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3519\Desktop\2025 OZVZ\21. Revitalizace Městské knihovny Frýdek-Místek, Jiráskova 506 – ústřední knihovna, část 1. –\"/>
    </mc:Choice>
  </mc:AlternateContent>
  <xr:revisionPtr revIDLastSave="0" documentId="8_{79A6C396-773B-4EEE-A87E-B0CFFB4E5B15}" xr6:coauthVersionLast="36" xr6:coauthVersionMax="36" xr10:uidLastSave="{00000000-0000-0000-0000-000000000000}"/>
  <bookViews>
    <workbookView xWindow="1800" yWindow="165" windowWidth="23565" windowHeight="22680" activeTab="4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SO 00 00_HTU Pol" sheetId="12" r:id="rId4"/>
    <sheet name="SO 01_A 01_ST_A Pol" sheetId="13" r:id="rId5"/>
    <sheet name="SO 01_A D.1.4.1 Pol" sheetId="14" r:id="rId6"/>
    <sheet name="SO 01_A D.1.4.1 P1" sheetId="15" r:id="rId7"/>
    <sheet name="SO 01_A D.1.4.2 Pol" sheetId="16" r:id="rId8"/>
    <sheet name="SO 01_A D.1.4.3 Pol" sheetId="17" r:id="rId9"/>
    <sheet name="SO 01_A D.1.4.4 Pol" sheetId="18" r:id="rId10"/>
    <sheet name="SO 01_A D.1.4.5 Pol" sheetId="19" r:id="rId11"/>
    <sheet name="SO 01_A D.1.4.5 P1" sheetId="20" r:id="rId12"/>
    <sheet name="SO 01_A D.1.4.5 P2" sheetId="21" r:id="rId13"/>
    <sheet name="SO 01_A D.1.4.5 P3" sheetId="22" r:id="rId14"/>
    <sheet name="SO 01_A D.1.4.5 P4" sheetId="23" r:id="rId15"/>
    <sheet name="SO 01_A D.1.4.5 P5" sheetId="24" r:id="rId16"/>
    <sheet name="SO 01_A SO 01_INT_A Pol" sheetId="25" state="hidden" r:id="rId17"/>
    <sheet name="SO 01_B 01_ST_B Pol" sheetId="26" r:id="rId18"/>
    <sheet name="SO 01_B D.1.4.1 Pol" sheetId="27" r:id="rId19"/>
    <sheet name="SO 01_B D.1.4.2 Pol" sheetId="28" r:id="rId20"/>
    <sheet name="SO 01_B D.1.4.3 Pol" sheetId="29" r:id="rId21"/>
    <sheet name="SO 01_B D.1.4.4 Pol" sheetId="30" r:id="rId22"/>
    <sheet name="SO 01_B D.1.4.5 Pol" sheetId="31" r:id="rId23"/>
    <sheet name="SO 01_B D.1.4.5 P1" sheetId="32" r:id="rId24"/>
    <sheet name="SO 01_B D.1.4.5 P2" sheetId="33" r:id="rId25"/>
    <sheet name="SO 01_B SO 01_INT_B Pol" sheetId="34" state="hidden" r:id="rId26"/>
    <sheet name="SO 02 02_ZP Pol" sheetId="35" r:id="rId27"/>
    <sheet name="VRN VRN Pol" sheetId="36" r:id="rId28"/>
  </sheets>
  <externalReferences>
    <externalReference r:id="rId29"/>
  </externalReferences>
  <definedNames>
    <definedName name="CelkemDPHVypocet" localSheetId="1">Stavba!$H$68</definedName>
    <definedName name="CenaCelkem">Stavba!$G$29</definedName>
    <definedName name="CenaCelkemBezDPH">Stavba!$G$28</definedName>
    <definedName name="CenaCelkemVypocet" localSheetId="1">Stavba!$I$68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'SO 00 00_HTU Pol'!$1:$7</definedName>
    <definedName name="_xlnm.Print_Titles" localSheetId="4">'SO 01_A 01_ST_A Pol'!$1:$7</definedName>
    <definedName name="_xlnm.Print_Titles" localSheetId="6">'SO 01_A D.1.4.1 P1'!$1:$7</definedName>
    <definedName name="_xlnm.Print_Titles" localSheetId="5">'SO 01_A D.1.4.1 Pol'!$1:$7</definedName>
    <definedName name="_xlnm.Print_Titles" localSheetId="7">'SO 01_A D.1.4.2 Pol'!$1:$7</definedName>
    <definedName name="_xlnm.Print_Titles" localSheetId="8">'SO 01_A D.1.4.3 Pol'!$1:$7</definedName>
    <definedName name="_xlnm.Print_Titles" localSheetId="9">'SO 01_A D.1.4.4 Pol'!$1:$7</definedName>
    <definedName name="_xlnm.Print_Titles" localSheetId="11">'SO 01_A D.1.4.5 P1'!$1:$7</definedName>
    <definedName name="_xlnm.Print_Titles" localSheetId="12">'SO 01_A D.1.4.5 P2'!$1:$7</definedName>
    <definedName name="_xlnm.Print_Titles" localSheetId="13">'SO 01_A D.1.4.5 P3'!$1:$7</definedName>
    <definedName name="_xlnm.Print_Titles" localSheetId="14">'SO 01_A D.1.4.5 P4'!$1:$7</definedName>
    <definedName name="_xlnm.Print_Titles" localSheetId="15">'SO 01_A D.1.4.5 P5'!$1:$7</definedName>
    <definedName name="_xlnm.Print_Titles" localSheetId="10">'SO 01_A D.1.4.5 Pol'!$1:$7</definedName>
    <definedName name="_xlnm.Print_Titles" localSheetId="16">'SO 01_A SO 01_INT_A Pol'!$1:$7</definedName>
    <definedName name="_xlnm.Print_Titles" localSheetId="17">'SO 01_B 01_ST_B Pol'!$1:$7</definedName>
    <definedName name="_xlnm.Print_Titles" localSheetId="18">'SO 01_B D.1.4.1 Pol'!$1:$7</definedName>
    <definedName name="_xlnm.Print_Titles" localSheetId="19">'SO 01_B D.1.4.2 Pol'!$1:$7</definedName>
    <definedName name="_xlnm.Print_Titles" localSheetId="20">'SO 01_B D.1.4.3 Pol'!$1:$7</definedName>
    <definedName name="_xlnm.Print_Titles" localSheetId="21">'SO 01_B D.1.4.4 Pol'!$1:$7</definedName>
    <definedName name="_xlnm.Print_Titles" localSheetId="23">'SO 01_B D.1.4.5 P1'!$1:$7</definedName>
    <definedName name="_xlnm.Print_Titles" localSheetId="24">'SO 01_B D.1.4.5 P2'!$1:$7</definedName>
    <definedName name="_xlnm.Print_Titles" localSheetId="22">'SO 01_B D.1.4.5 Pol'!$1:$7</definedName>
    <definedName name="_xlnm.Print_Titles" localSheetId="25">'SO 01_B SO 01_INT_B Pol'!$1:$7</definedName>
    <definedName name="_xlnm.Print_Titles" localSheetId="26">'SO 02 02_ZP Pol'!$1:$7</definedName>
    <definedName name="_xlnm.Print_Titles" localSheetId="27">'VRN VRN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'SO 00 00_HTU Pol'!$A$1:$Y$132</definedName>
    <definedName name="_xlnm.Print_Area" localSheetId="4">'SO 01_A 01_ST_A Pol'!$A$1:$Y$1168</definedName>
    <definedName name="_xlnm.Print_Area" localSheetId="6">'SO 01_A D.1.4.1 P1'!$A$1:$Y$146</definedName>
    <definedName name="_xlnm.Print_Area" localSheetId="5">'SO 01_A D.1.4.1 Pol'!$A$1:$Y$502</definedName>
    <definedName name="_xlnm.Print_Area" localSheetId="7">'SO 01_A D.1.4.2 Pol'!$A$1:$Y$64</definedName>
    <definedName name="_xlnm.Print_Area" localSheetId="8">'SO 01_A D.1.4.3 Pol'!$A$1:$Y$156</definedName>
    <definedName name="_xlnm.Print_Area" localSheetId="9">'SO 01_A D.1.4.4 Pol'!$A$1:$Y$247</definedName>
    <definedName name="_xlnm.Print_Area" localSheetId="11">'SO 01_A D.1.4.5 P1'!$A$1:$Y$44</definedName>
    <definedName name="_xlnm.Print_Area" localSheetId="12">'SO 01_A D.1.4.5 P2'!$A$1:$Y$38</definedName>
    <definedName name="_xlnm.Print_Area" localSheetId="13">'SO 01_A D.1.4.5 P3'!$A$1:$Y$35</definedName>
    <definedName name="_xlnm.Print_Area" localSheetId="14">'SO 01_A D.1.4.5 P4'!$A$1:$Y$50</definedName>
    <definedName name="_xlnm.Print_Area" localSheetId="15">'SO 01_A D.1.4.5 P5'!$A$1:$Y$66</definedName>
    <definedName name="_xlnm.Print_Area" localSheetId="10">'SO 01_A D.1.4.5 Pol'!$A$1:$Y$72</definedName>
    <definedName name="_xlnm.Print_Area" localSheetId="16">'SO 01_A SO 01_INT_A Pol'!$A$1:$Y$77</definedName>
    <definedName name="_xlnm.Print_Area" localSheetId="17">'SO 01_B 01_ST_B Pol'!$A$1:$Y$270</definedName>
    <definedName name="_xlnm.Print_Area" localSheetId="18">'SO 01_B D.1.4.1 Pol'!$A$1:$Y$304</definedName>
    <definedName name="_xlnm.Print_Area" localSheetId="19">'SO 01_B D.1.4.2 Pol'!$A$1:$Y$80</definedName>
    <definedName name="_xlnm.Print_Area" localSheetId="20">'SO 01_B D.1.4.3 Pol'!$A$1:$Y$74</definedName>
    <definedName name="_xlnm.Print_Area" localSheetId="21">'SO 01_B D.1.4.4 Pol'!$A$1:$Y$137</definedName>
    <definedName name="_xlnm.Print_Area" localSheetId="23">'SO 01_B D.1.4.5 P1'!$A$1:$Y$31</definedName>
    <definedName name="_xlnm.Print_Area" localSheetId="24">'SO 01_B D.1.4.5 P2'!$A$1:$Y$52</definedName>
    <definedName name="_xlnm.Print_Area" localSheetId="22">'SO 01_B D.1.4.5 Pol'!$A$1:$Y$38</definedName>
    <definedName name="_xlnm.Print_Area" localSheetId="25">'SO 01_B SO 01_INT_B Pol'!$A$1:$Y$37</definedName>
    <definedName name="_xlnm.Print_Area" localSheetId="26">'SO 02 02_ZP Pol'!$A$1:$Y$159</definedName>
    <definedName name="_xlnm.Print_Area" localSheetId="1">Stavba!$A$1:$J$183</definedName>
    <definedName name="_xlnm.Print_Area" localSheetId="27">'VRN VRN Pol'!$A$1:$Y$58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Stavba!$F$68</definedName>
    <definedName name="ZakladDPHZakl">Stavba!$G$25</definedName>
    <definedName name="ZakladDPHZaklVypocet" localSheetId="1">Stavba!$G$68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82" i="1" l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3" i="1"/>
  <c r="I122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G67" i="1"/>
  <c r="F67" i="1"/>
  <c r="G66" i="1"/>
  <c r="F66" i="1"/>
  <c r="H66" i="1" s="1"/>
  <c r="I66" i="1" s="1"/>
  <c r="G65" i="1"/>
  <c r="H65" i="1" s="1"/>
  <c r="I65" i="1" s="1"/>
  <c r="F65" i="1"/>
  <c r="G64" i="1"/>
  <c r="F64" i="1"/>
  <c r="G63" i="1"/>
  <c r="F63" i="1"/>
  <c r="H63" i="1" s="1"/>
  <c r="I63" i="1" s="1"/>
  <c r="G62" i="1"/>
  <c r="H62" i="1" s="1"/>
  <c r="I62" i="1" s="1"/>
  <c r="F62" i="1"/>
  <c r="G61" i="1"/>
  <c r="F61" i="1"/>
  <c r="G60" i="1"/>
  <c r="F60" i="1"/>
  <c r="G59" i="1"/>
  <c r="F59" i="1"/>
  <c r="G58" i="1"/>
  <c r="F58" i="1"/>
  <c r="G57" i="1"/>
  <c r="F57" i="1"/>
  <c r="H57" i="1" s="1"/>
  <c r="I57" i="1" s="1"/>
  <c r="G54" i="1"/>
  <c r="H54" i="1" s="1"/>
  <c r="I54" i="1" s="1"/>
  <c r="F54" i="1"/>
  <c r="G53" i="1"/>
  <c r="F53" i="1"/>
  <c r="G52" i="1"/>
  <c r="F52" i="1"/>
  <c r="G51" i="1"/>
  <c r="F51" i="1"/>
  <c r="G50" i="1"/>
  <c r="F50" i="1"/>
  <c r="G49" i="1"/>
  <c r="F49" i="1"/>
  <c r="H49" i="1" s="1"/>
  <c r="I49" i="1" s="1"/>
  <c r="G48" i="1"/>
  <c r="H48" i="1" s="1"/>
  <c r="I48" i="1" s="1"/>
  <c r="F48" i="1"/>
  <c r="G47" i="1"/>
  <c r="F47" i="1"/>
  <c r="G46" i="1"/>
  <c r="F46" i="1"/>
  <c r="G45" i="1"/>
  <c r="F45" i="1"/>
  <c r="G44" i="1"/>
  <c r="F44" i="1"/>
  <c r="G48" i="36"/>
  <c r="BA46" i="36"/>
  <c r="BA44" i="36"/>
  <c r="BA42" i="36"/>
  <c r="BA40" i="36"/>
  <c r="BA38" i="36"/>
  <c r="BA36" i="36"/>
  <c r="BA34" i="36"/>
  <c r="BA32" i="36"/>
  <c r="BA29" i="36"/>
  <c r="BA24" i="36"/>
  <c r="BA22" i="36"/>
  <c r="BA20" i="36"/>
  <c r="BA18" i="36"/>
  <c r="BA14" i="36"/>
  <c r="BA11" i="36"/>
  <c r="G9" i="36"/>
  <c r="AF48" i="36" s="1"/>
  <c r="I9" i="36"/>
  <c r="I8" i="36" s="1"/>
  <c r="K9" i="36"/>
  <c r="K8" i="36" s="1"/>
  <c r="O9" i="36"/>
  <c r="O8" i="36" s="1"/>
  <c r="Q9" i="36"/>
  <c r="Q8" i="36" s="1"/>
  <c r="V9" i="36"/>
  <c r="G12" i="36"/>
  <c r="M12" i="36" s="1"/>
  <c r="I12" i="36"/>
  <c r="K12" i="36"/>
  <c r="O12" i="36"/>
  <c r="Q12" i="36"/>
  <c r="V12" i="36"/>
  <c r="V8" i="36" s="1"/>
  <c r="G21" i="36"/>
  <c r="I21" i="36"/>
  <c r="K21" i="36"/>
  <c r="M21" i="36"/>
  <c r="O21" i="36"/>
  <c r="Q21" i="36"/>
  <c r="V21" i="36"/>
  <c r="G23" i="36"/>
  <c r="I23" i="36"/>
  <c r="K23" i="36"/>
  <c r="M23" i="36"/>
  <c r="O23" i="36"/>
  <c r="Q23" i="36"/>
  <c r="V23" i="36"/>
  <c r="O25" i="36"/>
  <c r="G26" i="36"/>
  <c r="I26" i="36"/>
  <c r="I25" i="36" s="1"/>
  <c r="K26" i="36"/>
  <c r="K25" i="36" s="1"/>
  <c r="M26" i="36"/>
  <c r="O26" i="36"/>
  <c r="Q26" i="36"/>
  <c r="Q25" i="36" s="1"/>
  <c r="V26" i="36"/>
  <c r="V25" i="36" s="1"/>
  <c r="G28" i="36"/>
  <c r="I28" i="36"/>
  <c r="K28" i="36"/>
  <c r="M28" i="36"/>
  <c r="O28" i="36"/>
  <c r="Q28" i="36"/>
  <c r="V28" i="36"/>
  <c r="G31" i="36"/>
  <c r="I31" i="36"/>
  <c r="K31" i="36"/>
  <c r="M31" i="36"/>
  <c r="O31" i="36"/>
  <c r="Q31" i="36"/>
  <c r="V31" i="36"/>
  <c r="G33" i="36"/>
  <c r="M33" i="36" s="1"/>
  <c r="I33" i="36"/>
  <c r="K33" i="36"/>
  <c r="O33" i="36"/>
  <c r="Q33" i="36"/>
  <c r="V33" i="36"/>
  <c r="G35" i="36"/>
  <c r="M35" i="36" s="1"/>
  <c r="I35" i="36"/>
  <c r="K35" i="36"/>
  <c r="O35" i="36"/>
  <c r="Q35" i="36"/>
  <c r="V35" i="36"/>
  <c r="G37" i="36"/>
  <c r="I37" i="36"/>
  <c r="K37" i="36"/>
  <c r="M37" i="36"/>
  <c r="O37" i="36"/>
  <c r="Q37" i="36"/>
  <c r="V37" i="36"/>
  <c r="G39" i="36"/>
  <c r="I39" i="36"/>
  <c r="K39" i="36"/>
  <c r="M39" i="36"/>
  <c r="O39" i="36"/>
  <c r="Q39" i="36"/>
  <c r="V39" i="36"/>
  <c r="G41" i="36"/>
  <c r="M41" i="36" s="1"/>
  <c r="I41" i="36"/>
  <c r="K41" i="36"/>
  <c r="O41" i="36"/>
  <c r="Q41" i="36"/>
  <c r="V41" i="36"/>
  <c r="G43" i="36"/>
  <c r="I43" i="36"/>
  <c r="K43" i="36"/>
  <c r="M43" i="36"/>
  <c r="O43" i="36"/>
  <c r="Q43" i="36"/>
  <c r="V43" i="36"/>
  <c r="G45" i="36"/>
  <c r="I45" i="36"/>
  <c r="K45" i="36"/>
  <c r="M45" i="36"/>
  <c r="O45" i="36"/>
  <c r="Q45" i="36"/>
  <c r="V45" i="36"/>
  <c r="AE48" i="36"/>
  <c r="G149" i="35"/>
  <c r="BA66" i="35"/>
  <c r="G9" i="35"/>
  <c r="I9" i="35"/>
  <c r="I8" i="35" s="1"/>
  <c r="K9" i="35"/>
  <c r="K8" i="35" s="1"/>
  <c r="M9" i="35"/>
  <c r="O9" i="35"/>
  <c r="O8" i="35" s="1"/>
  <c r="Q9" i="35"/>
  <c r="Q8" i="35" s="1"/>
  <c r="V9" i="35"/>
  <c r="V8" i="35" s="1"/>
  <c r="G11" i="35"/>
  <c r="I11" i="35"/>
  <c r="K11" i="35"/>
  <c r="M11" i="35"/>
  <c r="O11" i="35"/>
  <c r="Q11" i="35"/>
  <c r="V11" i="35"/>
  <c r="G13" i="35"/>
  <c r="I13" i="35"/>
  <c r="K13" i="35"/>
  <c r="M13" i="35"/>
  <c r="O13" i="35"/>
  <c r="Q13" i="35"/>
  <c r="V13" i="35"/>
  <c r="G15" i="35"/>
  <c r="M15" i="35" s="1"/>
  <c r="I15" i="35"/>
  <c r="K15" i="35"/>
  <c r="O15" i="35"/>
  <c r="Q15" i="35"/>
  <c r="V15" i="35"/>
  <c r="G21" i="35"/>
  <c r="M21" i="35" s="1"/>
  <c r="I21" i="35"/>
  <c r="K21" i="35"/>
  <c r="O21" i="35"/>
  <c r="Q21" i="35"/>
  <c r="V21" i="35"/>
  <c r="G27" i="35"/>
  <c r="M27" i="35" s="1"/>
  <c r="I27" i="35"/>
  <c r="K27" i="35"/>
  <c r="O27" i="35"/>
  <c r="Q27" i="35"/>
  <c r="V27" i="35"/>
  <c r="G33" i="35"/>
  <c r="M33" i="35" s="1"/>
  <c r="I33" i="35"/>
  <c r="K33" i="35"/>
  <c r="O33" i="35"/>
  <c r="Q33" i="35"/>
  <c r="V33" i="35"/>
  <c r="G39" i="35"/>
  <c r="M39" i="35" s="1"/>
  <c r="I39" i="35"/>
  <c r="K39" i="35"/>
  <c r="O39" i="35"/>
  <c r="Q39" i="35"/>
  <c r="V39" i="35"/>
  <c r="G44" i="35"/>
  <c r="I44" i="35"/>
  <c r="K44" i="35"/>
  <c r="M44" i="35"/>
  <c r="O44" i="35"/>
  <c r="Q44" i="35"/>
  <c r="V44" i="35"/>
  <c r="G50" i="35"/>
  <c r="I50" i="35"/>
  <c r="K50" i="35"/>
  <c r="M50" i="35"/>
  <c r="O50" i="35"/>
  <c r="Q50" i="35"/>
  <c r="V50" i="35"/>
  <c r="G52" i="35"/>
  <c r="I52" i="35"/>
  <c r="K52" i="35"/>
  <c r="M52" i="35"/>
  <c r="O52" i="35"/>
  <c r="Q52" i="35"/>
  <c r="V52" i="35"/>
  <c r="G55" i="35"/>
  <c r="M55" i="35" s="1"/>
  <c r="I55" i="35"/>
  <c r="K55" i="35"/>
  <c r="O55" i="35"/>
  <c r="Q55" i="35"/>
  <c r="V55" i="35"/>
  <c r="G57" i="35"/>
  <c r="M57" i="35" s="1"/>
  <c r="I57" i="35"/>
  <c r="K57" i="35"/>
  <c r="O57" i="35"/>
  <c r="Q57" i="35"/>
  <c r="V57" i="35"/>
  <c r="G59" i="35"/>
  <c r="M59" i="35" s="1"/>
  <c r="I59" i="35"/>
  <c r="K59" i="35"/>
  <c r="O59" i="35"/>
  <c r="Q59" i="35"/>
  <c r="V59" i="35"/>
  <c r="G62" i="35"/>
  <c r="M62" i="35" s="1"/>
  <c r="I62" i="35"/>
  <c r="I61" i="35" s="1"/>
  <c r="K62" i="35"/>
  <c r="K61" i="35" s="1"/>
  <c r="O62" i="35"/>
  <c r="O61" i="35" s="1"/>
  <c r="Q62" i="35"/>
  <c r="Q61" i="35" s="1"/>
  <c r="V62" i="35"/>
  <c r="G65" i="35"/>
  <c r="I65" i="35"/>
  <c r="K65" i="35"/>
  <c r="M65" i="35"/>
  <c r="O65" i="35"/>
  <c r="Q65" i="35"/>
  <c r="V65" i="35"/>
  <c r="G68" i="35"/>
  <c r="I68" i="35"/>
  <c r="K68" i="35"/>
  <c r="M68" i="35"/>
  <c r="O68" i="35"/>
  <c r="Q68" i="35"/>
  <c r="V68" i="35"/>
  <c r="V61" i="35" s="1"/>
  <c r="G72" i="35"/>
  <c r="I72" i="35"/>
  <c r="K72" i="35"/>
  <c r="M72" i="35"/>
  <c r="O72" i="35"/>
  <c r="Q72" i="35"/>
  <c r="V72" i="35"/>
  <c r="G74" i="35"/>
  <c r="M74" i="35" s="1"/>
  <c r="I74" i="35"/>
  <c r="K74" i="35"/>
  <c r="O74" i="35"/>
  <c r="Q74" i="35"/>
  <c r="V74" i="35"/>
  <c r="G76" i="35"/>
  <c r="M76" i="35" s="1"/>
  <c r="I76" i="35"/>
  <c r="K76" i="35"/>
  <c r="O76" i="35"/>
  <c r="Q76" i="35"/>
  <c r="V76" i="35"/>
  <c r="G79" i="35"/>
  <c r="M79" i="35" s="1"/>
  <c r="I79" i="35"/>
  <c r="K79" i="35"/>
  <c r="O79" i="35"/>
  <c r="Q79" i="35"/>
  <c r="V79" i="35"/>
  <c r="G82" i="35"/>
  <c r="G61" i="35" s="1"/>
  <c r="I82" i="35"/>
  <c r="K82" i="35"/>
  <c r="O82" i="35"/>
  <c r="Q82" i="35"/>
  <c r="V82" i="35"/>
  <c r="G84" i="35"/>
  <c r="M84" i="35" s="1"/>
  <c r="I84" i="35"/>
  <c r="K84" i="35"/>
  <c r="O84" i="35"/>
  <c r="Q84" i="35"/>
  <c r="V84" i="35"/>
  <c r="G86" i="35"/>
  <c r="I86" i="35"/>
  <c r="K86" i="35"/>
  <c r="M86" i="35"/>
  <c r="O86" i="35"/>
  <c r="Q86" i="35"/>
  <c r="V86" i="35"/>
  <c r="G89" i="35"/>
  <c r="I89" i="35"/>
  <c r="K89" i="35"/>
  <c r="M89" i="35"/>
  <c r="O89" i="35"/>
  <c r="Q89" i="35"/>
  <c r="V89" i="35"/>
  <c r="G91" i="35"/>
  <c r="I91" i="35"/>
  <c r="K91" i="35"/>
  <c r="M91" i="35"/>
  <c r="O91" i="35"/>
  <c r="Q91" i="35"/>
  <c r="V91" i="35"/>
  <c r="G94" i="35"/>
  <c r="M94" i="35" s="1"/>
  <c r="I94" i="35"/>
  <c r="K94" i="35"/>
  <c r="O94" i="35"/>
  <c r="Q94" i="35"/>
  <c r="V94" i="35"/>
  <c r="G96" i="35"/>
  <c r="M96" i="35" s="1"/>
  <c r="I96" i="35"/>
  <c r="K96" i="35"/>
  <c r="O96" i="35"/>
  <c r="Q96" i="35"/>
  <c r="V96" i="35"/>
  <c r="G98" i="35"/>
  <c r="M98" i="35" s="1"/>
  <c r="I98" i="35"/>
  <c r="K98" i="35"/>
  <c r="O98" i="35"/>
  <c r="Q98" i="35"/>
  <c r="V98" i="35"/>
  <c r="G100" i="35"/>
  <c r="M100" i="35" s="1"/>
  <c r="I100" i="35"/>
  <c r="K100" i="35"/>
  <c r="O100" i="35"/>
  <c r="Q100" i="35"/>
  <c r="V100" i="35"/>
  <c r="G102" i="35"/>
  <c r="M102" i="35" s="1"/>
  <c r="I102" i="35"/>
  <c r="K102" i="35"/>
  <c r="O102" i="35"/>
  <c r="Q102" i="35"/>
  <c r="V102" i="35"/>
  <c r="G104" i="35"/>
  <c r="I104" i="35"/>
  <c r="K104" i="35"/>
  <c r="M104" i="35"/>
  <c r="O104" i="35"/>
  <c r="Q104" i="35"/>
  <c r="V104" i="35"/>
  <c r="G106" i="35"/>
  <c r="I106" i="35"/>
  <c r="K106" i="35"/>
  <c r="M106" i="35"/>
  <c r="O106" i="35"/>
  <c r="Q106" i="35"/>
  <c r="V106" i="35"/>
  <c r="G108" i="35"/>
  <c r="I108" i="35"/>
  <c r="K108" i="35"/>
  <c r="M108" i="35"/>
  <c r="O108" i="35"/>
  <c r="Q108" i="35"/>
  <c r="V108" i="35"/>
  <c r="G110" i="35"/>
  <c r="M110" i="35" s="1"/>
  <c r="I110" i="35"/>
  <c r="K110" i="35"/>
  <c r="O110" i="35"/>
  <c r="Q110" i="35"/>
  <c r="V110" i="35"/>
  <c r="G112" i="35"/>
  <c r="M112" i="35" s="1"/>
  <c r="I112" i="35"/>
  <c r="K112" i="35"/>
  <c r="O112" i="35"/>
  <c r="Q112" i="35"/>
  <c r="V112" i="35"/>
  <c r="G114" i="35"/>
  <c r="M114" i="35" s="1"/>
  <c r="I114" i="35"/>
  <c r="K114" i="35"/>
  <c r="O114" i="35"/>
  <c r="Q114" i="35"/>
  <c r="V114" i="35"/>
  <c r="G116" i="35"/>
  <c r="M116" i="35" s="1"/>
  <c r="I116" i="35"/>
  <c r="K116" i="35"/>
  <c r="O116" i="35"/>
  <c r="Q116" i="35"/>
  <c r="V116" i="35"/>
  <c r="G118" i="35"/>
  <c r="I118" i="35"/>
  <c r="G119" i="35"/>
  <c r="I119" i="35"/>
  <c r="K119" i="35"/>
  <c r="K118" i="35" s="1"/>
  <c r="M119" i="35"/>
  <c r="O119" i="35"/>
  <c r="O118" i="35" s="1"/>
  <c r="Q119" i="35"/>
  <c r="Q118" i="35" s="1"/>
  <c r="V119" i="35"/>
  <c r="V118" i="35" s="1"/>
  <c r="G124" i="35"/>
  <c r="I124" i="35"/>
  <c r="K124" i="35"/>
  <c r="M124" i="35"/>
  <c r="O124" i="35"/>
  <c r="Q124" i="35"/>
  <c r="V124" i="35"/>
  <c r="G126" i="35"/>
  <c r="I126" i="35"/>
  <c r="K126" i="35"/>
  <c r="M126" i="35"/>
  <c r="O126" i="35"/>
  <c r="Q126" i="35"/>
  <c r="V126" i="35"/>
  <c r="G129" i="35"/>
  <c r="M129" i="35" s="1"/>
  <c r="I129" i="35"/>
  <c r="K129" i="35"/>
  <c r="O129" i="35"/>
  <c r="Q129" i="35"/>
  <c r="V129" i="35"/>
  <c r="G131" i="35"/>
  <c r="M131" i="35" s="1"/>
  <c r="I131" i="35"/>
  <c r="K131" i="35"/>
  <c r="O131" i="35"/>
  <c r="Q131" i="35"/>
  <c r="V131" i="35"/>
  <c r="G133" i="35"/>
  <c r="M133" i="35" s="1"/>
  <c r="I133" i="35"/>
  <c r="K133" i="35"/>
  <c r="O133" i="35"/>
  <c r="Q133" i="35"/>
  <c r="V133" i="35"/>
  <c r="G135" i="35"/>
  <c r="G136" i="35"/>
  <c r="M136" i="35" s="1"/>
  <c r="M135" i="35" s="1"/>
  <c r="I136" i="35"/>
  <c r="I135" i="35" s="1"/>
  <c r="K136" i="35"/>
  <c r="K135" i="35" s="1"/>
  <c r="O136" i="35"/>
  <c r="O135" i="35" s="1"/>
  <c r="Q136" i="35"/>
  <c r="Q135" i="35" s="1"/>
  <c r="V136" i="35"/>
  <c r="G138" i="35"/>
  <c r="I138" i="35"/>
  <c r="K138" i="35"/>
  <c r="M138" i="35"/>
  <c r="O138" i="35"/>
  <c r="Q138" i="35"/>
  <c r="V138" i="35"/>
  <c r="G139" i="35"/>
  <c r="I139" i="35"/>
  <c r="K139" i="35"/>
  <c r="M139" i="35"/>
  <c r="O139" i="35"/>
  <c r="Q139" i="35"/>
  <c r="V139" i="35"/>
  <c r="V135" i="35" s="1"/>
  <c r="G141" i="35"/>
  <c r="I141" i="35"/>
  <c r="K141" i="35"/>
  <c r="M141" i="35"/>
  <c r="O141" i="35"/>
  <c r="Q141" i="35"/>
  <c r="V141" i="35"/>
  <c r="G144" i="35"/>
  <c r="M144" i="35" s="1"/>
  <c r="I144" i="35"/>
  <c r="K144" i="35"/>
  <c r="O144" i="35"/>
  <c r="Q144" i="35"/>
  <c r="V144" i="35"/>
  <c r="G146" i="35"/>
  <c r="O146" i="35"/>
  <c r="Q146" i="35"/>
  <c r="V146" i="35"/>
  <c r="G147" i="35"/>
  <c r="M147" i="35" s="1"/>
  <c r="M146" i="35" s="1"/>
  <c r="I147" i="35"/>
  <c r="I146" i="35" s="1"/>
  <c r="K147" i="35"/>
  <c r="K146" i="35" s="1"/>
  <c r="O147" i="35"/>
  <c r="Q147" i="35"/>
  <c r="V147" i="35"/>
  <c r="AE149" i="35"/>
  <c r="AF149" i="35"/>
  <c r="G27" i="34"/>
  <c r="G9" i="34"/>
  <c r="I9" i="34"/>
  <c r="I8" i="34" s="1"/>
  <c r="K9" i="34"/>
  <c r="K8" i="34" s="1"/>
  <c r="M9" i="34"/>
  <c r="O9" i="34"/>
  <c r="Q9" i="34"/>
  <c r="Q8" i="34" s="1"/>
  <c r="V9" i="34"/>
  <c r="V8" i="34" s="1"/>
  <c r="G10" i="34"/>
  <c r="I10" i="34"/>
  <c r="K10" i="34"/>
  <c r="M10" i="34"/>
  <c r="O10" i="34"/>
  <c r="Q10" i="34"/>
  <c r="V10" i="34"/>
  <c r="G11" i="34"/>
  <c r="AF27" i="34" s="1"/>
  <c r="I11" i="34"/>
  <c r="K11" i="34"/>
  <c r="M11" i="34"/>
  <c r="O11" i="34"/>
  <c r="Q11" i="34"/>
  <c r="V11" i="34"/>
  <c r="G12" i="34"/>
  <c r="M12" i="34" s="1"/>
  <c r="I12" i="34"/>
  <c r="K12" i="34"/>
  <c r="O12" i="34"/>
  <c r="O8" i="34" s="1"/>
  <c r="Q12" i="34"/>
  <c r="V12" i="34"/>
  <c r="G13" i="34"/>
  <c r="M13" i="34" s="1"/>
  <c r="I13" i="34"/>
  <c r="K13" i="34"/>
  <c r="O13" i="34"/>
  <c r="Q13" i="34"/>
  <c r="V13" i="34"/>
  <c r="G14" i="34"/>
  <c r="I14" i="34"/>
  <c r="K14" i="34"/>
  <c r="M14" i="34"/>
  <c r="O14" i="34"/>
  <c r="Q14" i="34"/>
  <c r="V14" i="34"/>
  <c r="G15" i="34"/>
  <c r="I15" i="34"/>
  <c r="K15" i="34"/>
  <c r="M15" i="34"/>
  <c r="O15" i="34"/>
  <c r="Q15" i="34"/>
  <c r="V15" i="34"/>
  <c r="G16" i="34"/>
  <c r="G8" i="34" s="1"/>
  <c r="I16" i="34"/>
  <c r="K16" i="34"/>
  <c r="O16" i="34"/>
  <c r="Q16" i="34"/>
  <c r="V16" i="34"/>
  <c r="G17" i="34"/>
  <c r="I17" i="34"/>
  <c r="K17" i="34"/>
  <c r="M17" i="34"/>
  <c r="O17" i="34"/>
  <c r="Q17" i="34"/>
  <c r="V17" i="34"/>
  <c r="G18" i="34"/>
  <c r="I18" i="34"/>
  <c r="K18" i="34"/>
  <c r="M18" i="34"/>
  <c r="O18" i="34"/>
  <c r="Q18" i="34"/>
  <c r="V18" i="34"/>
  <c r="G19" i="34"/>
  <c r="I19" i="34"/>
  <c r="K19" i="34"/>
  <c r="M19" i="34"/>
  <c r="O19" i="34"/>
  <c r="Q19" i="34"/>
  <c r="V19" i="34"/>
  <c r="G20" i="34"/>
  <c r="M20" i="34" s="1"/>
  <c r="I20" i="34"/>
  <c r="K20" i="34"/>
  <c r="O20" i="34"/>
  <c r="Q20" i="34"/>
  <c r="V20" i="34"/>
  <c r="G21" i="34"/>
  <c r="M21" i="34" s="1"/>
  <c r="I21" i="34"/>
  <c r="K21" i="34"/>
  <c r="O21" i="34"/>
  <c r="Q21" i="34"/>
  <c r="V21" i="34"/>
  <c r="G22" i="34"/>
  <c r="I22" i="34"/>
  <c r="K22" i="34"/>
  <c r="M22" i="34"/>
  <c r="O22" i="34"/>
  <c r="Q22" i="34"/>
  <c r="V22" i="34"/>
  <c r="G23" i="34"/>
  <c r="I23" i="34"/>
  <c r="K23" i="34"/>
  <c r="M23" i="34"/>
  <c r="O23" i="34"/>
  <c r="Q23" i="34"/>
  <c r="V23" i="34"/>
  <c r="G24" i="34"/>
  <c r="M24" i="34" s="1"/>
  <c r="I24" i="34"/>
  <c r="K24" i="34"/>
  <c r="O24" i="34"/>
  <c r="Q24" i="34"/>
  <c r="V24" i="34"/>
  <c r="G25" i="34"/>
  <c r="I25" i="34"/>
  <c r="K25" i="34"/>
  <c r="M25" i="34"/>
  <c r="O25" i="34"/>
  <c r="Q25" i="34"/>
  <c r="V25" i="34"/>
  <c r="AE27" i="34"/>
  <c r="G42" i="33"/>
  <c r="G9" i="33"/>
  <c r="I9" i="33"/>
  <c r="I8" i="33" s="1"/>
  <c r="K9" i="33"/>
  <c r="M9" i="33"/>
  <c r="O9" i="33"/>
  <c r="O8" i="33" s="1"/>
  <c r="Q9" i="33"/>
  <c r="Q8" i="33" s="1"/>
  <c r="V9" i="33"/>
  <c r="V8" i="33" s="1"/>
  <c r="G10" i="33"/>
  <c r="I10" i="33"/>
  <c r="K10" i="33"/>
  <c r="K8" i="33" s="1"/>
  <c r="M10" i="33"/>
  <c r="O10" i="33"/>
  <c r="Q10" i="33"/>
  <c r="V10" i="33"/>
  <c r="G11" i="33"/>
  <c r="G8" i="33" s="1"/>
  <c r="I11" i="33"/>
  <c r="K11" i="33"/>
  <c r="M11" i="33"/>
  <c r="O11" i="33"/>
  <c r="Q11" i="33"/>
  <c r="V11" i="33"/>
  <c r="G12" i="33"/>
  <c r="M12" i="33" s="1"/>
  <c r="I12" i="33"/>
  <c r="K12" i="33"/>
  <c r="O12" i="33"/>
  <c r="Q12" i="33"/>
  <c r="V12" i="33"/>
  <c r="G13" i="33"/>
  <c r="M13" i="33" s="1"/>
  <c r="I13" i="33"/>
  <c r="K13" i="33"/>
  <c r="O13" i="33"/>
  <c r="Q13" i="33"/>
  <c r="V13" i="33"/>
  <c r="G14" i="33"/>
  <c r="I14" i="33"/>
  <c r="K14" i="33"/>
  <c r="M14" i="33"/>
  <c r="O14" i="33"/>
  <c r="Q14" i="33"/>
  <c r="V14" i="33"/>
  <c r="G15" i="33"/>
  <c r="I15" i="33"/>
  <c r="K15" i="33"/>
  <c r="M15" i="33"/>
  <c r="O15" i="33"/>
  <c r="Q15" i="33"/>
  <c r="V15" i="33"/>
  <c r="G16" i="33"/>
  <c r="M16" i="33" s="1"/>
  <c r="I16" i="33"/>
  <c r="K16" i="33"/>
  <c r="O16" i="33"/>
  <c r="Q16" i="33"/>
  <c r="V16" i="33"/>
  <c r="G17" i="33"/>
  <c r="I17" i="33"/>
  <c r="K17" i="33"/>
  <c r="M17" i="33"/>
  <c r="O17" i="33"/>
  <c r="Q17" i="33"/>
  <c r="V17" i="33"/>
  <c r="G18" i="33"/>
  <c r="I18" i="33"/>
  <c r="K18" i="33"/>
  <c r="M18" i="33"/>
  <c r="O18" i="33"/>
  <c r="Q18" i="33"/>
  <c r="V18" i="33"/>
  <c r="G19" i="33"/>
  <c r="I19" i="33"/>
  <c r="K19" i="33"/>
  <c r="M19" i="33"/>
  <c r="O19" i="33"/>
  <c r="Q19" i="33"/>
  <c r="V19" i="33"/>
  <c r="G20" i="33"/>
  <c r="M20" i="33" s="1"/>
  <c r="I20" i="33"/>
  <c r="K20" i="33"/>
  <c r="O20" i="33"/>
  <c r="Q20" i="33"/>
  <c r="V20" i="33"/>
  <c r="G21" i="33"/>
  <c r="M21" i="33" s="1"/>
  <c r="I21" i="33"/>
  <c r="K21" i="33"/>
  <c r="O21" i="33"/>
  <c r="Q21" i="33"/>
  <c r="V21" i="33"/>
  <c r="G22" i="33"/>
  <c r="I22" i="33"/>
  <c r="K22" i="33"/>
  <c r="M22" i="33"/>
  <c r="O22" i="33"/>
  <c r="Q22" i="33"/>
  <c r="V22" i="33"/>
  <c r="G23" i="33"/>
  <c r="I23" i="33"/>
  <c r="K23" i="33"/>
  <c r="M23" i="33"/>
  <c r="O23" i="33"/>
  <c r="Q23" i="33"/>
  <c r="V23" i="33"/>
  <c r="G24" i="33"/>
  <c r="M24" i="33" s="1"/>
  <c r="I24" i="33"/>
  <c r="K24" i="33"/>
  <c r="O24" i="33"/>
  <c r="Q24" i="33"/>
  <c r="V24" i="33"/>
  <c r="G25" i="33"/>
  <c r="I25" i="33"/>
  <c r="K25" i="33"/>
  <c r="M25" i="33"/>
  <c r="O25" i="33"/>
  <c r="Q25" i="33"/>
  <c r="V25" i="33"/>
  <c r="G26" i="33"/>
  <c r="I26" i="33"/>
  <c r="K26" i="33"/>
  <c r="M26" i="33"/>
  <c r="O26" i="33"/>
  <c r="Q26" i="33"/>
  <c r="V26" i="33"/>
  <c r="G27" i="33"/>
  <c r="I27" i="33"/>
  <c r="K27" i="33"/>
  <c r="M27" i="33"/>
  <c r="O27" i="33"/>
  <c r="Q27" i="33"/>
  <c r="V27" i="33"/>
  <c r="G28" i="33"/>
  <c r="M28" i="33" s="1"/>
  <c r="I28" i="33"/>
  <c r="K28" i="33"/>
  <c r="O28" i="33"/>
  <c r="Q28" i="33"/>
  <c r="V28" i="33"/>
  <c r="G29" i="33"/>
  <c r="M29" i="33" s="1"/>
  <c r="I29" i="33"/>
  <c r="K29" i="33"/>
  <c r="O29" i="33"/>
  <c r="Q29" i="33"/>
  <c r="V29" i="33"/>
  <c r="G30" i="33"/>
  <c r="I30" i="33"/>
  <c r="K30" i="33"/>
  <c r="M30" i="33"/>
  <c r="O30" i="33"/>
  <c r="Q30" i="33"/>
  <c r="V30" i="33"/>
  <c r="G31" i="33"/>
  <c r="I31" i="33"/>
  <c r="K31" i="33"/>
  <c r="M31" i="33"/>
  <c r="O31" i="33"/>
  <c r="Q31" i="33"/>
  <c r="V31" i="33"/>
  <c r="G32" i="33"/>
  <c r="M32" i="33" s="1"/>
  <c r="I32" i="33"/>
  <c r="K32" i="33"/>
  <c r="O32" i="33"/>
  <c r="Q32" i="33"/>
  <c r="V32" i="33"/>
  <c r="G34" i="33"/>
  <c r="I34" i="33"/>
  <c r="K34" i="33"/>
  <c r="M34" i="33"/>
  <c r="O34" i="33"/>
  <c r="Q34" i="33"/>
  <c r="V34" i="33"/>
  <c r="G35" i="33"/>
  <c r="I35" i="33"/>
  <c r="K35" i="33"/>
  <c r="M35" i="33"/>
  <c r="O35" i="33"/>
  <c r="Q35" i="33"/>
  <c r="V35" i="33"/>
  <c r="G36" i="33"/>
  <c r="I36" i="33"/>
  <c r="K36" i="33"/>
  <c r="M36" i="33"/>
  <c r="O36" i="33"/>
  <c r="Q36" i="33"/>
  <c r="V36" i="33"/>
  <c r="G37" i="33"/>
  <c r="M37" i="33" s="1"/>
  <c r="I37" i="33"/>
  <c r="K37" i="33"/>
  <c r="O37" i="33"/>
  <c r="Q37" i="33"/>
  <c r="V37" i="33"/>
  <c r="G38" i="33"/>
  <c r="M38" i="33" s="1"/>
  <c r="I38" i="33"/>
  <c r="K38" i="33"/>
  <c r="O38" i="33"/>
  <c r="Q38" i="33"/>
  <c r="V38" i="33"/>
  <c r="G39" i="33"/>
  <c r="I39" i="33"/>
  <c r="K39" i="33"/>
  <c r="M39" i="33"/>
  <c r="O39" i="33"/>
  <c r="Q39" i="33"/>
  <c r="V39" i="33"/>
  <c r="G40" i="33"/>
  <c r="I40" i="33"/>
  <c r="K40" i="33"/>
  <c r="M40" i="33"/>
  <c r="O40" i="33"/>
  <c r="Q40" i="33"/>
  <c r="V40" i="33"/>
  <c r="AE42" i="33"/>
  <c r="G21" i="32"/>
  <c r="V8" i="32"/>
  <c r="G9" i="32"/>
  <c r="I9" i="32"/>
  <c r="I8" i="32" s="1"/>
  <c r="K9" i="32"/>
  <c r="M9" i="32"/>
  <c r="O9" i="32"/>
  <c r="Q9" i="32"/>
  <c r="Q8" i="32" s="1"/>
  <c r="V9" i="32"/>
  <c r="G10" i="32"/>
  <c r="G8" i="32" s="1"/>
  <c r="I10" i="32"/>
  <c r="K10" i="32"/>
  <c r="K8" i="32" s="1"/>
  <c r="O10" i="32"/>
  <c r="Q10" i="32"/>
  <c r="V10" i="32"/>
  <c r="G11" i="32"/>
  <c r="I11" i="32"/>
  <c r="K11" i="32"/>
  <c r="M11" i="32"/>
  <c r="O11" i="32"/>
  <c r="Q11" i="32"/>
  <c r="V11" i="32"/>
  <c r="G12" i="32"/>
  <c r="M12" i="32" s="1"/>
  <c r="I12" i="32"/>
  <c r="K12" i="32"/>
  <c r="O12" i="32"/>
  <c r="O8" i="32" s="1"/>
  <c r="Q12" i="32"/>
  <c r="V12" i="32"/>
  <c r="G13" i="32"/>
  <c r="I13" i="32"/>
  <c r="K13" i="32"/>
  <c r="M13" i="32"/>
  <c r="O13" i="32"/>
  <c r="Q13" i="32"/>
  <c r="V13" i="32"/>
  <c r="G14" i="32"/>
  <c r="M14" i="32" s="1"/>
  <c r="I14" i="32"/>
  <c r="K14" i="32"/>
  <c r="O14" i="32"/>
  <c r="Q14" i="32"/>
  <c r="V14" i="32"/>
  <c r="G15" i="32"/>
  <c r="I15" i="32"/>
  <c r="K15" i="32"/>
  <c r="M15" i="32"/>
  <c r="O15" i="32"/>
  <c r="Q15" i="32"/>
  <c r="V15" i="32"/>
  <c r="G16" i="32"/>
  <c r="M16" i="32" s="1"/>
  <c r="I16" i="32"/>
  <c r="K16" i="32"/>
  <c r="O16" i="32"/>
  <c r="Q16" i="32"/>
  <c r="V16" i="32"/>
  <c r="G18" i="32"/>
  <c r="I18" i="32"/>
  <c r="K18" i="32"/>
  <c r="M18" i="32"/>
  <c r="O18" i="32"/>
  <c r="Q18" i="32"/>
  <c r="V18" i="32"/>
  <c r="G19" i="32"/>
  <c r="M19" i="32" s="1"/>
  <c r="I19" i="32"/>
  <c r="K19" i="32"/>
  <c r="O19" i="32"/>
  <c r="Q19" i="32"/>
  <c r="V19" i="32"/>
  <c r="AE21" i="32"/>
  <c r="G28" i="31"/>
  <c r="G9" i="31"/>
  <c r="M9" i="31" s="1"/>
  <c r="I9" i="31"/>
  <c r="I8" i="31" s="1"/>
  <c r="K9" i="31"/>
  <c r="K8" i="31" s="1"/>
  <c r="O9" i="31"/>
  <c r="O8" i="31" s="1"/>
  <c r="Q9" i="31"/>
  <c r="Q8" i="31" s="1"/>
  <c r="V9" i="31"/>
  <c r="V8" i="31" s="1"/>
  <c r="G10" i="31"/>
  <c r="I10" i="31"/>
  <c r="K10" i="31"/>
  <c r="M10" i="31"/>
  <c r="O10" i="31"/>
  <c r="Q10" i="31"/>
  <c r="V10" i="31"/>
  <c r="G11" i="31"/>
  <c r="I11" i="31"/>
  <c r="K11" i="31"/>
  <c r="M11" i="31"/>
  <c r="O11" i="31"/>
  <c r="Q11" i="31"/>
  <c r="V11" i="31"/>
  <c r="G12" i="31"/>
  <c r="I12" i="31"/>
  <c r="K12" i="31"/>
  <c r="M12" i="31"/>
  <c r="O12" i="31"/>
  <c r="Q12" i="31"/>
  <c r="V12" i="31"/>
  <c r="G13" i="31"/>
  <c r="I13" i="31"/>
  <c r="K13" i="31"/>
  <c r="M13" i="31"/>
  <c r="O13" i="31"/>
  <c r="Q13" i="31"/>
  <c r="V13" i="31"/>
  <c r="G14" i="31"/>
  <c r="I14" i="31"/>
  <c r="K14" i="31"/>
  <c r="M14" i="31"/>
  <c r="O14" i="31"/>
  <c r="Q14" i="31"/>
  <c r="V14" i="31"/>
  <c r="G15" i="31"/>
  <c r="M15" i="31" s="1"/>
  <c r="I15" i="31"/>
  <c r="K15" i="31"/>
  <c r="O15" i="31"/>
  <c r="Q15" i="31"/>
  <c r="V15" i="31"/>
  <c r="G16" i="31"/>
  <c r="G8" i="31" s="1"/>
  <c r="I16" i="31"/>
  <c r="K16" i="31"/>
  <c r="O16" i="31"/>
  <c r="Q16" i="31"/>
  <c r="V16" i="31"/>
  <c r="G17" i="31"/>
  <c r="M17" i="31" s="1"/>
  <c r="I17" i="31"/>
  <c r="K17" i="31"/>
  <c r="O17" i="31"/>
  <c r="Q17" i="31"/>
  <c r="V17" i="31"/>
  <c r="G18" i="31"/>
  <c r="I18" i="31"/>
  <c r="K18" i="31"/>
  <c r="M18" i="31"/>
  <c r="O18" i="31"/>
  <c r="Q18" i="31"/>
  <c r="V18" i="31"/>
  <c r="G19" i="31"/>
  <c r="I19" i="31"/>
  <c r="K19" i="31"/>
  <c r="M19" i="31"/>
  <c r="O19" i="31"/>
  <c r="Q19" i="31"/>
  <c r="V19" i="31"/>
  <c r="G21" i="31"/>
  <c r="I21" i="31"/>
  <c r="K21" i="31"/>
  <c r="M21" i="31"/>
  <c r="O21" i="31"/>
  <c r="Q21" i="31"/>
  <c r="V21" i="31"/>
  <c r="G23" i="31"/>
  <c r="I23" i="31"/>
  <c r="K23" i="31"/>
  <c r="M23" i="31"/>
  <c r="O23" i="31"/>
  <c r="Q23" i="31"/>
  <c r="V23" i="31"/>
  <c r="G24" i="31"/>
  <c r="I24" i="31"/>
  <c r="K24" i="31"/>
  <c r="M24" i="31"/>
  <c r="O24" i="31"/>
  <c r="Q24" i="31"/>
  <c r="V24" i="31"/>
  <c r="AE28" i="31"/>
  <c r="G127" i="30"/>
  <c r="G9" i="30"/>
  <c r="I9" i="30"/>
  <c r="I8" i="30" s="1"/>
  <c r="K9" i="30"/>
  <c r="M9" i="30"/>
  <c r="O9" i="30"/>
  <c r="O8" i="30" s="1"/>
  <c r="Q9" i="30"/>
  <c r="Q8" i="30" s="1"/>
  <c r="V9" i="30"/>
  <c r="V8" i="30" s="1"/>
  <c r="G10" i="30"/>
  <c r="I10" i="30"/>
  <c r="K10" i="30"/>
  <c r="K8" i="30" s="1"/>
  <c r="M10" i="30"/>
  <c r="O10" i="30"/>
  <c r="Q10" i="30"/>
  <c r="V10" i="30"/>
  <c r="G11" i="30"/>
  <c r="G8" i="30" s="1"/>
  <c r="I11" i="30"/>
  <c r="K11" i="30"/>
  <c r="M11" i="30"/>
  <c r="O11" i="30"/>
  <c r="Q11" i="30"/>
  <c r="V11" i="30"/>
  <c r="G12" i="30"/>
  <c r="M12" i="30" s="1"/>
  <c r="I12" i="30"/>
  <c r="K12" i="30"/>
  <c r="O12" i="30"/>
  <c r="Q12" i="30"/>
  <c r="V12" i="30"/>
  <c r="G13" i="30"/>
  <c r="M13" i="30" s="1"/>
  <c r="I13" i="30"/>
  <c r="K13" i="30"/>
  <c r="O13" i="30"/>
  <c r="Q13" i="30"/>
  <c r="V13" i="30"/>
  <c r="G14" i="30"/>
  <c r="I14" i="30"/>
  <c r="K14" i="30"/>
  <c r="M14" i="30"/>
  <c r="O14" i="30"/>
  <c r="Q14" i="30"/>
  <c r="V14" i="30"/>
  <c r="G15" i="30"/>
  <c r="I15" i="30"/>
  <c r="K15" i="30"/>
  <c r="M15" i="30"/>
  <c r="O15" i="30"/>
  <c r="Q15" i="30"/>
  <c r="V15" i="30"/>
  <c r="G16" i="30"/>
  <c r="M16" i="30" s="1"/>
  <c r="I16" i="30"/>
  <c r="K16" i="30"/>
  <c r="O16" i="30"/>
  <c r="Q16" i="30"/>
  <c r="V16" i="30"/>
  <c r="G17" i="30"/>
  <c r="I17" i="30"/>
  <c r="K17" i="30"/>
  <c r="M17" i="30"/>
  <c r="O17" i="30"/>
  <c r="Q17" i="30"/>
  <c r="V17" i="30"/>
  <c r="G19" i="30"/>
  <c r="I19" i="30"/>
  <c r="K19" i="30"/>
  <c r="M19" i="30"/>
  <c r="O19" i="30"/>
  <c r="Q19" i="30"/>
  <c r="V19" i="30"/>
  <c r="G20" i="30"/>
  <c r="I20" i="30"/>
  <c r="K20" i="30"/>
  <c r="M20" i="30"/>
  <c r="O20" i="30"/>
  <c r="Q20" i="30"/>
  <c r="V20" i="30"/>
  <c r="G22" i="30"/>
  <c r="M22" i="30" s="1"/>
  <c r="I22" i="30"/>
  <c r="I21" i="30" s="1"/>
  <c r="K22" i="30"/>
  <c r="K21" i="30" s="1"/>
  <c r="O22" i="30"/>
  <c r="Q22" i="30"/>
  <c r="Q21" i="30" s="1"/>
  <c r="V22" i="30"/>
  <c r="G23" i="30"/>
  <c r="I23" i="30"/>
  <c r="K23" i="30"/>
  <c r="M23" i="30"/>
  <c r="O23" i="30"/>
  <c r="Q23" i="30"/>
  <c r="V23" i="30"/>
  <c r="V21" i="30" s="1"/>
  <c r="G24" i="30"/>
  <c r="I24" i="30"/>
  <c r="K24" i="30"/>
  <c r="M24" i="30"/>
  <c r="O24" i="30"/>
  <c r="Q24" i="30"/>
  <c r="V24" i="30"/>
  <c r="G25" i="30"/>
  <c r="M25" i="30" s="1"/>
  <c r="I25" i="30"/>
  <c r="K25" i="30"/>
  <c r="O25" i="30"/>
  <c r="O21" i="30" s="1"/>
  <c r="Q25" i="30"/>
  <c r="V25" i="30"/>
  <c r="G26" i="30"/>
  <c r="I26" i="30"/>
  <c r="K26" i="30"/>
  <c r="M26" i="30"/>
  <c r="O26" i="30"/>
  <c r="Q26" i="30"/>
  <c r="V26" i="30"/>
  <c r="G27" i="30"/>
  <c r="I27" i="30"/>
  <c r="K27" i="30"/>
  <c r="M27" i="30"/>
  <c r="O27" i="30"/>
  <c r="Q27" i="30"/>
  <c r="V27" i="30"/>
  <c r="G28" i="30"/>
  <c r="I28" i="30"/>
  <c r="K28" i="30"/>
  <c r="M28" i="30"/>
  <c r="O28" i="30"/>
  <c r="Q28" i="30"/>
  <c r="V28" i="30"/>
  <c r="G29" i="30"/>
  <c r="G21" i="30" s="1"/>
  <c r="I29" i="30"/>
  <c r="K29" i="30"/>
  <c r="O29" i="30"/>
  <c r="Q29" i="30"/>
  <c r="V29" i="30"/>
  <c r="G30" i="30"/>
  <c r="M30" i="30" s="1"/>
  <c r="I30" i="30"/>
  <c r="K30" i="30"/>
  <c r="O30" i="30"/>
  <c r="Q30" i="30"/>
  <c r="V30" i="30"/>
  <c r="G32" i="30"/>
  <c r="I32" i="30"/>
  <c r="K32" i="30"/>
  <c r="M32" i="30"/>
  <c r="O32" i="30"/>
  <c r="Q32" i="30"/>
  <c r="V32" i="30"/>
  <c r="G36" i="30"/>
  <c r="G35" i="30" s="1"/>
  <c r="I36" i="30"/>
  <c r="K36" i="30"/>
  <c r="K35" i="30" s="1"/>
  <c r="O36" i="30"/>
  <c r="O35" i="30" s="1"/>
  <c r="Q36" i="30"/>
  <c r="Q35" i="30" s="1"/>
  <c r="V36" i="30"/>
  <c r="V35" i="30" s="1"/>
  <c r="G37" i="30"/>
  <c r="I37" i="30"/>
  <c r="I35" i="30" s="1"/>
  <c r="K37" i="30"/>
  <c r="M37" i="30"/>
  <c r="O37" i="30"/>
  <c r="Q37" i="30"/>
  <c r="V37" i="30"/>
  <c r="G38" i="30"/>
  <c r="I38" i="30"/>
  <c r="K38" i="30"/>
  <c r="M38" i="30"/>
  <c r="O38" i="30"/>
  <c r="Q38" i="30"/>
  <c r="V38" i="30"/>
  <c r="G39" i="30"/>
  <c r="I39" i="30"/>
  <c r="K39" i="30"/>
  <c r="M39" i="30"/>
  <c r="O39" i="30"/>
  <c r="Q39" i="30"/>
  <c r="V39" i="30"/>
  <c r="G40" i="30"/>
  <c r="M40" i="30" s="1"/>
  <c r="I40" i="30"/>
  <c r="K40" i="30"/>
  <c r="O40" i="30"/>
  <c r="Q40" i="30"/>
  <c r="V40" i="30"/>
  <c r="G41" i="30"/>
  <c r="M41" i="30" s="1"/>
  <c r="I41" i="30"/>
  <c r="K41" i="30"/>
  <c r="O41" i="30"/>
  <c r="Q41" i="30"/>
  <c r="V41" i="30"/>
  <c r="G42" i="30"/>
  <c r="I42" i="30"/>
  <c r="K42" i="30"/>
  <c r="M42" i="30"/>
  <c r="O42" i="30"/>
  <c r="Q42" i="30"/>
  <c r="V42" i="30"/>
  <c r="G43" i="30"/>
  <c r="I43" i="30"/>
  <c r="K43" i="30"/>
  <c r="M43" i="30"/>
  <c r="O43" i="30"/>
  <c r="Q43" i="30"/>
  <c r="V43" i="30"/>
  <c r="G44" i="30"/>
  <c r="M44" i="30" s="1"/>
  <c r="I44" i="30"/>
  <c r="K44" i="30"/>
  <c r="O44" i="30"/>
  <c r="Q44" i="30"/>
  <c r="V44" i="30"/>
  <c r="G45" i="30"/>
  <c r="I45" i="30"/>
  <c r="K45" i="30"/>
  <c r="M45" i="30"/>
  <c r="O45" i="30"/>
  <c r="Q45" i="30"/>
  <c r="V45" i="30"/>
  <c r="G46" i="30"/>
  <c r="I46" i="30"/>
  <c r="K46" i="30"/>
  <c r="M46" i="30"/>
  <c r="O46" i="30"/>
  <c r="Q46" i="30"/>
  <c r="V46" i="30"/>
  <c r="G47" i="30"/>
  <c r="I47" i="30"/>
  <c r="K47" i="30"/>
  <c r="M47" i="30"/>
  <c r="O47" i="30"/>
  <c r="Q47" i="30"/>
  <c r="V47" i="30"/>
  <c r="G48" i="30"/>
  <c r="M48" i="30" s="1"/>
  <c r="I48" i="30"/>
  <c r="K48" i="30"/>
  <c r="O48" i="30"/>
  <c r="Q48" i="30"/>
  <c r="V48" i="30"/>
  <c r="G50" i="30"/>
  <c r="I50" i="30"/>
  <c r="K50" i="30"/>
  <c r="K49" i="30" s="1"/>
  <c r="M50" i="30"/>
  <c r="O50" i="30"/>
  <c r="O49" i="30" s="1"/>
  <c r="Q50" i="30"/>
  <c r="V50" i="30"/>
  <c r="V49" i="30" s="1"/>
  <c r="G51" i="30"/>
  <c r="I51" i="30"/>
  <c r="K51" i="30"/>
  <c r="M51" i="30"/>
  <c r="O51" i="30"/>
  <c r="Q51" i="30"/>
  <c r="V51" i="30"/>
  <c r="G52" i="30"/>
  <c r="I52" i="30"/>
  <c r="K52" i="30"/>
  <c r="M52" i="30"/>
  <c r="O52" i="30"/>
  <c r="Q52" i="30"/>
  <c r="V52" i="30"/>
  <c r="G53" i="30"/>
  <c r="I53" i="30"/>
  <c r="K53" i="30"/>
  <c r="M53" i="30"/>
  <c r="O53" i="30"/>
  <c r="Q53" i="30"/>
  <c r="Q49" i="30" s="1"/>
  <c r="V53" i="30"/>
  <c r="G54" i="30"/>
  <c r="I54" i="30"/>
  <c r="K54" i="30"/>
  <c r="M54" i="30"/>
  <c r="O54" i="30"/>
  <c r="Q54" i="30"/>
  <c r="V54" i="30"/>
  <c r="G55" i="30"/>
  <c r="I55" i="30"/>
  <c r="K55" i="30"/>
  <c r="M55" i="30"/>
  <c r="O55" i="30"/>
  <c r="Q55" i="30"/>
  <c r="V55" i="30"/>
  <c r="G56" i="30"/>
  <c r="G49" i="30" s="1"/>
  <c r="I56" i="30"/>
  <c r="K56" i="30"/>
  <c r="O56" i="30"/>
  <c r="Q56" i="30"/>
  <c r="V56" i="30"/>
  <c r="G57" i="30"/>
  <c r="M57" i="30" s="1"/>
  <c r="I57" i="30"/>
  <c r="I49" i="30" s="1"/>
  <c r="K57" i="30"/>
  <c r="O57" i="30"/>
  <c r="Q57" i="30"/>
  <c r="V57" i="30"/>
  <c r="G58" i="30"/>
  <c r="I58" i="30"/>
  <c r="K58" i="30"/>
  <c r="M58" i="30"/>
  <c r="O58" i="30"/>
  <c r="Q58" i="30"/>
  <c r="V58" i="30"/>
  <c r="G59" i="30"/>
  <c r="I59" i="30"/>
  <c r="K59" i="30"/>
  <c r="M59" i="30"/>
  <c r="O59" i="30"/>
  <c r="Q59" i="30"/>
  <c r="V59" i="30"/>
  <c r="G60" i="30"/>
  <c r="I60" i="30"/>
  <c r="K60" i="30"/>
  <c r="M60" i="30"/>
  <c r="O60" i="30"/>
  <c r="Q60" i="30"/>
  <c r="V60" i="30"/>
  <c r="G61" i="30"/>
  <c r="I61" i="30"/>
  <c r="K61" i="30"/>
  <c r="M61" i="30"/>
  <c r="O61" i="30"/>
  <c r="Q61" i="30"/>
  <c r="V61" i="30"/>
  <c r="G62" i="30"/>
  <c r="I62" i="30"/>
  <c r="K62" i="30"/>
  <c r="M62" i="30"/>
  <c r="O62" i="30"/>
  <c r="Q62" i="30"/>
  <c r="V62" i="30"/>
  <c r="G65" i="30"/>
  <c r="G64" i="30" s="1"/>
  <c r="I65" i="30"/>
  <c r="I64" i="30" s="1"/>
  <c r="K65" i="30"/>
  <c r="K64" i="30" s="1"/>
  <c r="O65" i="30"/>
  <c r="O64" i="30" s="1"/>
  <c r="Q65" i="30"/>
  <c r="V65" i="30"/>
  <c r="G66" i="30"/>
  <c r="M66" i="30" s="1"/>
  <c r="I66" i="30"/>
  <c r="K66" i="30"/>
  <c r="O66" i="30"/>
  <c r="Q66" i="30"/>
  <c r="Q64" i="30" s="1"/>
  <c r="V66" i="30"/>
  <c r="G67" i="30"/>
  <c r="I67" i="30"/>
  <c r="K67" i="30"/>
  <c r="M67" i="30"/>
  <c r="O67" i="30"/>
  <c r="Q67" i="30"/>
  <c r="V67" i="30"/>
  <c r="G68" i="30"/>
  <c r="I68" i="30"/>
  <c r="K68" i="30"/>
  <c r="M68" i="30"/>
  <c r="O68" i="30"/>
  <c r="Q68" i="30"/>
  <c r="V68" i="30"/>
  <c r="G69" i="30"/>
  <c r="I69" i="30"/>
  <c r="K69" i="30"/>
  <c r="M69" i="30"/>
  <c r="O69" i="30"/>
  <c r="Q69" i="30"/>
  <c r="V69" i="30"/>
  <c r="G70" i="30"/>
  <c r="I70" i="30"/>
  <c r="K70" i="30"/>
  <c r="M70" i="30"/>
  <c r="O70" i="30"/>
  <c r="Q70" i="30"/>
  <c r="V70" i="30"/>
  <c r="G71" i="30"/>
  <c r="I71" i="30"/>
  <c r="K71" i="30"/>
  <c r="M71" i="30"/>
  <c r="O71" i="30"/>
  <c r="Q71" i="30"/>
  <c r="V71" i="30"/>
  <c r="V64" i="30" s="1"/>
  <c r="G72" i="30"/>
  <c r="M72" i="30" s="1"/>
  <c r="I72" i="30"/>
  <c r="K72" i="30"/>
  <c r="O72" i="30"/>
  <c r="Q72" i="30"/>
  <c r="V72" i="30"/>
  <c r="G73" i="30"/>
  <c r="M73" i="30" s="1"/>
  <c r="I73" i="30"/>
  <c r="K73" i="30"/>
  <c r="O73" i="30"/>
  <c r="Q73" i="30"/>
  <c r="V73" i="30"/>
  <c r="G74" i="30"/>
  <c r="M74" i="30" s="1"/>
  <c r="I74" i="30"/>
  <c r="K74" i="30"/>
  <c r="O74" i="30"/>
  <c r="Q74" i="30"/>
  <c r="V74" i="30"/>
  <c r="G76" i="30"/>
  <c r="I76" i="30"/>
  <c r="K76" i="30"/>
  <c r="M76" i="30"/>
  <c r="O76" i="30"/>
  <c r="O75" i="30" s="1"/>
  <c r="Q76" i="30"/>
  <c r="Q75" i="30" s="1"/>
  <c r="V76" i="30"/>
  <c r="G77" i="30"/>
  <c r="I77" i="30"/>
  <c r="K77" i="30"/>
  <c r="M77" i="30"/>
  <c r="O77" i="30"/>
  <c r="Q77" i="30"/>
  <c r="V77" i="30"/>
  <c r="G78" i="30"/>
  <c r="I78" i="30"/>
  <c r="K78" i="30"/>
  <c r="M78" i="30"/>
  <c r="O78" i="30"/>
  <c r="Q78" i="30"/>
  <c r="V78" i="30"/>
  <c r="V75" i="30" s="1"/>
  <c r="G79" i="30"/>
  <c r="I79" i="30"/>
  <c r="K79" i="30"/>
  <c r="M79" i="30"/>
  <c r="O79" i="30"/>
  <c r="Q79" i="30"/>
  <c r="V79" i="30"/>
  <c r="G80" i="30"/>
  <c r="M80" i="30" s="1"/>
  <c r="I80" i="30"/>
  <c r="K80" i="30"/>
  <c r="O80" i="30"/>
  <c r="Q80" i="30"/>
  <c r="V80" i="30"/>
  <c r="G81" i="30"/>
  <c r="M81" i="30" s="1"/>
  <c r="I81" i="30"/>
  <c r="K81" i="30"/>
  <c r="O81" i="30"/>
  <c r="Q81" i="30"/>
  <c r="V81" i="30"/>
  <c r="G82" i="30"/>
  <c r="M82" i="30" s="1"/>
  <c r="I82" i="30"/>
  <c r="I75" i="30" s="1"/>
  <c r="K82" i="30"/>
  <c r="O82" i="30"/>
  <c r="Q82" i="30"/>
  <c r="V82" i="30"/>
  <c r="G83" i="30"/>
  <c r="M83" i="30" s="1"/>
  <c r="I83" i="30"/>
  <c r="K83" i="30"/>
  <c r="K75" i="30" s="1"/>
  <c r="O83" i="30"/>
  <c r="Q83" i="30"/>
  <c r="V83" i="30"/>
  <c r="G84" i="30"/>
  <c r="I84" i="30"/>
  <c r="K84" i="30"/>
  <c r="M84" i="30"/>
  <c r="O84" i="30"/>
  <c r="Q84" i="30"/>
  <c r="V84" i="30"/>
  <c r="G85" i="30"/>
  <c r="I85" i="30"/>
  <c r="K85" i="30"/>
  <c r="M85" i="30"/>
  <c r="O85" i="30"/>
  <c r="Q85" i="30"/>
  <c r="V85" i="30"/>
  <c r="G86" i="30"/>
  <c r="I86" i="30"/>
  <c r="K86" i="30"/>
  <c r="M86" i="30"/>
  <c r="O86" i="30"/>
  <c r="Q86" i="30"/>
  <c r="V86" i="30"/>
  <c r="G87" i="30"/>
  <c r="I87" i="30"/>
  <c r="K87" i="30"/>
  <c r="M87" i="30"/>
  <c r="O87" i="30"/>
  <c r="Q87" i="30"/>
  <c r="V87" i="30"/>
  <c r="G88" i="30"/>
  <c r="M88" i="30" s="1"/>
  <c r="I88" i="30"/>
  <c r="K88" i="30"/>
  <c r="O88" i="30"/>
  <c r="Q88" i="30"/>
  <c r="V88" i="30"/>
  <c r="G90" i="30"/>
  <c r="O90" i="30"/>
  <c r="V90" i="30"/>
  <c r="G91" i="30"/>
  <c r="M91" i="30" s="1"/>
  <c r="M90" i="30" s="1"/>
  <c r="I91" i="30"/>
  <c r="I90" i="30" s="1"/>
  <c r="K91" i="30"/>
  <c r="K90" i="30" s="1"/>
  <c r="O91" i="30"/>
  <c r="Q91" i="30"/>
  <c r="Q90" i="30" s="1"/>
  <c r="V91" i="30"/>
  <c r="G93" i="30"/>
  <c r="I93" i="30"/>
  <c r="I92" i="30" s="1"/>
  <c r="K93" i="30"/>
  <c r="M93" i="30"/>
  <c r="O93" i="30"/>
  <c r="O92" i="30" s="1"/>
  <c r="Q93" i="30"/>
  <c r="Q92" i="30" s="1"/>
  <c r="V93" i="30"/>
  <c r="G94" i="30"/>
  <c r="I94" i="30"/>
  <c r="K94" i="30"/>
  <c r="M94" i="30"/>
  <c r="O94" i="30"/>
  <c r="Q94" i="30"/>
  <c r="V94" i="30"/>
  <c r="G95" i="30"/>
  <c r="I95" i="30"/>
  <c r="K95" i="30"/>
  <c r="M95" i="30"/>
  <c r="O95" i="30"/>
  <c r="Q95" i="30"/>
  <c r="V95" i="30"/>
  <c r="V92" i="30" s="1"/>
  <c r="G96" i="30"/>
  <c r="I96" i="30"/>
  <c r="K96" i="30"/>
  <c r="M96" i="30"/>
  <c r="O96" i="30"/>
  <c r="Q96" i="30"/>
  <c r="V96" i="30"/>
  <c r="G97" i="30"/>
  <c r="M97" i="30" s="1"/>
  <c r="I97" i="30"/>
  <c r="K97" i="30"/>
  <c r="O97" i="30"/>
  <c r="Q97" i="30"/>
  <c r="V97" i="30"/>
  <c r="G98" i="30"/>
  <c r="AF127" i="30" s="1"/>
  <c r="I98" i="30"/>
  <c r="K98" i="30"/>
  <c r="O98" i="30"/>
  <c r="Q98" i="30"/>
  <c r="V98" i="30"/>
  <c r="G99" i="30"/>
  <c r="M99" i="30" s="1"/>
  <c r="I99" i="30"/>
  <c r="K99" i="30"/>
  <c r="O99" i="30"/>
  <c r="Q99" i="30"/>
  <c r="V99" i="30"/>
  <c r="G100" i="30"/>
  <c r="M100" i="30" s="1"/>
  <c r="I100" i="30"/>
  <c r="K100" i="30"/>
  <c r="K92" i="30" s="1"/>
  <c r="O100" i="30"/>
  <c r="Q100" i="30"/>
  <c r="V100" i="30"/>
  <c r="G101" i="30"/>
  <c r="I101" i="30"/>
  <c r="K101" i="30"/>
  <c r="M101" i="30"/>
  <c r="O101" i="30"/>
  <c r="Q101" i="30"/>
  <c r="V101" i="30"/>
  <c r="G103" i="30"/>
  <c r="I103" i="30"/>
  <c r="K103" i="30"/>
  <c r="M103" i="30"/>
  <c r="O103" i="30"/>
  <c r="Q103" i="30"/>
  <c r="V103" i="30"/>
  <c r="G104" i="30"/>
  <c r="I104" i="30"/>
  <c r="K104" i="30"/>
  <c r="M104" i="30"/>
  <c r="O104" i="30"/>
  <c r="Q104" i="30"/>
  <c r="V104" i="30"/>
  <c r="G107" i="30"/>
  <c r="M107" i="30" s="1"/>
  <c r="I107" i="30"/>
  <c r="I106" i="30" s="1"/>
  <c r="K107" i="30"/>
  <c r="O107" i="30"/>
  <c r="Q107" i="30"/>
  <c r="Q106" i="30" s="1"/>
  <c r="V107" i="30"/>
  <c r="G108" i="30"/>
  <c r="M108" i="30" s="1"/>
  <c r="I108" i="30"/>
  <c r="K108" i="30"/>
  <c r="O108" i="30"/>
  <c r="Q108" i="30"/>
  <c r="V108" i="30"/>
  <c r="G110" i="30"/>
  <c r="M110" i="30" s="1"/>
  <c r="I110" i="30"/>
  <c r="K110" i="30"/>
  <c r="K106" i="30" s="1"/>
  <c r="O110" i="30"/>
  <c r="Q110" i="30"/>
  <c r="V110" i="30"/>
  <c r="G111" i="30"/>
  <c r="M111" i="30" s="1"/>
  <c r="I111" i="30"/>
  <c r="K111" i="30"/>
  <c r="O111" i="30"/>
  <c r="Q111" i="30"/>
  <c r="V111" i="30"/>
  <c r="G112" i="30"/>
  <c r="I112" i="30"/>
  <c r="K112" i="30"/>
  <c r="M112" i="30"/>
  <c r="O112" i="30"/>
  <c r="O106" i="30" s="1"/>
  <c r="Q112" i="30"/>
  <c r="V112" i="30"/>
  <c r="G113" i="30"/>
  <c r="I113" i="30"/>
  <c r="K113" i="30"/>
  <c r="M113" i="30"/>
  <c r="O113" i="30"/>
  <c r="Q113" i="30"/>
  <c r="V113" i="30"/>
  <c r="G114" i="30"/>
  <c r="I114" i="30"/>
  <c r="K114" i="30"/>
  <c r="M114" i="30"/>
  <c r="O114" i="30"/>
  <c r="Q114" i="30"/>
  <c r="V114" i="30"/>
  <c r="G115" i="30"/>
  <c r="I115" i="30"/>
  <c r="K115" i="30"/>
  <c r="M115" i="30"/>
  <c r="O115" i="30"/>
  <c r="Q115" i="30"/>
  <c r="V115" i="30"/>
  <c r="V106" i="30" s="1"/>
  <c r="G116" i="30"/>
  <c r="M116" i="30" s="1"/>
  <c r="I116" i="30"/>
  <c r="K116" i="30"/>
  <c r="O116" i="30"/>
  <c r="Q116" i="30"/>
  <c r="V116" i="30"/>
  <c r="G117" i="30"/>
  <c r="M117" i="30" s="1"/>
  <c r="I117" i="30"/>
  <c r="K117" i="30"/>
  <c r="O117" i="30"/>
  <c r="Q117" i="30"/>
  <c r="V117" i="30"/>
  <c r="G118" i="30"/>
  <c r="M118" i="30" s="1"/>
  <c r="I118" i="30"/>
  <c r="K118" i="30"/>
  <c r="O118" i="30"/>
  <c r="Q118" i="30"/>
  <c r="V118" i="30"/>
  <c r="G120" i="30"/>
  <c r="M120" i="30" s="1"/>
  <c r="I120" i="30"/>
  <c r="K120" i="30"/>
  <c r="O120" i="30"/>
  <c r="Q120" i="30"/>
  <c r="V120" i="30"/>
  <c r="I122" i="30"/>
  <c r="M122" i="30"/>
  <c r="G123" i="30"/>
  <c r="G122" i="30" s="1"/>
  <c r="I123" i="30"/>
  <c r="K123" i="30"/>
  <c r="K122" i="30" s="1"/>
  <c r="M123" i="30"/>
  <c r="O123" i="30"/>
  <c r="O122" i="30" s="1"/>
  <c r="Q123" i="30"/>
  <c r="Q122" i="30" s="1"/>
  <c r="V123" i="30"/>
  <c r="V122" i="30" s="1"/>
  <c r="AE127" i="30"/>
  <c r="G64" i="29"/>
  <c r="BA21" i="29"/>
  <c r="G8" i="29"/>
  <c r="G9" i="29"/>
  <c r="I9" i="29"/>
  <c r="I8" i="29" s="1"/>
  <c r="K9" i="29"/>
  <c r="K8" i="29" s="1"/>
  <c r="M9" i="29"/>
  <c r="M8" i="29" s="1"/>
  <c r="O9" i="29"/>
  <c r="O8" i="29" s="1"/>
  <c r="Q9" i="29"/>
  <c r="Q8" i="29" s="1"/>
  <c r="V9" i="29"/>
  <c r="V8" i="29" s="1"/>
  <c r="G11" i="29"/>
  <c r="I11" i="29"/>
  <c r="I10" i="29" s="1"/>
  <c r="K11" i="29"/>
  <c r="M11" i="29"/>
  <c r="O11" i="29"/>
  <c r="O10" i="29" s="1"/>
  <c r="Q11" i="29"/>
  <c r="V11" i="29"/>
  <c r="V10" i="29" s="1"/>
  <c r="G12" i="29"/>
  <c r="M12" i="29" s="1"/>
  <c r="I12" i="29"/>
  <c r="K12" i="29"/>
  <c r="K10" i="29" s="1"/>
  <c r="O12" i="29"/>
  <c r="Q12" i="29"/>
  <c r="Q10" i="29" s="1"/>
  <c r="V12" i="29"/>
  <c r="G14" i="29"/>
  <c r="I14" i="29"/>
  <c r="K14" i="29"/>
  <c r="M14" i="29"/>
  <c r="O14" i="29"/>
  <c r="Q14" i="29"/>
  <c r="V14" i="29"/>
  <c r="G15" i="29"/>
  <c r="M15" i="29" s="1"/>
  <c r="I15" i="29"/>
  <c r="K15" i="29"/>
  <c r="O15" i="29"/>
  <c r="Q15" i="29"/>
  <c r="V15" i="29"/>
  <c r="G16" i="29"/>
  <c r="M16" i="29" s="1"/>
  <c r="I16" i="29"/>
  <c r="K16" i="29"/>
  <c r="O16" i="29"/>
  <c r="Q16" i="29"/>
  <c r="V16" i="29"/>
  <c r="G17" i="29"/>
  <c r="M17" i="29" s="1"/>
  <c r="I17" i="29"/>
  <c r="K17" i="29"/>
  <c r="O17" i="29"/>
  <c r="Q17" i="29"/>
  <c r="V17" i="29"/>
  <c r="G18" i="29"/>
  <c r="I18" i="29"/>
  <c r="K18" i="29"/>
  <c r="M18" i="29"/>
  <c r="O18" i="29"/>
  <c r="Q18" i="29"/>
  <c r="V18" i="29"/>
  <c r="G19" i="29"/>
  <c r="M19" i="29" s="1"/>
  <c r="I19" i="29"/>
  <c r="K19" i="29"/>
  <c r="O19" i="29"/>
  <c r="Q19" i="29"/>
  <c r="V19" i="29"/>
  <c r="G20" i="29"/>
  <c r="I20" i="29"/>
  <c r="K20" i="29"/>
  <c r="M20" i="29"/>
  <c r="O20" i="29"/>
  <c r="Q20" i="29"/>
  <c r="V20" i="29"/>
  <c r="G22" i="29"/>
  <c r="M22" i="29" s="1"/>
  <c r="I22" i="29"/>
  <c r="K22" i="29"/>
  <c r="O22" i="29"/>
  <c r="Q22" i="29"/>
  <c r="V22" i="29"/>
  <c r="G23" i="29"/>
  <c r="G24" i="29"/>
  <c r="M24" i="29" s="1"/>
  <c r="M23" i="29" s="1"/>
  <c r="I24" i="29"/>
  <c r="I23" i="29" s="1"/>
  <c r="K24" i="29"/>
  <c r="K23" i="29" s="1"/>
  <c r="O24" i="29"/>
  <c r="O23" i="29" s="1"/>
  <c r="Q24" i="29"/>
  <c r="V24" i="29"/>
  <c r="V23" i="29" s="1"/>
  <c r="G25" i="29"/>
  <c r="M25" i="29" s="1"/>
  <c r="I25" i="29"/>
  <c r="K25" i="29"/>
  <c r="O25" i="29"/>
  <c r="Q25" i="29"/>
  <c r="Q23" i="29" s="1"/>
  <c r="V25" i="29"/>
  <c r="G26" i="29"/>
  <c r="I26" i="29"/>
  <c r="K26" i="29"/>
  <c r="M26" i="29"/>
  <c r="O26" i="29"/>
  <c r="Q26" i="29"/>
  <c r="V26" i="29"/>
  <c r="O27" i="29"/>
  <c r="G28" i="29"/>
  <c r="G27" i="29" s="1"/>
  <c r="I28" i="29"/>
  <c r="K28" i="29"/>
  <c r="K27" i="29" s="1"/>
  <c r="O28" i="29"/>
  <c r="Q28" i="29"/>
  <c r="Q27" i="29" s="1"/>
  <c r="V28" i="29"/>
  <c r="V27" i="29" s="1"/>
  <c r="G29" i="29"/>
  <c r="I29" i="29"/>
  <c r="I27" i="29" s="1"/>
  <c r="K29" i="29"/>
  <c r="M29" i="29"/>
  <c r="O29" i="29"/>
  <c r="Q29" i="29"/>
  <c r="V29" i="29"/>
  <c r="G31" i="29"/>
  <c r="G30" i="29" s="1"/>
  <c r="I31" i="29"/>
  <c r="I30" i="29" s="1"/>
  <c r="K31" i="29"/>
  <c r="O31" i="29"/>
  <c r="Q31" i="29"/>
  <c r="Q30" i="29" s="1"/>
  <c r="V31" i="29"/>
  <c r="V30" i="29" s="1"/>
  <c r="G32" i="29"/>
  <c r="M32" i="29" s="1"/>
  <c r="I32" i="29"/>
  <c r="K32" i="29"/>
  <c r="K30" i="29" s="1"/>
  <c r="O32" i="29"/>
  <c r="O30" i="29" s="1"/>
  <c r="Q32" i="29"/>
  <c r="V32" i="29"/>
  <c r="G33" i="29"/>
  <c r="I33" i="29"/>
  <c r="K33" i="29"/>
  <c r="M33" i="29"/>
  <c r="O33" i="29"/>
  <c r="Q33" i="29"/>
  <c r="V33" i="29"/>
  <c r="G35" i="29"/>
  <c r="I35" i="29"/>
  <c r="K35" i="29"/>
  <c r="M35" i="29"/>
  <c r="O35" i="29"/>
  <c r="Q35" i="29"/>
  <c r="V35" i="29"/>
  <c r="G36" i="29"/>
  <c r="M36" i="29" s="1"/>
  <c r="I36" i="29"/>
  <c r="K36" i="29"/>
  <c r="O36" i="29"/>
  <c r="Q36" i="29"/>
  <c r="V36" i="29"/>
  <c r="G37" i="29"/>
  <c r="M37" i="29" s="1"/>
  <c r="I37" i="29"/>
  <c r="K37" i="29"/>
  <c r="O37" i="29"/>
  <c r="Q37" i="29"/>
  <c r="V37" i="29"/>
  <c r="G38" i="29"/>
  <c r="I38" i="29"/>
  <c r="K38" i="29"/>
  <c r="M38" i="29"/>
  <c r="O38" i="29"/>
  <c r="Q38" i="29"/>
  <c r="V38" i="29"/>
  <c r="G39" i="29"/>
  <c r="M39" i="29" s="1"/>
  <c r="I39" i="29"/>
  <c r="K39" i="29"/>
  <c r="O39" i="29"/>
  <c r="Q39" i="29"/>
  <c r="V39" i="29"/>
  <c r="G40" i="29"/>
  <c r="G41" i="29"/>
  <c r="M41" i="29" s="1"/>
  <c r="I41" i="29"/>
  <c r="I40" i="29" s="1"/>
  <c r="K41" i="29"/>
  <c r="K40" i="29" s="1"/>
  <c r="O41" i="29"/>
  <c r="O40" i="29" s="1"/>
  <c r="Q41" i="29"/>
  <c r="V41" i="29"/>
  <c r="V40" i="29" s="1"/>
  <c r="G42" i="29"/>
  <c r="I42" i="29"/>
  <c r="K42" i="29"/>
  <c r="M42" i="29"/>
  <c r="O42" i="29"/>
  <c r="Q42" i="29"/>
  <c r="Q40" i="29" s="1"/>
  <c r="V42" i="29"/>
  <c r="G43" i="29"/>
  <c r="I43" i="29"/>
  <c r="K43" i="29"/>
  <c r="M43" i="29"/>
  <c r="O43" i="29"/>
  <c r="Q43" i="29"/>
  <c r="V43" i="29"/>
  <c r="G44" i="29"/>
  <c r="M44" i="29" s="1"/>
  <c r="I44" i="29"/>
  <c r="K44" i="29"/>
  <c r="O44" i="29"/>
  <c r="Q44" i="29"/>
  <c r="V44" i="29"/>
  <c r="G45" i="29"/>
  <c r="M45" i="29" s="1"/>
  <c r="I45" i="29"/>
  <c r="K45" i="29"/>
  <c r="O45" i="29"/>
  <c r="Q45" i="29"/>
  <c r="V45" i="29"/>
  <c r="G46" i="29"/>
  <c r="I46" i="29"/>
  <c r="K46" i="29"/>
  <c r="M46" i="29"/>
  <c r="O46" i="29"/>
  <c r="Q46" i="29"/>
  <c r="V46" i="29"/>
  <c r="G48" i="29"/>
  <c r="G47" i="29" s="1"/>
  <c r="I48" i="29"/>
  <c r="I47" i="29" s="1"/>
  <c r="K48" i="29"/>
  <c r="O48" i="29"/>
  <c r="Q48" i="29"/>
  <c r="Q47" i="29" s="1"/>
  <c r="V48" i="29"/>
  <c r="V47" i="29" s="1"/>
  <c r="G49" i="29"/>
  <c r="M49" i="29" s="1"/>
  <c r="I49" i="29"/>
  <c r="K49" i="29"/>
  <c r="K47" i="29" s="1"/>
  <c r="O49" i="29"/>
  <c r="O47" i="29" s="1"/>
  <c r="Q49" i="29"/>
  <c r="V49" i="29"/>
  <c r="G50" i="29"/>
  <c r="I50" i="29"/>
  <c r="K50" i="29"/>
  <c r="M50" i="29"/>
  <c r="O50" i="29"/>
  <c r="Q50" i="29"/>
  <c r="V50" i="29"/>
  <c r="G51" i="29"/>
  <c r="I51" i="29"/>
  <c r="K51" i="29"/>
  <c r="M51" i="29"/>
  <c r="O51" i="29"/>
  <c r="Q51" i="29"/>
  <c r="V51" i="29"/>
  <c r="G52" i="29"/>
  <c r="M52" i="29" s="1"/>
  <c r="I52" i="29"/>
  <c r="K52" i="29"/>
  <c r="O52" i="29"/>
  <c r="Q52" i="29"/>
  <c r="V52" i="29"/>
  <c r="G53" i="29"/>
  <c r="M53" i="29" s="1"/>
  <c r="I53" i="29"/>
  <c r="K53" i="29"/>
  <c r="O53" i="29"/>
  <c r="Q53" i="29"/>
  <c r="V53" i="29"/>
  <c r="G54" i="29"/>
  <c r="I54" i="29"/>
  <c r="K54" i="29"/>
  <c r="M54" i="29"/>
  <c r="O54" i="29"/>
  <c r="Q54" i="29"/>
  <c r="V54" i="29"/>
  <c r="G55" i="29"/>
  <c r="M55" i="29" s="1"/>
  <c r="I55" i="29"/>
  <c r="K55" i="29"/>
  <c r="O55" i="29"/>
  <c r="Q55" i="29"/>
  <c r="V55" i="29"/>
  <c r="G56" i="29"/>
  <c r="M56" i="29" s="1"/>
  <c r="I56" i="29"/>
  <c r="K56" i="29"/>
  <c r="O56" i="29"/>
  <c r="Q56" i="29"/>
  <c r="V56" i="29"/>
  <c r="G57" i="29"/>
  <c r="M57" i="29" s="1"/>
  <c r="I57" i="29"/>
  <c r="K57" i="29"/>
  <c r="O57" i="29"/>
  <c r="Q57" i="29"/>
  <c r="V57" i="29"/>
  <c r="G58" i="29"/>
  <c r="I58" i="29"/>
  <c r="K58" i="29"/>
  <c r="M58" i="29"/>
  <c r="O58" i="29"/>
  <c r="Q58" i="29"/>
  <c r="V58" i="29"/>
  <c r="G59" i="29"/>
  <c r="I59" i="29"/>
  <c r="K59" i="29"/>
  <c r="M59" i="29"/>
  <c r="O59" i="29"/>
  <c r="Q59" i="29"/>
  <c r="V59" i="29"/>
  <c r="O60" i="29"/>
  <c r="G61" i="29"/>
  <c r="G60" i="29" s="1"/>
  <c r="I61" i="29"/>
  <c r="K61" i="29"/>
  <c r="K60" i="29" s="1"/>
  <c r="O61" i="29"/>
  <c r="Q61" i="29"/>
  <c r="Q60" i="29" s="1"/>
  <c r="V61" i="29"/>
  <c r="V60" i="29" s="1"/>
  <c r="G62" i="29"/>
  <c r="I62" i="29"/>
  <c r="I60" i="29" s="1"/>
  <c r="K62" i="29"/>
  <c r="M62" i="29"/>
  <c r="O62" i="29"/>
  <c r="Q62" i="29"/>
  <c r="V62" i="29"/>
  <c r="AE64" i="29"/>
  <c r="G70" i="28"/>
  <c r="G11" i="28"/>
  <c r="I11" i="28"/>
  <c r="I8" i="28" s="1"/>
  <c r="K11" i="28"/>
  <c r="M11" i="28"/>
  <c r="O11" i="28"/>
  <c r="O8" i="28" s="1"/>
  <c r="Q11" i="28"/>
  <c r="Q8" i="28" s="1"/>
  <c r="V11" i="28"/>
  <c r="V8" i="28" s="1"/>
  <c r="G13" i="28"/>
  <c r="I13" i="28"/>
  <c r="K13" i="28"/>
  <c r="K8" i="28" s="1"/>
  <c r="M13" i="28"/>
  <c r="O13" i="28"/>
  <c r="Q13" i="28"/>
  <c r="V13" i="28"/>
  <c r="G14" i="28"/>
  <c r="I14" i="28"/>
  <c r="K14" i="28"/>
  <c r="M14" i="28"/>
  <c r="O14" i="28"/>
  <c r="Q14" i="28"/>
  <c r="V14" i="28"/>
  <c r="G15" i="28"/>
  <c r="I15" i="28"/>
  <c r="K15" i="28"/>
  <c r="M15" i="28"/>
  <c r="O15" i="28"/>
  <c r="Q15" i="28"/>
  <c r="V15" i="28"/>
  <c r="G16" i="28"/>
  <c r="G8" i="28" s="1"/>
  <c r="I16" i="28"/>
  <c r="K16" i="28"/>
  <c r="O16" i="28"/>
  <c r="Q16" i="28"/>
  <c r="V16" i="28"/>
  <c r="G17" i="28"/>
  <c r="M17" i="28" s="1"/>
  <c r="I17" i="28"/>
  <c r="K17" i="28"/>
  <c r="O17" i="28"/>
  <c r="Q17" i="28"/>
  <c r="V17" i="28"/>
  <c r="G18" i="28"/>
  <c r="M18" i="28" s="1"/>
  <c r="I18" i="28"/>
  <c r="K18" i="28"/>
  <c r="O18" i="28"/>
  <c r="Q18" i="28"/>
  <c r="V18" i="28"/>
  <c r="G19" i="28"/>
  <c r="M19" i="28" s="1"/>
  <c r="I19" i="28"/>
  <c r="K19" i="28"/>
  <c r="O19" i="28"/>
  <c r="Q19" i="28"/>
  <c r="V19" i="28"/>
  <c r="G20" i="28"/>
  <c r="I20" i="28"/>
  <c r="K20" i="28"/>
  <c r="M20" i="28"/>
  <c r="O20" i="28"/>
  <c r="Q20" i="28"/>
  <c r="V20" i="28"/>
  <c r="G21" i="28"/>
  <c r="I21" i="28"/>
  <c r="K21" i="28"/>
  <c r="M21" i="28"/>
  <c r="O21" i="28"/>
  <c r="Q21" i="28"/>
  <c r="V21" i="28"/>
  <c r="G22" i="28"/>
  <c r="I22" i="28"/>
  <c r="K22" i="28"/>
  <c r="M22" i="28"/>
  <c r="O22" i="28"/>
  <c r="Q22" i="28"/>
  <c r="V22" i="28"/>
  <c r="G23" i="28"/>
  <c r="I23" i="28"/>
  <c r="K23" i="28"/>
  <c r="M23" i="28"/>
  <c r="O23" i="28"/>
  <c r="Q23" i="28"/>
  <c r="V23" i="28"/>
  <c r="G24" i="28"/>
  <c r="M24" i="28" s="1"/>
  <c r="I24" i="28"/>
  <c r="K24" i="28"/>
  <c r="O24" i="28"/>
  <c r="Q24" i="28"/>
  <c r="V24" i="28"/>
  <c r="G25" i="28"/>
  <c r="M25" i="28" s="1"/>
  <c r="I25" i="28"/>
  <c r="K25" i="28"/>
  <c r="O25" i="28"/>
  <c r="Q25" i="28"/>
  <c r="V25" i="28"/>
  <c r="G26" i="28"/>
  <c r="M26" i="28" s="1"/>
  <c r="I26" i="28"/>
  <c r="K26" i="28"/>
  <c r="O26" i="28"/>
  <c r="Q26" i="28"/>
  <c r="V26" i="28"/>
  <c r="G27" i="28"/>
  <c r="M27" i="28" s="1"/>
  <c r="I27" i="28"/>
  <c r="K27" i="28"/>
  <c r="O27" i="28"/>
  <c r="Q27" i="28"/>
  <c r="V27" i="28"/>
  <c r="G28" i="28"/>
  <c r="I28" i="28"/>
  <c r="K28" i="28"/>
  <c r="M28" i="28"/>
  <c r="O28" i="28"/>
  <c r="Q28" i="28"/>
  <c r="V28" i="28"/>
  <c r="G30" i="28"/>
  <c r="I30" i="28"/>
  <c r="K30" i="28"/>
  <c r="M30" i="28"/>
  <c r="O30" i="28"/>
  <c r="Q30" i="28"/>
  <c r="V30" i="28"/>
  <c r="G34" i="28"/>
  <c r="I34" i="28"/>
  <c r="K34" i="28"/>
  <c r="M34" i="28"/>
  <c r="O34" i="28"/>
  <c r="Q34" i="28"/>
  <c r="V34" i="28"/>
  <c r="O35" i="28"/>
  <c r="G37" i="28"/>
  <c r="G35" i="28" s="1"/>
  <c r="I37" i="28"/>
  <c r="I35" i="28" s="1"/>
  <c r="K37" i="28"/>
  <c r="O37" i="28"/>
  <c r="Q37" i="28"/>
  <c r="Q35" i="28" s="1"/>
  <c r="V37" i="28"/>
  <c r="G38" i="28"/>
  <c r="M38" i="28" s="1"/>
  <c r="I38" i="28"/>
  <c r="K38" i="28"/>
  <c r="K35" i="28" s="1"/>
  <c r="O38" i="28"/>
  <c r="Q38" i="28"/>
  <c r="V38" i="28"/>
  <c r="V35" i="28" s="1"/>
  <c r="G40" i="28"/>
  <c r="I40" i="28"/>
  <c r="K40" i="28"/>
  <c r="M40" i="28"/>
  <c r="O40" i="28"/>
  <c r="Q40" i="28"/>
  <c r="V40" i="28"/>
  <c r="G42" i="28"/>
  <c r="M42" i="28" s="1"/>
  <c r="I42" i="28"/>
  <c r="K42" i="28"/>
  <c r="O42" i="28"/>
  <c r="Q42" i="28"/>
  <c r="V42" i="28"/>
  <c r="G46" i="28"/>
  <c r="I46" i="28"/>
  <c r="K46" i="28"/>
  <c r="M46" i="28"/>
  <c r="O46" i="28"/>
  <c r="Q46" i="28"/>
  <c r="V46" i="28"/>
  <c r="G47" i="28"/>
  <c r="K47" i="28"/>
  <c r="O47" i="28"/>
  <c r="G51" i="28"/>
  <c r="I51" i="28"/>
  <c r="I47" i="28" s="1"/>
  <c r="K51" i="28"/>
  <c r="M51" i="28"/>
  <c r="M47" i="28" s="1"/>
  <c r="O51" i="28"/>
  <c r="Q51" i="28"/>
  <c r="Q47" i="28" s="1"/>
  <c r="V51" i="28"/>
  <c r="V47" i="28" s="1"/>
  <c r="O52" i="28"/>
  <c r="G53" i="28"/>
  <c r="G52" i="28" s="1"/>
  <c r="I53" i="28"/>
  <c r="I52" i="28" s="1"/>
  <c r="K53" i="28"/>
  <c r="O53" i="28"/>
  <c r="Q53" i="28"/>
  <c r="Q52" i="28" s="1"/>
  <c r="V53" i="28"/>
  <c r="G54" i="28"/>
  <c r="M54" i="28" s="1"/>
  <c r="I54" i="28"/>
  <c r="K54" i="28"/>
  <c r="K52" i="28" s="1"/>
  <c r="O54" i="28"/>
  <c r="Q54" i="28"/>
  <c r="V54" i="28"/>
  <c r="V52" i="28" s="1"/>
  <c r="G55" i="28"/>
  <c r="I55" i="28"/>
  <c r="K55" i="28"/>
  <c r="M55" i="28"/>
  <c r="O55" i="28"/>
  <c r="Q55" i="28"/>
  <c r="V55" i="28"/>
  <c r="G56" i="28"/>
  <c r="M56" i="28" s="1"/>
  <c r="I56" i="28"/>
  <c r="K56" i="28"/>
  <c r="O56" i="28"/>
  <c r="Q56" i="28"/>
  <c r="V56" i="28"/>
  <c r="I57" i="28"/>
  <c r="G62" i="28"/>
  <c r="M62" i="28" s="1"/>
  <c r="M57" i="28" s="1"/>
  <c r="I62" i="28"/>
  <c r="K62" i="28"/>
  <c r="K57" i="28" s="1"/>
  <c r="O62" i="28"/>
  <c r="O57" i="28" s="1"/>
  <c r="Q62" i="28"/>
  <c r="Q57" i="28" s="1"/>
  <c r="V62" i="28"/>
  <c r="V57" i="28" s="1"/>
  <c r="G67" i="28"/>
  <c r="G63" i="28" s="1"/>
  <c r="I67" i="28"/>
  <c r="K67" i="28"/>
  <c r="K63" i="28" s="1"/>
  <c r="O67" i="28"/>
  <c r="O63" i="28" s="1"/>
  <c r="Q67" i="28"/>
  <c r="V67" i="28"/>
  <c r="V63" i="28" s="1"/>
  <c r="G68" i="28"/>
  <c r="M68" i="28" s="1"/>
  <c r="I68" i="28"/>
  <c r="I63" i="28" s="1"/>
  <c r="K68" i="28"/>
  <c r="O68" i="28"/>
  <c r="Q68" i="28"/>
  <c r="Q63" i="28" s="1"/>
  <c r="V68" i="28"/>
  <c r="AE70" i="28"/>
  <c r="AF70" i="28"/>
  <c r="G294" i="27"/>
  <c r="G8" i="27"/>
  <c r="O8" i="27"/>
  <c r="G9" i="27"/>
  <c r="M9" i="27" s="1"/>
  <c r="M8" i="27" s="1"/>
  <c r="I9" i="27"/>
  <c r="I8" i="27" s="1"/>
  <c r="K9" i="27"/>
  <c r="K8" i="27" s="1"/>
  <c r="O9" i="27"/>
  <c r="Q9" i="27"/>
  <c r="Q8" i="27" s="1"/>
  <c r="V9" i="27"/>
  <c r="V8" i="27" s="1"/>
  <c r="G14" i="27"/>
  <c r="M14" i="27" s="1"/>
  <c r="I14" i="27"/>
  <c r="I13" i="27" s="1"/>
  <c r="K14" i="27"/>
  <c r="O14" i="27"/>
  <c r="O13" i="27" s="1"/>
  <c r="Q14" i="27"/>
  <c r="V14" i="27"/>
  <c r="G18" i="27"/>
  <c r="M18" i="27" s="1"/>
  <c r="I18" i="27"/>
  <c r="K18" i="27"/>
  <c r="O18" i="27"/>
  <c r="Q18" i="27"/>
  <c r="Q13" i="27" s="1"/>
  <c r="V18" i="27"/>
  <c r="G21" i="27"/>
  <c r="I21" i="27"/>
  <c r="K21" i="27"/>
  <c r="K13" i="27" s="1"/>
  <c r="M21" i="27"/>
  <c r="O21" i="27"/>
  <c r="Q21" i="27"/>
  <c r="V21" i="27"/>
  <c r="G24" i="27"/>
  <c r="I24" i="27"/>
  <c r="K24" i="27"/>
  <c r="M24" i="27"/>
  <c r="O24" i="27"/>
  <c r="Q24" i="27"/>
  <c r="V24" i="27"/>
  <c r="V13" i="27" s="1"/>
  <c r="G27" i="27"/>
  <c r="I27" i="27"/>
  <c r="K27" i="27"/>
  <c r="M27" i="27"/>
  <c r="O27" i="27"/>
  <c r="Q27" i="27"/>
  <c r="V27" i="27"/>
  <c r="G31" i="27"/>
  <c r="M31" i="27" s="1"/>
  <c r="I31" i="27"/>
  <c r="K31" i="27"/>
  <c r="O31" i="27"/>
  <c r="Q31" i="27"/>
  <c r="V31" i="27"/>
  <c r="Q35" i="27"/>
  <c r="G36" i="27"/>
  <c r="M36" i="27" s="1"/>
  <c r="I36" i="27"/>
  <c r="K36" i="27"/>
  <c r="K35" i="27" s="1"/>
  <c r="O36" i="27"/>
  <c r="O35" i="27" s="1"/>
  <c r="Q36" i="27"/>
  <c r="V36" i="27"/>
  <c r="V35" i="27" s="1"/>
  <c r="G38" i="27"/>
  <c r="M38" i="27" s="1"/>
  <c r="I38" i="27"/>
  <c r="K38" i="27"/>
  <c r="O38" i="27"/>
  <c r="Q38" i="27"/>
  <c r="V38" i="27"/>
  <c r="G40" i="27"/>
  <c r="M40" i="27" s="1"/>
  <c r="I40" i="27"/>
  <c r="I35" i="27" s="1"/>
  <c r="K40" i="27"/>
  <c r="O40" i="27"/>
  <c r="Q40" i="27"/>
  <c r="V40" i="27"/>
  <c r="G42" i="27"/>
  <c r="I42" i="27"/>
  <c r="K42" i="27"/>
  <c r="M42" i="27"/>
  <c r="O42" i="27"/>
  <c r="Q42" i="27"/>
  <c r="V42" i="27"/>
  <c r="G47" i="27"/>
  <c r="I47" i="27"/>
  <c r="I46" i="27" s="1"/>
  <c r="K47" i="27"/>
  <c r="M47" i="27"/>
  <c r="O47" i="27"/>
  <c r="O46" i="27" s="1"/>
  <c r="Q47" i="27"/>
  <c r="Q46" i="27" s="1"/>
  <c r="V47" i="27"/>
  <c r="G51" i="27"/>
  <c r="G46" i="27" s="1"/>
  <c r="I51" i="27"/>
  <c r="K51" i="27"/>
  <c r="O51" i="27"/>
  <c r="Q51" i="27"/>
  <c r="V51" i="27"/>
  <c r="G55" i="27"/>
  <c r="M55" i="27" s="1"/>
  <c r="I55" i="27"/>
  <c r="K55" i="27"/>
  <c r="O55" i="27"/>
  <c r="Q55" i="27"/>
  <c r="V55" i="27"/>
  <c r="V46" i="27" s="1"/>
  <c r="G59" i="27"/>
  <c r="M59" i="27" s="1"/>
  <c r="I59" i="27"/>
  <c r="K59" i="27"/>
  <c r="O59" i="27"/>
  <c r="Q59" i="27"/>
  <c r="V59" i="27"/>
  <c r="G63" i="27"/>
  <c r="M63" i="27" s="1"/>
  <c r="I63" i="27"/>
  <c r="K63" i="27"/>
  <c r="O63" i="27"/>
  <c r="Q63" i="27"/>
  <c r="V63" i="27"/>
  <c r="G67" i="27"/>
  <c r="M67" i="27" s="1"/>
  <c r="I67" i="27"/>
  <c r="K67" i="27"/>
  <c r="O67" i="27"/>
  <c r="Q67" i="27"/>
  <c r="V67" i="27"/>
  <c r="G71" i="27"/>
  <c r="I71" i="27"/>
  <c r="K71" i="27"/>
  <c r="K46" i="27" s="1"/>
  <c r="M71" i="27"/>
  <c r="O71" i="27"/>
  <c r="Q71" i="27"/>
  <c r="V71" i="27"/>
  <c r="G75" i="27"/>
  <c r="I75" i="27"/>
  <c r="K75" i="27"/>
  <c r="M75" i="27"/>
  <c r="O75" i="27"/>
  <c r="Q75" i="27"/>
  <c r="V75" i="27"/>
  <c r="G79" i="27"/>
  <c r="I79" i="27"/>
  <c r="K79" i="27"/>
  <c r="M79" i="27"/>
  <c r="O79" i="27"/>
  <c r="Q79" i="27"/>
  <c r="V79" i="27"/>
  <c r="G82" i="27"/>
  <c r="M82" i="27" s="1"/>
  <c r="I82" i="27"/>
  <c r="K82" i="27"/>
  <c r="O82" i="27"/>
  <c r="Q82" i="27"/>
  <c r="V82" i="27"/>
  <c r="G86" i="27"/>
  <c r="I86" i="27"/>
  <c r="K86" i="27"/>
  <c r="M86" i="27"/>
  <c r="O86" i="27"/>
  <c r="Q86" i="27"/>
  <c r="V86" i="27"/>
  <c r="G90" i="27"/>
  <c r="M90" i="27" s="1"/>
  <c r="I90" i="27"/>
  <c r="K90" i="27"/>
  <c r="O90" i="27"/>
  <c r="Q90" i="27"/>
  <c r="V90" i="27"/>
  <c r="G93" i="27"/>
  <c r="M93" i="27" s="1"/>
  <c r="I93" i="27"/>
  <c r="K93" i="27"/>
  <c r="O93" i="27"/>
  <c r="Q93" i="27"/>
  <c r="V93" i="27"/>
  <c r="G97" i="27"/>
  <c r="M97" i="27" s="1"/>
  <c r="I97" i="27"/>
  <c r="K97" i="27"/>
  <c r="O97" i="27"/>
  <c r="Q97" i="27"/>
  <c r="V97" i="27"/>
  <c r="G100" i="27"/>
  <c r="G99" i="27" s="1"/>
  <c r="I100" i="27"/>
  <c r="K100" i="27"/>
  <c r="K99" i="27" s="1"/>
  <c r="M100" i="27"/>
  <c r="O100" i="27"/>
  <c r="O99" i="27" s="1"/>
  <c r="Q100" i="27"/>
  <c r="V100" i="27"/>
  <c r="V99" i="27" s="1"/>
  <c r="G104" i="27"/>
  <c r="I104" i="27"/>
  <c r="K104" i="27"/>
  <c r="M104" i="27"/>
  <c r="O104" i="27"/>
  <c r="Q104" i="27"/>
  <c r="V104" i="27"/>
  <c r="G108" i="27"/>
  <c r="M108" i="27" s="1"/>
  <c r="I108" i="27"/>
  <c r="K108" i="27"/>
  <c r="O108" i="27"/>
  <c r="Q108" i="27"/>
  <c r="Q99" i="27" s="1"/>
  <c r="V108" i="27"/>
  <c r="G112" i="27"/>
  <c r="I112" i="27"/>
  <c r="K112" i="27"/>
  <c r="M112" i="27"/>
  <c r="O112" i="27"/>
  <c r="Q112" i="27"/>
  <c r="V112" i="27"/>
  <c r="G115" i="27"/>
  <c r="M115" i="27" s="1"/>
  <c r="I115" i="27"/>
  <c r="K115" i="27"/>
  <c r="O115" i="27"/>
  <c r="Q115" i="27"/>
  <c r="V115" i="27"/>
  <c r="G119" i="27"/>
  <c r="M119" i="27" s="1"/>
  <c r="I119" i="27"/>
  <c r="K119" i="27"/>
  <c r="O119" i="27"/>
  <c r="Q119" i="27"/>
  <c r="V119" i="27"/>
  <c r="G122" i="27"/>
  <c r="M122" i="27" s="1"/>
  <c r="I122" i="27"/>
  <c r="I99" i="27" s="1"/>
  <c r="K122" i="27"/>
  <c r="O122" i="27"/>
  <c r="Q122" i="27"/>
  <c r="V122" i="27"/>
  <c r="G126" i="27"/>
  <c r="I126" i="27"/>
  <c r="K126" i="27"/>
  <c r="M126" i="27"/>
  <c r="O126" i="27"/>
  <c r="Q126" i="27"/>
  <c r="V126" i="27"/>
  <c r="G130" i="27"/>
  <c r="I130" i="27"/>
  <c r="K130" i="27"/>
  <c r="M130" i="27"/>
  <c r="O130" i="27"/>
  <c r="Q130" i="27"/>
  <c r="V130" i="27"/>
  <c r="G134" i="27"/>
  <c r="I134" i="27"/>
  <c r="K134" i="27"/>
  <c r="M134" i="27"/>
  <c r="O134" i="27"/>
  <c r="Q134" i="27"/>
  <c r="V134" i="27"/>
  <c r="G138" i="27"/>
  <c r="M138" i="27" s="1"/>
  <c r="I138" i="27"/>
  <c r="K138" i="27"/>
  <c r="O138" i="27"/>
  <c r="Q138" i="27"/>
  <c r="V138" i="27"/>
  <c r="G141" i="27"/>
  <c r="I141" i="27"/>
  <c r="K141" i="27"/>
  <c r="M141" i="27"/>
  <c r="O141" i="27"/>
  <c r="Q141" i="27"/>
  <c r="V141" i="27"/>
  <c r="G145" i="27"/>
  <c r="M145" i="27" s="1"/>
  <c r="I145" i="27"/>
  <c r="K145" i="27"/>
  <c r="O145" i="27"/>
  <c r="Q145" i="27"/>
  <c r="V145" i="27"/>
  <c r="G149" i="27"/>
  <c r="M149" i="27" s="1"/>
  <c r="I149" i="27"/>
  <c r="K149" i="27"/>
  <c r="O149" i="27"/>
  <c r="Q149" i="27"/>
  <c r="V149" i="27"/>
  <c r="G152" i="27"/>
  <c r="M152" i="27" s="1"/>
  <c r="I152" i="27"/>
  <c r="K152" i="27"/>
  <c r="O152" i="27"/>
  <c r="Q152" i="27"/>
  <c r="V152" i="27"/>
  <c r="G156" i="27"/>
  <c r="I156" i="27"/>
  <c r="K156" i="27"/>
  <c r="M156" i="27"/>
  <c r="O156" i="27"/>
  <c r="Q156" i="27"/>
  <c r="V156" i="27"/>
  <c r="G160" i="27"/>
  <c r="I160" i="27"/>
  <c r="K160" i="27"/>
  <c r="M160" i="27"/>
  <c r="O160" i="27"/>
  <c r="Q160" i="27"/>
  <c r="V160" i="27"/>
  <c r="G164" i="27"/>
  <c r="I164" i="27"/>
  <c r="K164" i="27"/>
  <c r="M164" i="27"/>
  <c r="O164" i="27"/>
  <c r="Q164" i="27"/>
  <c r="V164" i="27"/>
  <c r="G166" i="27"/>
  <c r="O166" i="27"/>
  <c r="G167" i="27"/>
  <c r="I167" i="27"/>
  <c r="I166" i="27" s="1"/>
  <c r="K167" i="27"/>
  <c r="M167" i="27"/>
  <c r="M166" i="27" s="1"/>
  <c r="O167" i="27"/>
  <c r="Q167" i="27"/>
  <c r="Q166" i="27" s="1"/>
  <c r="V167" i="27"/>
  <c r="V166" i="27" s="1"/>
  <c r="G171" i="27"/>
  <c r="M171" i="27" s="1"/>
  <c r="I171" i="27"/>
  <c r="K171" i="27"/>
  <c r="K166" i="27" s="1"/>
  <c r="O171" i="27"/>
  <c r="Q171" i="27"/>
  <c r="V171" i="27"/>
  <c r="G175" i="27"/>
  <c r="M175" i="27" s="1"/>
  <c r="I175" i="27"/>
  <c r="I174" i="27" s="1"/>
  <c r="K175" i="27"/>
  <c r="K174" i="27" s="1"/>
  <c r="O175" i="27"/>
  <c r="O174" i="27" s="1"/>
  <c r="Q175" i="27"/>
  <c r="V175" i="27"/>
  <c r="V174" i="27" s="1"/>
  <c r="G179" i="27"/>
  <c r="I179" i="27"/>
  <c r="K179" i="27"/>
  <c r="M179" i="27"/>
  <c r="O179" i="27"/>
  <c r="Q179" i="27"/>
  <c r="Q174" i="27" s="1"/>
  <c r="V179" i="27"/>
  <c r="G183" i="27"/>
  <c r="I183" i="27"/>
  <c r="K183" i="27"/>
  <c r="M183" i="27"/>
  <c r="O183" i="27"/>
  <c r="Q183" i="27"/>
  <c r="V183" i="27"/>
  <c r="G186" i="27"/>
  <c r="I186" i="27"/>
  <c r="K186" i="27"/>
  <c r="M186" i="27"/>
  <c r="O186" i="27"/>
  <c r="Q186" i="27"/>
  <c r="V186" i="27"/>
  <c r="G189" i="27"/>
  <c r="M189" i="27" s="1"/>
  <c r="I189" i="27"/>
  <c r="K189" i="27"/>
  <c r="O189" i="27"/>
  <c r="Q189" i="27"/>
  <c r="V189" i="27"/>
  <c r="G192" i="27"/>
  <c r="I192" i="27"/>
  <c r="K192" i="27"/>
  <c r="M192" i="27"/>
  <c r="O192" i="27"/>
  <c r="Q192" i="27"/>
  <c r="V192" i="27"/>
  <c r="G196" i="27"/>
  <c r="M196" i="27" s="1"/>
  <c r="I196" i="27"/>
  <c r="K196" i="27"/>
  <c r="O196" i="27"/>
  <c r="Q196" i="27"/>
  <c r="V196" i="27"/>
  <c r="G199" i="27"/>
  <c r="M199" i="27" s="1"/>
  <c r="I199" i="27"/>
  <c r="K199" i="27"/>
  <c r="O199" i="27"/>
  <c r="Q199" i="27"/>
  <c r="V199" i="27"/>
  <c r="G203" i="27"/>
  <c r="M203" i="27" s="1"/>
  <c r="I203" i="27"/>
  <c r="K203" i="27"/>
  <c r="O203" i="27"/>
  <c r="Q203" i="27"/>
  <c r="V203" i="27"/>
  <c r="G207" i="27"/>
  <c r="I207" i="27"/>
  <c r="K207" i="27"/>
  <c r="M207" i="27"/>
  <c r="O207" i="27"/>
  <c r="Q207" i="27"/>
  <c r="V207" i="27"/>
  <c r="G210" i="27"/>
  <c r="I210" i="27"/>
  <c r="K210" i="27"/>
  <c r="M210" i="27"/>
  <c r="O210" i="27"/>
  <c r="Q210" i="27"/>
  <c r="V210" i="27"/>
  <c r="G214" i="27"/>
  <c r="I214" i="27"/>
  <c r="K214" i="27"/>
  <c r="M214" i="27"/>
  <c r="O214" i="27"/>
  <c r="Q214" i="27"/>
  <c r="V214" i="27"/>
  <c r="G217" i="27"/>
  <c r="M217" i="27" s="1"/>
  <c r="I217" i="27"/>
  <c r="K217" i="27"/>
  <c r="O217" i="27"/>
  <c r="Q217" i="27"/>
  <c r="V217" i="27"/>
  <c r="G221" i="27"/>
  <c r="I221" i="27"/>
  <c r="K221" i="27"/>
  <c r="M221" i="27"/>
  <c r="O221" i="27"/>
  <c r="Q221" i="27"/>
  <c r="V221" i="27"/>
  <c r="G225" i="27"/>
  <c r="M225" i="27" s="1"/>
  <c r="I225" i="27"/>
  <c r="K225" i="27"/>
  <c r="O225" i="27"/>
  <c r="Q225" i="27"/>
  <c r="V225" i="27"/>
  <c r="G229" i="27"/>
  <c r="M229" i="27" s="1"/>
  <c r="I229" i="27"/>
  <c r="K229" i="27"/>
  <c r="O229" i="27"/>
  <c r="Q229" i="27"/>
  <c r="V229" i="27"/>
  <c r="G233" i="27"/>
  <c r="M233" i="27" s="1"/>
  <c r="I233" i="27"/>
  <c r="K233" i="27"/>
  <c r="O233" i="27"/>
  <c r="Q233" i="27"/>
  <c r="V233" i="27"/>
  <c r="G236" i="27"/>
  <c r="I236" i="27"/>
  <c r="K236" i="27"/>
  <c r="M236" i="27"/>
  <c r="O236" i="27"/>
  <c r="Q236" i="27"/>
  <c r="V236" i="27"/>
  <c r="G240" i="27"/>
  <c r="I240" i="27"/>
  <c r="K240" i="27"/>
  <c r="M240" i="27"/>
  <c r="O240" i="27"/>
  <c r="Q240" i="27"/>
  <c r="V240" i="27"/>
  <c r="G243" i="27"/>
  <c r="I243" i="27"/>
  <c r="K243" i="27"/>
  <c r="M243" i="27"/>
  <c r="O243" i="27"/>
  <c r="Q243" i="27"/>
  <c r="V243" i="27"/>
  <c r="G247" i="27"/>
  <c r="M247" i="27" s="1"/>
  <c r="I247" i="27"/>
  <c r="K247" i="27"/>
  <c r="O247" i="27"/>
  <c r="Q247" i="27"/>
  <c r="V247" i="27"/>
  <c r="G250" i="27"/>
  <c r="I250" i="27"/>
  <c r="K250" i="27"/>
  <c r="M250" i="27"/>
  <c r="O250" i="27"/>
  <c r="Q250" i="27"/>
  <c r="V250" i="27"/>
  <c r="G254" i="27"/>
  <c r="M254" i="27" s="1"/>
  <c r="I254" i="27"/>
  <c r="K254" i="27"/>
  <c r="O254" i="27"/>
  <c r="Q254" i="27"/>
  <c r="V254" i="27"/>
  <c r="G257" i="27"/>
  <c r="M257" i="27" s="1"/>
  <c r="I257" i="27"/>
  <c r="K257" i="27"/>
  <c r="O257" i="27"/>
  <c r="Q257" i="27"/>
  <c r="V257" i="27"/>
  <c r="G260" i="27"/>
  <c r="M260" i="27" s="1"/>
  <c r="I260" i="27"/>
  <c r="K260" i="27"/>
  <c r="O260" i="27"/>
  <c r="Q260" i="27"/>
  <c r="V260" i="27"/>
  <c r="K262" i="27"/>
  <c r="G263" i="27"/>
  <c r="G262" i="27" s="1"/>
  <c r="I263" i="27"/>
  <c r="K263" i="27"/>
  <c r="M263" i="27"/>
  <c r="O263" i="27"/>
  <c r="O262" i="27" s="1"/>
  <c r="Q263" i="27"/>
  <c r="V263" i="27"/>
  <c r="V262" i="27" s="1"/>
  <c r="G267" i="27"/>
  <c r="I267" i="27"/>
  <c r="K267" i="27"/>
  <c r="M267" i="27"/>
  <c r="O267" i="27"/>
  <c r="Q267" i="27"/>
  <c r="V267" i="27"/>
  <c r="G271" i="27"/>
  <c r="M271" i="27" s="1"/>
  <c r="I271" i="27"/>
  <c r="K271" i="27"/>
  <c r="O271" i="27"/>
  <c r="Q271" i="27"/>
  <c r="Q262" i="27" s="1"/>
  <c r="V271" i="27"/>
  <c r="G274" i="27"/>
  <c r="I274" i="27"/>
  <c r="I262" i="27" s="1"/>
  <c r="K274" i="27"/>
  <c r="M274" i="27"/>
  <c r="O274" i="27"/>
  <c r="Q274" i="27"/>
  <c r="V274" i="27"/>
  <c r="G278" i="27"/>
  <c r="M278" i="27" s="1"/>
  <c r="I278" i="27"/>
  <c r="K278" i="27"/>
  <c r="O278" i="27"/>
  <c r="Q278" i="27"/>
  <c r="V278" i="27"/>
  <c r="G280" i="27"/>
  <c r="G281" i="27"/>
  <c r="M281" i="27" s="1"/>
  <c r="M280" i="27" s="1"/>
  <c r="I281" i="27"/>
  <c r="I280" i="27" s="1"/>
  <c r="K281" i="27"/>
  <c r="K280" i="27" s="1"/>
  <c r="O281" i="27"/>
  <c r="O280" i="27" s="1"/>
  <c r="Q281" i="27"/>
  <c r="V281" i="27"/>
  <c r="V280" i="27" s="1"/>
  <c r="G285" i="27"/>
  <c r="I285" i="27"/>
  <c r="K285" i="27"/>
  <c r="M285" i="27"/>
  <c r="O285" i="27"/>
  <c r="Q285" i="27"/>
  <c r="Q280" i="27" s="1"/>
  <c r="V285" i="27"/>
  <c r="G289" i="27"/>
  <c r="I289" i="27"/>
  <c r="K289" i="27"/>
  <c r="M289" i="27"/>
  <c r="O289" i="27"/>
  <c r="Q289" i="27"/>
  <c r="V289" i="27"/>
  <c r="AE294" i="27"/>
  <c r="BA117" i="26"/>
  <c r="BA15" i="26"/>
  <c r="G8" i="26"/>
  <c r="I124" i="1" s="1"/>
  <c r="O8" i="26"/>
  <c r="G9" i="26"/>
  <c r="M9" i="26" s="1"/>
  <c r="M8" i="26" s="1"/>
  <c r="I9" i="26"/>
  <c r="I8" i="26" s="1"/>
  <c r="K9" i="26"/>
  <c r="K8" i="26" s="1"/>
  <c r="O9" i="26"/>
  <c r="Q9" i="26"/>
  <c r="Q8" i="26" s="1"/>
  <c r="V9" i="26"/>
  <c r="V8" i="26" s="1"/>
  <c r="G11" i="26"/>
  <c r="M11" i="26" s="1"/>
  <c r="I11" i="26"/>
  <c r="K11" i="26"/>
  <c r="O11" i="26"/>
  <c r="Q11" i="26"/>
  <c r="V11" i="26"/>
  <c r="G17" i="26"/>
  <c r="I17" i="26"/>
  <c r="K17" i="26"/>
  <c r="M17" i="26"/>
  <c r="O17" i="26"/>
  <c r="Q17" i="26"/>
  <c r="V17" i="26"/>
  <c r="G20" i="26"/>
  <c r="I20" i="26"/>
  <c r="I19" i="26" s="1"/>
  <c r="K20" i="26"/>
  <c r="M20" i="26"/>
  <c r="O20" i="26"/>
  <c r="Q20" i="26"/>
  <c r="Q19" i="26" s="1"/>
  <c r="V20" i="26"/>
  <c r="V19" i="26" s="1"/>
  <c r="G22" i="26"/>
  <c r="I22" i="26"/>
  <c r="K22" i="26"/>
  <c r="K19" i="26" s="1"/>
  <c r="M22" i="26"/>
  <c r="O22" i="26"/>
  <c r="Q22" i="26"/>
  <c r="V22" i="26"/>
  <c r="G24" i="26"/>
  <c r="I24" i="26"/>
  <c r="K24" i="26"/>
  <c r="M24" i="26"/>
  <c r="O24" i="26"/>
  <c r="Q24" i="26"/>
  <c r="V24" i="26"/>
  <c r="G26" i="26"/>
  <c r="M26" i="26" s="1"/>
  <c r="I26" i="26"/>
  <c r="K26" i="26"/>
  <c r="O26" i="26"/>
  <c r="O19" i="26" s="1"/>
  <c r="Q26" i="26"/>
  <c r="V26" i="26"/>
  <c r="G28" i="26"/>
  <c r="Q28" i="26"/>
  <c r="G29" i="26"/>
  <c r="M29" i="26" s="1"/>
  <c r="M28" i="26" s="1"/>
  <c r="I29" i="26"/>
  <c r="I28" i="26" s="1"/>
  <c r="K29" i="26"/>
  <c r="K28" i="26" s="1"/>
  <c r="O29" i="26"/>
  <c r="O28" i="26" s="1"/>
  <c r="Q29" i="26"/>
  <c r="V29" i="26"/>
  <c r="V28" i="26" s="1"/>
  <c r="G33" i="26"/>
  <c r="I33" i="26"/>
  <c r="K33" i="26"/>
  <c r="M33" i="26"/>
  <c r="O33" i="26"/>
  <c r="Q33" i="26"/>
  <c r="V33" i="26"/>
  <c r="G37" i="26"/>
  <c r="K37" i="26"/>
  <c r="M37" i="26"/>
  <c r="G38" i="26"/>
  <c r="I38" i="26"/>
  <c r="I37" i="26" s="1"/>
  <c r="K38" i="26"/>
  <c r="M38" i="26"/>
  <c r="O38" i="26"/>
  <c r="O37" i="26" s="1"/>
  <c r="Q38" i="26"/>
  <c r="Q37" i="26" s="1"/>
  <c r="V38" i="26"/>
  <c r="V37" i="26" s="1"/>
  <c r="G40" i="26"/>
  <c r="K40" i="26"/>
  <c r="O40" i="26"/>
  <c r="Q40" i="26"/>
  <c r="G41" i="26"/>
  <c r="I41" i="26"/>
  <c r="I40" i="26" s="1"/>
  <c r="K41" i="26"/>
  <c r="M41" i="26"/>
  <c r="M40" i="26" s="1"/>
  <c r="O41" i="26"/>
  <c r="Q41" i="26"/>
  <c r="V41" i="26"/>
  <c r="V40" i="26" s="1"/>
  <c r="G44" i="26"/>
  <c r="O44" i="26"/>
  <c r="G45" i="26"/>
  <c r="M45" i="26" s="1"/>
  <c r="I45" i="26"/>
  <c r="I44" i="26" s="1"/>
  <c r="K45" i="26"/>
  <c r="O45" i="26"/>
  <c r="Q45" i="26"/>
  <c r="Q44" i="26" s="1"/>
  <c r="V45" i="26"/>
  <c r="G47" i="26"/>
  <c r="M47" i="26" s="1"/>
  <c r="I47" i="26"/>
  <c r="K47" i="26"/>
  <c r="K44" i="26" s="1"/>
  <c r="O47" i="26"/>
  <c r="Q47" i="26"/>
  <c r="V47" i="26"/>
  <c r="V44" i="26" s="1"/>
  <c r="G50" i="26"/>
  <c r="M50" i="26" s="1"/>
  <c r="M49" i="26" s="1"/>
  <c r="I50" i="26"/>
  <c r="I49" i="26" s="1"/>
  <c r="K50" i="26"/>
  <c r="O50" i="26"/>
  <c r="O49" i="26" s="1"/>
  <c r="Q50" i="26"/>
  <c r="V50" i="26"/>
  <c r="V49" i="26" s="1"/>
  <c r="G53" i="26"/>
  <c r="I53" i="26"/>
  <c r="K53" i="26"/>
  <c r="M53" i="26"/>
  <c r="O53" i="26"/>
  <c r="Q53" i="26"/>
  <c r="Q49" i="26" s="1"/>
  <c r="V53" i="26"/>
  <c r="G55" i="26"/>
  <c r="M55" i="26" s="1"/>
  <c r="I55" i="26"/>
  <c r="K55" i="26"/>
  <c r="K49" i="26" s="1"/>
  <c r="O55" i="26"/>
  <c r="Q55" i="26"/>
  <c r="V55" i="26"/>
  <c r="G58" i="26"/>
  <c r="G57" i="26" s="1"/>
  <c r="I58" i="26"/>
  <c r="K58" i="26"/>
  <c r="K57" i="26" s="1"/>
  <c r="O58" i="26"/>
  <c r="O57" i="26" s="1"/>
  <c r="Q58" i="26"/>
  <c r="Q57" i="26" s="1"/>
  <c r="V58" i="26"/>
  <c r="G61" i="26"/>
  <c r="M61" i="26" s="1"/>
  <c r="I61" i="26"/>
  <c r="I57" i="26" s="1"/>
  <c r="K61" i="26"/>
  <c r="O61" i="26"/>
  <c r="Q61" i="26"/>
  <c r="V61" i="26"/>
  <c r="G63" i="26"/>
  <c r="M63" i="26" s="1"/>
  <c r="I63" i="26"/>
  <c r="K63" i="26"/>
  <c r="O63" i="26"/>
  <c r="Q63" i="26"/>
  <c r="V63" i="26"/>
  <c r="V57" i="26" s="1"/>
  <c r="G66" i="26"/>
  <c r="I66" i="26"/>
  <c r="K66" i="26"/>
  <c r="M66" i="26"/>
  <c r="O66" i="26"/>
  <c r="Q66" i="26"/>
  <c r="V66" i="26"/>
  <c r="G68" i="26"/>
  <c r="M68" i="26" s="1"/>
  <c r="I68" i="26"/>
  <c r="K68" i="26"/>
  <c r="O68" i="26"/>
  <c r="Q68" i="26"/>
  <c r="V68" i="26"/>
  <c r="G72" i="26"/>
  <c r="I72" i="26"/>
  <c r="K72" i="26"/>
  <c r="M72" i="26"/>
  <c r="O72" i="26"/>
  <c r="Q72" i="26"/>
  <c r="V72" i="26"/>
  <c r="G74" i="26"/>
  <c r="M74" i="26" s="1"/>
  <c r="I74" i="26"/>
  <c r="K74" i="26"/>
  <c r="O74" i="26"/>
  <c r="Q74" i="26"/>
  <c r="V74" i="26"/>
  <c r="G76" i="26"/>
  <c r="I76" i="26"/>
  <c r="K76" i="26"/>
  <c r="M76" i="26"/>
  <c r="O76" i="26"/>
  <c r="Q76" i="26"/>
  <c r="V76" i="26"/>
  <c r="G80" i="26"/>
  <c r="M80" i="26" s="1"/>
  <c r="I80" i="26"/>
  <c r="I79" i="26" s="1"/>
  <c r="K80" i="26"/>
  <c r="O80" i="26"/>
  <c r="Q80" i="26"/>
  <c r="Q79" i="26" s="1"/>
  <c r="V80" i="26"/>
  <c r="V79" i="26" s="1"/>
  <c r="G81" i="26"/>
  <c r="M81" i="26" s="1"/>
  <c r="I81" i="26"/>
  <c r="K81" i="26"/>
  <c r="K79" i="26" s="1"/>
  <c r="O81" i="26"/>
  <c r="Q81" i="26"/>
  <c r="V81" i="26"/>
  <c r="G82" i="26"/>
  <c r="I82" i="26"/>
  <c r="K82" i="26"/>
  <c r="M82" i="26"/>
  <c r="O82" i="26"/>
  <c r="Q82" i="26"/>
  <c r="V82" i="26"/>
  <c r="G83" i="26"/>
  <c r="M83" i="26" s="1"/>
  <c r="I83" i="26"/>
  <c r="K83" i="26"/>
  <c r="O83" i="26"/>
  <c r="O79" i="26" s="1"/>
  <c r="Q83" i="26"/>
  <c r="V83" i="26"/>
  <c r="G85" i="26"/>
  <c r="I85" i="26"/>
  <c r="K85" i="26"/>
  <c r="M85" i="26"/>
  <c r="O85" i="26"/>
  <c r="Q85" i="26"/>
  <c r="V85" i="26"/>
  <c r="G86" i="26"/>
  <c r="M86" i="26" s="1"/>
  <c r="I86" i="26"/>
  <c r="K86" i="26"/>
  <c r="O86" i="26"/>
  <c r="Q86" i="26"/>
  <c r="V86" i="26"/>
  <c r="G88" i="26"/>
  <c r="I88" i="26"/>
  <c r="K88" i="26"/>
  <c r="M88" i="26"/>
  <c r="O88" i="26"/>
  <c r="Q88" i="26"/>
  <c r="V88" i="26"/>
  <c r="G91" i="26"/>
  <c r="G79" i="26" s="1"/>
  <c r="I91" i="26"/>
  <c r="K91" i="26"/>
  <c r="O91" i="26"/>
  <c r="Q91" i="26"/>
  <c r="V91" i="26"/>
  <c r="G94" i="26"/>
  <c r="M94" i="26" s="1"/>
  <c r="I94" i="26"/>
  <c r="K94" i="26"/>
  <c r="O94" i="26"/>
  <c r="Q94" i="26"/>
  <c r="V94" i="26"/>
  <c r="G96" i="26"/>
  <c r="M96" i="26" s="1"/>
  <c r="I96" i="26"/>
  <c r="K96" i="26"/>
  <c r="O96" i="26"/>
  <c r="Q96" i="26"/>
  <c r="V96" i="26"/>
  <c r="G98" i="26"/>
  <c r="I98" i="26"/>
  <c r="K98" i="26"/>
  <c r="M98" i="26"/>
  <c r="O98" i="26"/>
  <c r="Q98" i="26"/>
  <c r="V98" i="26"/>
  <c r="G101" i="26"/>
  <c r="M101" i="26" s="1"/>
  <c r="I101" i="26"/>
  <c r="K101" i="26"/>
  <c r="O101" i="26"/>
  <c r="Q101" i="26"/>
  <c r="V101" i="26"/>
  <c r="I104" i="26"/>
  <c r="O104" i="26"/>
  <c r="Q104" i="26"/>
  <c r="G105" i="26"/>
  <c r="G104" i="26" s="1"/>
  <c r="I105" i="26"/>
  <c r="K105" i="26"/>
  <c r="K104" i="26" s="1"/>
  <c r="O105" i="26"/>
  <c r="Q105" i="26"/>
  <c r="V105" i="26"/>
  <c r="V104" i="26" s="1"/>
  <c r="G107" i="26"/>
  <c r="G106" i="26" s="1"/>
  <c r="I107" i="26"/>
  <c r="I106" i="26" s="1"/>
  <c r="K107" i="26"/>
  <c r="K106" i="26" s="1"/>
  <c r="O107" i="26"/>
  <c r="O106" i="26" s="1"/>
  <c r="Q107" i="26"/>
  <c r="Q106" i="26" s="1"/>
  <c r="V107" i="26"/>
  <c r="G109" i="26"/>
  <c r="M109" i="26" s="1"/>
  <c r="I109" i="26"/>
  <c r="K109" i="26"/>
  <c r="O109" i="26"/>
  <c r="Q109" i="26"/>
  <c r="V109" i="26"/>
  <c r="G113" i="26"/>
  <c r="I113" i="26"/>
  <c r="K113" i="26"/>
  <c r="M113" i="26"/>
  <c r="O113" i="26"/>
  <c r="Q113" i="26"/>
  <c r="V113" i="26"/>
  <c r="V106" i="26" s="1"/>
  <c r="G116" i="26"/>
  <c r="I116" i="26"/>
  <c r="K116" i="26"/>
  <c r="M116" i="26"/>
  <c r="O116" i="26"/>
  <c r="Q116" i="26"/>
  <c r="V116" i="26"/>
  <c r="G122" i="26"/>
  <c r="M122" i="26" s="1"/>
  <c r="I122" i="26"/>
  <c r="K122" i="26"/>
  <c r="O122" i="26"/>
  <c r="Q122" i="26"/>
  <c r="V122" i="26"/>
  <c r="Q123" i="26"/>
  <c r="G124" i="26"/>
  <c r="G123" i="26" s="1"/>
  <c r="I124" i="26"/>
  <c r="K124" i="26"/>
  <c r="K123" i="26" s="1"/>
  <c r="O124" i="26"/>
  <c r="Q124" i="26"/>
  <c r="V124" i="26"/>
  <c r="V123" i="26" s="1"/>
  <c r="G126" i="26"/>
  <c r="I126" i="26"/>
  <c r="K126" i="26"/>
  <c r="M126" i="26"/>
  <c r="O126" i="26"/>
  <c r="Q126" i="26"/>
  <c r="V126" i="26"/>
  <c r="G130" i="26"/>
  <c r="M130" i="26" s="1"/>
  <c r="I130" i="26"/>
  <c r="K130" i="26"/>
  <c r="O130" i="26"/>
  <c r="O123" i="26" s="1"/>
  <c r="Q130" i="26"/>
  <c r="V130" i="26"/>
  <c r="G133" i="26"/>
  <c r="M133" i="26" s="1"/>
  <c r="I133" i="26"/>
  <c r="I123" i="26" s="1"/>
  <c r="K133" i="26"/>
  <c r="O133" i="26"/>
  <c r="Q133" i="26"/>
  <c r="V133" i="26"/>
  <c r="G135" i="26"/>
  <c r="I135" i="26"/>
  <c r="K135" i="26"/>
  <c r="M135" i="26"/>
  <c r="O135" i="26"/>
  <c r="O134" i="26" s="1"/>
  <c r="Q135" i="26"/>
  <c r="Q134" i="26" s="1"/>
  <c r="V135" i="26"/>
  <c r="G137" i="26"/>
  <c r="G134" i="26" s="1"/>
  <c r="I137" i="26"/>
  <c r="K137" i="26"/>
  <c r="O137" i="26"/>
  <c r="Q137" i="26"/>
  <c r="V137" i="26"/>
  <c r="G139" i="26"/>
  <c r="I139" i="26"/>
  <c r="I134" i="26" s="1"/>
  <c r="K139" i="26"/>
  <c r="M139" i="26"/>
  <c r="O139" i="26"/>
  <c r="Q139" i="26"/>
  <c r="V139" i="26"/>
  <c r="G141" i="26"/>
  <c r="M141" i="26" s="1"/>
  <c r="I141" i="26"/>
  <c r="K141" i="26"/>
  <c r="O141" i="26"/>
  <c r="Q141" i="26"/>
  <c r="V141" i="26"/>
  <c r="V134" i="26" s="1"/>
  <c r="G143" i="26"/>
  <c r="I143" i="26"/>
  <c r="K143" i="26"/>
  <c r="M143" i="26"/>
  <c r="O143" i="26"/>
  <c r="Q143" i="26"/>
  <c r="V143" i="26"/>
  <c r="G145" i="26"/>
  <c r="M145" i="26" s="1"/>
  <c r="I145" i="26"/>
  <c r="K145" i="26"/>
  <c r="O145" i="26"/>
  <c r="Q145" i="26"/>
  <c r="V145" i="26"/>
  <c r="G147" i="26"/>
  <c r="M147" i="26" s="1"/>
  <c r="I147" i="26"/>
  <c r="K147" i="26"/>
  <c r="O147" i="26"/>
  <c r="Q147" i="26"/>
  <c r="V147" i="26"/>
  <c r="G149" i="26"/>
  <c r="M149" i="26" s="1"/>
  <c r="I149" i="26"/>
  <c r="K149" i="26"/>
  <c r="K134" i="26" s="1"/>
  <c r="O149" i="26"/>
  <c r="Q149" i="26"/>
  <c r="V149" i="26"/>
  <c r="G152" i="26"/>
  <c r="I152" i="26"/>
  <c r="K152" i="26"/>
  <c r="M152" i="26"/>
  <c r="O152" i="26"/>
  <c r="Q152" i="26"/>
  <c r="V152" i="26"/>
  <c r="G154" i="26"/>
  <c r="M154" i="26" s="1"/>
  <c r="I154" i="26"/>
  <c r="K154" i="26"/>
  <c r="O154" i="26"/>
  <c r="Q154" i="26"/>
  <c r="V154" i="26"/>
  <c r="G156" i="26"/>
  <c r="I156" i="26"/>
  <c r="K156" i="26"/>
  <c r="M156" i="26"/>
  <c r="O156" i="26"/>
  <c r="Q156" i="26"/>
  <c r="V156" i="26"/>
  <c r="G158" i="26"/>
  <c r="M158" i="26" s="1"/>
  <c r="I158" i="26"/>
  <c r="K158" i="26"/>
  <c r="O158" i="26"/>
  <c r="Q158" i="26"/>
  <c r="V158" i="26"/>
  <c r="G160" i="26"/>
  <c r="I160" i="26"/>
  <c r="K160" i="26"/>
  <c r="M160" i="26"/>
  <c r="O160" i="26"/>
  <c r="Q160" i="26"/>
  <c r="V160" i="26"/>
  <c r="G162" i="26"/>
  <c r="M162" i="26" s="1"/>
  <c r="I162" i="26"/>
  <c r="K162" i="26"/>
  <c r="O162" i="26"/>
  <c r="Q162" i="26"/>
  <c r="V162" i="26"/>
  <c r="G164" i="26"/>
  <c r="M164" i="26" s="1"/>
  <c r="I164" i="26"/>
  <c r="K164" i="26"/>
  <c r="O164" i="26"/>
  <c r="Q164" i="26"/>
  <c r="V164" i="26"/>
  <c r="G166" i="26"/>
  <c r="M166" i="26" s="1"/>
  <c r="I166" i="26"/>
  <c r="K166" i="26"/>
  <c r="O166" i="26"/>
  <c r="Q166" i="26"/>
  <c r="V166" i="26"/>
  <c r="G168" i="26"/>
  <c r="I168" i="26"/>
  <c r="K168" i="26"/>
  <c r="M168" i="26"/>
  <c r="O168" i="26"/>
  <c r="Q168" i="26"/>
  <c r="V168" i="26"/>
  <c r="G169" i="26"/>
  <c r="M169" i="26"/>
  <c r="O169" i="26"/>
  <c r="G170" i="26"/>
  <c r="I170" i="26"/>
  <c r="I169" i="26" s="1"/>
  <c r="K170" i="26"/>
  <c r="M170" i="26"/>
  <c r="O170" i="26"/>
  <c r="Q170" i="26"/>
  <c r="Q169" i="26" s="1"/>
  <c r="V170" i="26"/>
  <c r="V169" i="26" s="1"/>
  <c r="G173" i="26"/>
  <c r="I173" i="26"/>
  <c r="K173" i="26"/>
  <c r="K169" i="26" s="1"/>
  <c r="M173" i="26"/>
  <c r="O173" i="26"/>
  <c r="Q173" i="26"/>
  <c r="V173" i="26"/>
  <c r="G176" i="26"/>
  <c r="G175" i="26" s="1"/>
  <c r="I176" i="26"/>
  <c r="I175" i="26" s="1"/>
  <c r="K176" i="26"/>
  <c r="K175" i="26" s="1"/>
  <c r="O176" i="26"/>
  <c r="O175" i="26" s="1"/>
  <c r="Q176" i="26"/>
  <c r="V176" i="26"/>
  <c r="V175" i="26" s="1"/>
  <c r="G178" i="26"/>
  <c r="M178" i="26" s="1"/>
  <c r="I178" i="26"/>
  <c r="K178" i="26"/>
  <c r="O178" i="26"/>
  <c r="Q178" i="26"/>
  <c r="Q175" i="26" s="1"/>
  <c r="V178" i="26"/>
  <c r="G181" i="26"/>
  <c r="M181" i="26" s="1"/>
  <c r="I181" i="26"/>
  <c r="K181" i="26"/>
  <c r="O181" i="26"/>
  <c r="Q181" i="26"/>
  <c r="V181" i="26"/>
  <c r="G183" i="26"/>
  <c r="M183" i="26" s="1"/>
  <c r="I183" i="26"/>
  <c r="K183" i="26"/>
  <c r="K182" i="26" s="1"/>
  <c r="O183" i="26"/>
  <c r="O182" i="26" s="1"/>
  <c r="Q183" i="26"/>
  <c r="Q182" i="26" s="1"/>
  <c r="V183" i="26"/>
  <c r="V182" i="26" s="1"/>
  <c r="G185" i="26"/>
  <c r="I185" i="26"/>
  <c r="I182" i="26" s="1"/>
  <c r="K185" i="26"/>
  <c r="M185" i="26"/>
  <c r="O185" i="26"/>
  <c r="Q185" i="26"/>
  <c r="V185" i="26"/>
  <c r="G187" i="26"/>
  <c r="I187" i="26"/>
  <c r="K187" i="26"/>
  <c r="M187" i="26"/>
  <c r="O187" i="26"/>
  <c r="Q187" i="26"/>
  <c r="V187" i="26"/>
  <c r="G190" i="26"/>
  <c r="I190" i="26"/>
  <c r="K190" i="26"/>
  <c r="M190" i="26"/>
  <c r="O190" i="26"/>
  <c r="Q190" i="26"/>
  <c r="V190" i="26"/>
  <c r="G192" i="26"/>
  <c r="M192" i="26" s="1"/>
  <c r="I192" i="26"/>
  <c r="K192" i="26"/>
  <c r="O192" i="26"/>
  <c r="Q192" i="26"/>
  <c r="V192" i="26"/>
  <c r="G194" i="26"/>
  <c r="M194" i="26" s="1"/>
  <c r="I194" i="26"/>
  <c r="K194" i="26"/>
  <c r="O194" i="26"/>
  <c r="Q194" i="26"/>
  <c r="V194" i="26"/>
  <c r="G196" i="26"/>
  <c r="M196" i="26" s="1"/>
  <c r="I196" i="26"/>
  <c r="K196" i="26"/>
  <c r="O196" i="26"/>
  <c r="Q196" i="26"/>
  <c r="V196" i="26"/>
  <c r="G200" i="26"/>
  <c r="I200" i="26"/>
  <c r="K200" i="26"/>
  <c r="M200" i="26"/>
  <c r="O200" i="26"/>
  <c r="Q200" i="26"/>
  <c r="V200" i="26"/>
  <c r="G207" i="26"/>
  <c r="M207" i="26" s="1"/>
  <c r="I207" i="26"/>
  <c r="K207" i="26"/>
  <c r="O207" i="26"/>
  <c r="Q207" i="26"/>
  <c r="V207" i="26"/>
  <c r="G209" i="26"/>
  <c r="I209" i="26"/>
  <c r="K209" i="26"/>
  <c r="M209" i="26"/>
  <c r="O209" i="26"/>
  <c r="Q209" i="26"/>
  <c r="V209" i="26"/>
  <c r="G211" i="26"/>
  <c r="I211" i="26"/>
  <c r="K211" i="26"/>
  <c r="M211" i="26"/>
  <c r="O211" i="26"/>
  <c r="Q211" i="26"/>
  <c r="V211" i="26"/>
  <c r="G214" i="26"/>
  <c r="I214" i="26"/>
  <c r="K214" i="26"/>
  <c r="M214" i="26"/>
  <c r="O214" i="26"/>
  <c r="Q214" i="26"/>
  <c r="V214" i="26"/>
  <c r="G217" i="26"/>
  <c r="M217" i="26" s="1"/>
  <c r="I217" i="26"/>
  <c r="K217" i="26"/>
  <c r="O217" i="26"/>
  <c r="Q217" i="26"/>
  <c r="V217" i="26"/>
  <c r="G220" i="26"/>
  <c r="M220" i="26" s="1"/>
  <c r="I220" i="26"/>
  <c r="K220" i="26"/>
  <c r="O220" i="26"/>
  <c r="Q220" i="26"/>
  <c r="V220" i="26"/>
  <c r="K221" i="26"/>
  <c r="G222" i="26"/>
  <c r="I222" i="26"/>
  <c r="I221" i="26" s="1"/>
  <c r="K222" i="26"/>
  <c r="M222" i="26"/>
  <c r="O222" i="26"/>
  <c r="O221" i="26" s="1"/>
  <c r="Q222" i="26"/>
  <c r="Q221" i="26" s="1"/>
  <c r="V222" i="26"/>
  <c r="G224" i="26"/>
  <c r="G221" i="26" s="1"/>
  <c r="I224" i="26"/>
  <c r="K224" i="26"/>
  <c r="O224" i="26"/>
  <c r="Q224" i="26"/>
  <c r="V224" i="26"/>
  <c r="G227" i="26"/>
  <c r="I227" i="26"/>
  <c r="K227" i="26"/>
  <c r="M227" i="26"/>
  <c r="O227" i="26"/>
  <c r="Q227" i="26"/>
  <c r="V227" i="26"/>
  <c r="G229" i="26"/>
  <c r="I229" i="26"/>
  <c r="K229" i="26"/>
  <c r="M229" i="26"/>
  <c r="O229" i="26"/>
  <c r="Q229" i="26"/>
  <c r="V229" i="26"/>
  <c r="V221" i="26" s="1"/>
  <c r="G231" i="26"/>
  <c r="I231" i="26"/>
  <c r="K231" i="26"/>
  <c r="M231" i="26"/>
  <c r="O231" i="26"/>
  <c r="Q231" i="26"/>
  <c r="V231" i="26"/>
  <c r="G232" i="26"/>
  <c r="G233" i="26"/>
  <c r="M233" i="26" s="1"/>
  <c r="M232" i="26" s="1"/>
  <c r="I233" i="26"/>
  <c r="I232" i="26" s="1"/>
  <c r="K233" i="26"/>
  <c r="K232" i="26" s="1"/>
  <c r="O233" i="26"/>
  <c r="Q233" i="26"/>
  <c r="Q232" i="26" s="1"/>
  <c r="V233" i="26"/>
  <c r="G242" i="26"/>
  <c r="M242" i="26" s="1"/>
  <c r="I242" i="26"/>
  <c r="K242" i="26"/>
  <c r="O242" i="26"/>
  <c r="Q242" i="26"/>
  <c r="V242" i="26"/>
  <c r="V232" i="26" s="1"/>
  <c r="G246" i="26"/>
  <c r="I246" i="26"/>
  <c r="K246" i="26"/>
  <c r="M246" i="26"/>
  <c r="O246" i="26"/>
  <c r="Q246" i="26"/>
  <c r="V246" i="26"/>
  <c r="G255" i="26"/>
  <c r="M255" i="26" s="1"/>
  <c r="I255" i="26"/>
  <c r="K255" i="26"/>
  <c r="O255" i="26"/>
  <c r="O232" i="26" s="1"/>
  <c r="Q255" i="26"/>
  <c r="V255" i="26"/>
  <c r="AE260" i="26"/>
  <c r="F56" i="1" s="1"/>
  <c r="AF260" i="26"/>
  <c r="G56" i="1" s="1"/>
  <c r="G67" i="25"/>
  <c r="G9" i="25"/>
  <c r="I9" i="25"/>
  <c r="I8" i="25" s="1"/>
  <c r="K9" i="25"/>
  <c r="M9" i="25"/>
  <c r="O9" i="25"/>
  <c r="O8" i="25" s="1"/>
  <c r="Q9" i="25"/>
  <c r="Q8" i="25" s="1"/>
  <c r="V9" i="25"/>
  <c r="V8" i="25" s="1"/>
  <c r="G10" i="25"/>
  <c r="I10" i="25"/>
  <c r="K10" i="25"/>
  <c r="K8" i="25" s="1"/>
  <c r="M10" i="25"/>
  <c r="O10" i="25"/>
  <c r="Q10" i="25"/>
  <c r="V10" i="25"/>
  <c r="G11" i="25"/>
  <c r="I11" i="25"/>
  <c r="K11" i="25"/>
  <c r="M11" i="25"/>
  <c r="O11" i="25"/>
  <c r="Q11" i="25"/>
  <c r="V11" i="25"/>
  <c r="G12" i="25"/>
  <c r="M12" i="25" s="1"/>
  <c r="I12" i="25"/>
  <c r="K12" i="25"/>
  <c r="O12" i="25"/>
  <c r="Q12" i="25"/>
  <c r="V12" i="25"/>
  <c r="G13" i="25"/>
  <c r="M13" i="25" s="1"/>
  <c r="I13" i="25"/>
  <c r="K13" i="25"/>
  <c r="O13" i="25"/>
  <c r="Q13" i="25"/>
  <c r="V13" i="25"/>
  <c r="G14" i="25"/>
  <c r="I14" i="25"/>
  <c r="K14" i="25"/>
  <c r="M14" i="25"/>
  <c r="O14" i="25"/>
  <c r="Q14" i="25"/>
  <c r="V14" i="25"/>
  <c r="G15" i="25"/>
  <c r="I15" i="25"/>
  <c r="K15" i="25"/>
  <c r="M15" i="25"/>
  <c r="O15" i="25"/>
  <c r="Q15" i="25"/>
  <c r="V15" i="25"/>
  <c r="G16" i="25"/>
  <c r="G8" i="25" s="1"/>
  <c r="I16" i="25"/>
  <c r="K16" i="25"/>
  <c r="O16" i="25"/>
  <c r="Q16" i="25"/>
  <c r="V16" i="25"/>
  <c r="G17" i="25"/>
  <c r="I17" i="25"/>
  <c r="K17" i="25"/>
  <c r="M17" i="25"/>
  <c r="O17" i="25"/>
  <c r="Q17" i="25"/>
  <c r="V17" i="25"/>
  <c r="G18" i="25"/>
  <c r="I18" i="25"/>
  <c r="K18" i="25"/>
  <c r="M18" i="25"/>
  <c r="O18" i="25"/>
  <c r="Q18" i="25"/>
  <c r="V18" i="25"/>
  <c r="G19" i="25"/>
  <c r="I19" i="25"/>
  <c r="K19" i="25"/>
  <c r="M19" i="25"/>
  <c r="O19" i="25"/>
  <c r="Q19" i="25"/>
  <c r="V19" i="25"/>
  <c r="G20" i="25"/>
  <c r="M20" i="25" s="1"/>
  <c r="I20" i="25"/>
  <c r="K20" i="25"/>
  <c r="O20" i="25"/>
  <c r="Q20" i="25"/>
  <c r="V20" i="25"/>
  <c r="G21" i="25"/>
  <c r="M21" i="25" s="1"/>
  <c r="I21" i="25"/>
  <c r="K21" i="25"/>
  <c r="O21" i="25"/>
  <c r="Q21" i="25"/>
  <c r="V21" i="25"/>
  <c r="G22" i="25"/>
  <c r="I22" i="25"/>
  <c r="K22" i="25"/>
  <c r="M22" i="25"/>
  <c r="O22" i="25"/>
  <c r="Q22" i="25"/>
  <c r="V22" i="25"/>
  <c r="G23" i="25"/>
  <c r="I23" i="25"/>
  <c r="K23" i="25"/>
  <c r="M23" i="25"/>
  <c r="O23" i="25"/>
  <c r="Q23" i="25"/>
  <c r="V23" i="25"/>
  <c r="G24" i="25"/>
  <c r="M24" i="25" s="1"/>
  <c r="I24" i="25"/>
  <c r="K24" i="25"/>
  <c r="O24" i="25"/>
  <c r="Q24" i="25"/>
  <c r="V24" i="25"/>
  <c r="G25" i="25"/>
  <c r="I25" i="25"/>
  <c r="K25" i="25"/>
  <c r="M25" i="25"/>
  <c r="O25" i="25"/>
  <c r="Q25" i="25"/>
  <c r="V25" i="25"/>
  <c r="G26" i="25"/>
  <c r="I26" i="25"/>
  <c r="K26" i="25"/>
  <c r="M26" i="25"/>
  <c r="O26" i="25"/>
  <c r="Q26" i="25"/>
  <c r="V26" i="25"/>
  <c r="G27" i="25"/>
  <c r="I27" i="25"/>
  <c r="K27" i="25"/>
  <c r="M27" i="25"/>
  <c r="O27" i="25"/>
  <c r="Q27" i="25"/>
  <c r="V27" i="25"/>
  <c r="G28" i="25"/>
  <c r="M28" i="25" s="1"/>
  <c r="I28" i="25"/>
  <c r="K28" i="25"/>
  <c r="O28" i="25"/>
  <c r="Q28" i="25"/>
  <c r="V28" i="25"/>
  <c r="G29" i="25"/>
  <c r="M29" i="25" s="1"/>
  <c r="I29" i="25"/>
  <c r="K29" i="25"/>
  <c r="O29" i="25"/>
  <c r="Q29" i="25"/>
  <c r="V29" i="25"/>
  <c r="G30" i="25"/>
  <c r="I30" i="25"/>
  <c r="K30" i="25"/>
  <c r="M30" i="25"/>
  <c r="O30" i="25"/>
  <c r="Q30" i="25"/>
  <c r="V30" i="25"/>
  <c r="G31" i="25"/>
  <c r="I31" i="25"/>
  <c r="K31" i="25"/>
  <c r="M31" i="25"/>
  <c r="O31" i="25"/>
  <c r="Q31" i="25"/>
  <c r="V31" i="25"/>
  <c r="G32" i="25"/>
  <c r="M32" i="25" s="1"/>
  <c r="I32" i="25"/>
  <c r="K32" i="25"/>
  <c r="O32" i="25"/>
  <c r="Q32" i="25"/>
  <c r="V32" i="25"/>
  <c r="G33" i="25"/>
  <c r="I33" i="25"/>
  <c r="K33" i="25"/>
  <c r="M33" i="25"/>
  <c r="O33" i="25"/>
  <c r="Q33" i="25"/>
  <c r="V33" i="25"/>
  <c r="G34" i="25"/>
  <c r="I34" i="25"/>
  <c r="K34" i="25"/>
  <c r="M34" i="25"/>
  <c r="O34" i="25"/>
  <c r="Q34" i="25"/>
  <c r="V34" i="25"/>
  <c r="G35" i="25"/>
  <c r="I35" i="25"/>
  <c r="K35" i="25"/>
  <c r="M35" i="25"/>
  <c r="O35" i="25"/>
  <c r="Q35" i="25"/>
  <c r="V35" i="25"/>
  <c r="G36" i="25"/>
  <c r="M36" i="25" s="1"/>
  <c r="I36" i="25"/>
  <c r="K36" i="25"/>
  <c r="O36" i="25"/>
  <c r="Q36" i="25"/>
  <c r="V36" i="25"/>
  <c r="G37" i="25"/>
  <c r="M37" i="25" s="1"/>
  <c r="I37" i="25"/>
  <c r="K37" i="25"/>
  <c r="O37" i="25"/>
  <c r="Q37" i="25"/>
  <c r="V37" i="25"/>
  <c r="G38" i="25"/>
  <c r="I38" i="25"/>
  <c r="K38" i="25"/>
  <c r="M38" i="25"/>
  <c r="O38" i="25"/>
  <c r="Q38" i="25"/>
  <c r="V38" i="25"/>
  <c r="G39" i="25"/>
  <c r="I39" i="25"/>
  <c r="K39" i="25"/>
  <c r="M39" i="25"/>
  <c r="O39" i="25"/>
  <c r="Q39" i="25"/>
  <c r="V39" i="25"/>
  <c r="G40" i="25"/>
  <c r="M40" i="25" s="1"/>
  <c r="I40" i="25"/>
  <c r="K40" i="25"/>
  <c r="O40" i="25"/>
  <c r="Q40" i="25"/>
  <c r="V40" i="25"/>
  <c r="G41" i="25"/>
  <c r="I41" i="25"/>
  <c r="K41" i="25"/>
  <c r="M41" i="25"/>
  <c r="O41" i="25"/>
  <c r="Q41" i="25"/>
  <c r="V41" i="25"/>
  <c r="G42" i="25"/>
  <c r="I42" i="25"/>
  <c r="K42" i="25"/>
  <c r="M42" i="25"/>
  <c r="O42" i="25"/>
  <c r="Q42" i="25"/>
  <c r="V42" i="25"/>
  <c r="G43" i="25"/>
  <c r="I43" i="25"/>
  <c r="K43" i="25"/>
  <c r="M43" i="25"/>
  <c r="O43" i="25"/>
  <c r="Q43" i="25"/>
  <c r="V43" i="25"/>
  <c r="G44" i="25"/>
  <c r="M44" i="25" s="1"/>
  <c r="I44" i="25"/>
  <c r="K44" i="25"/>
  <c r="O44" i="25"/>
  <c r="Q44" i="25"/>
  <c r="V44" i="25"/>
  <c r="G45" i="25"/>
  <c r="M45" i="25" s="1"/>
  <c r="I45" i="25"/>
  <c r="K45" i="25"/>
  <c r="O45" i="25"/>
  <c r="Q45" i="25"/>
  <c r="V45" i="25"/>
  <c r="G46" i="25"/>
  <c r="I46" i="25"/>
  <c r="K46" i="25"/>
  <c r="M46" i="25"/>
  <c r="O46" i="25"/>
  <c r="Q46" i="25"/>
  <c r="V46" i="25"/>
  <c r="G47" i="25"/>
  <c r="I47" i="25"/>
  <c r="K47" i="25"/>
  <c r="M47" i="25"/>
  <c r="O47" i="25"/>
  <c r="Q47" i="25"/>
  <c r="V47" i="25"/>
  <c r="G48" i="25"/>
  <c r="M48" i="25" s="1"/>
  <c r="I48" i="25"/>
  <c r="K48" i="25"/>
  <c r="O48" i="25"/>
  <c r="Q48" i="25"/>
  <c r="V48" i="25"/>
  <c r="G49" i="25"/>
  <c r="I49" i="25"/>
  <c r="K49" i="25"/>
  <c r="M49" i="25"/>
  <c r="O49" i="25"/>
  <c r="Q49" i="25"/>
  <c r="V49" i="25"/>
  <c r="G50" i="25"/>
  <c r="I50" i="25"/>
  <c r="K50" i="25"/>
  <c r="M50" i="25"/>
  <c r="O50" i="25"/>
  <c r="Q50" i="25"/>
  <c r="V50" i="25"/>
  <c r="G51" i="25"/>
  <c r="I51" i="25"/>
  <c r="K51" i="25"/>
  <c r="M51" i="25"/>
  <c r="O51" i="25"/>
  <c r="Q51" i="25"/>
  <c r="V51" i="25"/>
  <c r="G52" i="25"/>
  <c r="M52" i="25" s="1"/>
  <c r="I52" i="25"/>
  <c r="K52" i="25"/>
  <c r="O52" i="25"/>
  <c r="Q52" i="25"/>
  <c r="V52" i="25"/>
  <c r="G53" i="25"/>
  <c r="M53" i="25" s="1"/>
  <c r="I53" i="25"/>
  <c r="K53" i="25"/>
  <c r="O53" i="25"/>
  <c r="Q53" i="25"/>
  <c r="V53" i="25"/>
  <c r="G54" i="25"/>
  <c r="M54" i="25" s="1"/>
  <c r="I54" i="25"/>
  <c r="K54" i="25"/>
  <c r="O54" i="25"/>
  <c r="Q54" i="25"/>
  <c r="V54" i="25"/>
  <c r="G55" i="25"/>
  <c r="I55" i="25"/>
  <c r="K55" i="25"/>
  <c r="M55" i="25"/>
  <c r="O55" i="25"/>
  <c r="Q55" i="25"/>
  <c r="V55" i="25"/>
  <c r="G56" i="25"/>
  <c r="M56" i="25" s="1"/>
  <c r="I56" i="25"/>
  <c r="K56" i="25"/>
  <c r="O56" i="25"/>
  <c r="Q56" i="25"/>
  <c r="V56" i="25"/>
  <c r="G57" i="25"/>
  <c r="I57" i="25"/>
  <c r="K57" i="25"/>
  <c r="M57" i="25"/>
  <c r="O57" i="25"/>
  <c r="Q57" i="25"/>
  <c r="V57" i="25"/>
  <c r="G58" i="25"/>
  <c r="I58" i="25"/>
  <c r="K58" i="25"/>
  <c r="M58" i="25"/>
  <c r="O58" i="25"/>
  <c r="Q58" i="25"/>
  <c r="V58" i="25"/>
  <c r="G59" i="25"/>
  <c r="I59" i="25"/>
  <c r="K59" i="25"/>
  <c r="M59" i="25"/>
  <c r="O59" i="25"/>
  <c r="Q59" i="25"/>
  <c r="V59" i="25"/>
  <c r="G60" i="25"/>
  <c r="M60" i="25" s="1"/>
  <c r="I60" i="25"/>
  <c r="K60" i="25"/>
  <c r="O60" i="25"/>
  <c r="Q60" i="25"/>
  <c r="V60" i="25"/>
  <c r="G61" i="25"/>
  <c r="M61" i="25" s="1"/>
  <c r="I61" i="25"/>
  <c r="K61" i="25"/>
  <c r="O61" i="25"/>
  <c r="Q61" i="25"/>
  <c r="V61" i="25"/>
  <c r="G62" i="25"/>
  <c r="M62" i="25" s="1"/>
  <c r="I62" i="25"/>
  <c r="K62" i="25"/>
  <c r="O62" i="25"/>
  <c r="Q62" i="25"/>
  <c r="V62" i="25"/>
  <c r="G63" i="25"/>
  <c r="I63" i="25"/>
  <c r="K63" i="25"/>
  <c r="M63" i="25"/>
  <c r="O63" i="25"/>
  <c r="Q63" i="25"/>
  <c r="V63" i="25"/>
  <c r="G64" i="25"/>
  <c r="M64" i="25" s="1"/>
  <c r="I64" i="25"/>
  <c r="K64" i="25"/>
  <c r="O64" i="25"/>
  <c r="Q64" i="25"/>
  <c r="V64" i="25"/>
  <c r="G65" i="25"/>
  <c r="I65" i="25"/>
  <c r="K65" i="25"/>
  <c r="M65" i="25"/>
  <c r="O65" i="25"/>
  <c r="Q65" i="25"/>
  <c r="V65" i="25"/>
  <c r="AE67" i="25"/>
  <c r="G56" i="24"/>
  <c r="G9" i="24"/>
  <c r="I9" i="24"/>
  <c r="I8" i="24" s="1"/>
  <c r="K9" i="24"/>
  <c r="M9" i="24"/>
  <c r="O9" i="24"/>
  <c r="O8" i="24" s="1"/>
  <c r="Q9" i="24"/>
  <c r="Q8" i="24" s="1"/>
  <c r="V9" i="24"/>
  <c r="V8" i="24" s="1"/>
  <c r="G10" i="24"/>
  <c r="I10" i="24"/>
  <c r="K10" i="24"/>
  <c r="K8" i="24" s="1"/>
  <c r="M10" i="24"/>
  <c r="O10" i="24"/>
  <c r="Q10" i="24"/>
  <c r="V10" i="24"/>
  <c r="G11" i="24"/>
  <c r="I11" i="24"/>
  <c r="K11" i="24"/>
  <c r="M11" i="24"/>
  <c r="O11" i="24"/>
  <c r="Q11" i="24"/>
  <c r="V11" i="24"/>
  <c r="G12" i="24"/>
  <c r="M12" i="24" s="1"/>
  <c r="I12" i="24"/>
  <c r="K12" i="24"/>
  <c r="O12" i="24"/>
  <c r="Q12" i="24"/>
  <c r="V12" i="24"/>
  <c r="G13" i="24"/>
  <c r="M13" i="24" s="1"/>
  <c r="I13" i="24"/>
  <c r="K13" i="24"/>
  <c r="O13" i="24"/>
  <c r="Q13" i="24"/>
  <c r="V13" i="24"/>
  <c r="G14" i="24"/>
  <c r="I14" i="24"/>
  <c r="K14" i="24"/>
  <c r="M14" i="24"/>
  <c r="O14" i="24"/>
  <c r="Q14" i="24"/>
  <c r="V14" i="24"/>
  <c r="G15" i="24"/>
  <c r="I15" i="24"/>
  <c r="K15" i="24"/>
  <c r="M15" i="24"/>
  <c r="O15" i="24"/>
  <c r="Q15" i="24"/>
  <c r="V15" i="24"/>
  <c r="G16" i="24"/>
  <c r="G8" i="24" s="1"/>
  <c r="I16" i="24"/>
  <c r="K16" i="24"/>
  <c r="O16" i="24"/>
  <c r="Q16" i="24"/>
  <c r="V16" i="24"/>
  <c r="G17" i="24"/>
  <c r="I17" i="24"/>
  <c r="K17" i="24"/>
  <c r="M17" i="24"/>
  <c r="O17" i="24"/>
  <c r="Q17" i="24"/>
  <c r="V17" i="24"/>
  <c r="G18" i="24"/>
  <c r="I18" i="24"/>
  <c r="K18" i="24"/>
  <c r="M18" i="24"/>
  <c r="O18" i="24"/>
  <c r="Q18" i="24"/>
  <c r="V18" i="24"/>
  <c r="G19" i="24"/>
  <c r="I19" i="24"/>
  <c r="K19" i="24"/>
  <c r="M19" i="24"/>
  <c r="O19" i="24"/>
  <c r="Q19" i="24"/>
  <c r="V19" i="24"/>
  <c r="G20" i="24"/>
  <c r="M20" i="24" s="1"/>
  <c r="I20" i="24"/>
  <c r="K20" i="24"/>
  <c r="O20" i="24"/>
  <c r="Q20" i="24"/>
  <c r="V20" i="24"/>
  <c r="G21" i="24"/>
  <c r="M21" i="24" s="1"/>
  <c r="I21" i="24"/>
  <c r="K21" i="24"/>
  <c r="O21" i="24"/>
  <c r="Q21" i="24"/>
  <c r="V21" i="24"/>
  <c r="G22" i="24"/>
  <c r="I22" i="24"/>
  <c r="K22" i="24"/>
  <c r="M22" i="24"/>
  <c r="O22" i="24"/>
  <c r="Q22" i="24"/>
  <c r="V22" i="24"/>
  <c r="G23" i="24"/>
  <c r="I23" i="24"/>
  <c r="K23" i="24"/>
  <c r="M23" i="24"/>
  <c r="O23" i="24"/>
  <c r="Q23" i="24"/>
  <c r="V23" i="24"/>
  <c r="G24" i="24"/>
  <c r="M24" i="24" s="1"/>
  <c r="I24" i="24"/>
  <c r="K24" i="24"/>
  <c r="O24" i="24"/>
  <c r="Q24" i="24"/>
  <c r="V24" i="24"/>
  <c r="G25" i="24"/>
  <c r="I25" i="24"/>
  <c r="K25" i="24"/>
  <c r="M25" i="24"/>
  <c r="O25" i="24"/>
  <c r="Q25" i="24"/>
  <c r="V25" i="24"/>
  <c r="G26" i="24"/>
  <c r="I26" i="24"/>
  <c r="K26" i="24"/>
  <c r="M26" i="24"/>
  <c r="O26" i="24"/>
  <c r="Q26" i="24"/>
  <c r="V26" i="24"/>
  <c r="G27" i="24"/>
  <c r="I27" i="24"/>
  <c r="K27" i="24"/>
  <c r="M27" i="24"/>
  <c r="O27" i="24"/>
  <c r="Q27" i="24"/>
  <c r="V27" i="24"/>
  <c r="G28" i="24"/>
  <c r="M28" i="24" s="1"/>
  <c r="I28" i="24"/>
  <c r="K28" i="24"/>
  <c r="O28" i="24"/>
  <c r="Q28" i="24"/>
  <c r="V28" i="24"/>
  <c r="G29" i="24"/>
  <c r="M29" i="24" s="1"/>
  <c r="I29" i="24"/>
  <c r="K29" i="24"/>
  <c r="O29" i="24"/>
  <c r="Q29" i="24"/>
  <c r="V29" i="24"/>
  <c r="G30" i="24"/>
  <c r="I30" i="24"/>
  <c r="K30" i="24"/>
  <c r="M30" i="24"/>
  <c r="O30" i="24"/>
  <c r="Q30" i="24"/>
  <c r="V30" i="24"/>
  <c r="G31" i="24"/>
  <c r="I31" i="24"/>
  <c r="K31" i="24"/>
  <c r="M31" i="24"/>
  <c r="O31" i="24"/>
  <c r="Q31" i="24"/>
  <c r="V31" i="24"/>
  <c r="G32" i="24"/>
  <c r="M32" i="24" s="1"/>
  <c r="I32" i="24"/>
  <c r="K32" i="24"/>
  <c r="O32" i="24"/>
  <c r="Q32" i="24"/>
  <c r="V32" i="24"/>
  <c r="G33" i="24"/>
  <c r="I33" i="24"/>
  <c r="K33" i="24"/>
  <c r="M33" i="24"/>
  <c r="O33" i="24"/>
  <c r="Q33" i="24"/>
  <c r="V33" i="24"/>
  <c r="G34" i="24"/>
  <c r="I34" i="24"/>
  <c r="K34" i="24"/>
  <c r="M34" i="24"/>
  <c r="O34" i="24"/>
  <c r="Q34" i="24"/>
  <c r="V34" i="24"/>
  <c r="G35" i="24"/>
  <c r="I35" i="24"/>
  <c r="K35" i="24"/>
  <c r="M35" i="24"/>
  <c r="O35" i="24"/>
  <c r="Q35" i="24"/>
  <c r="V35" i="24"/>
  <c r="G36" i="24"/>
  <c r="M36" i="24" s="1"/>
  <c r="I36" i="24"/>
  <c r="K36" i="24"/>
  <c r="O36" i="24"/>
  <c r="Q36" i="24"/>
  <c r="V36" i="24"/>
  <c r="G37" i="24"/>
  <c r="M37" i="24" s="1"/>
  <c r="I37" i="24"/>
  <c r="K37" i="24"/>
  <c r="O37" i="24"/>
  <c r="Q37" i="24"/>
  <c r="V37" i="24"/>
  <c r="G38" i="24"/>
  <c r="I38" i="24"/>
  <c r="K38" i="24"/>
  <c r="M38" i="24"/>
  <c r="O38" i="24"/>
  <c r="Q38" i="24"/>
  <c r="V38" i="24"/>
  <c r="G39" i="24"/>
  <c r="I39" i="24"/>
  <c r="K39" i="24"/>
  <c r="M39" i="24"/>
  <c r="O39" i="24"/>
  <c r="Q39" i="24"/>
  <c r="V39" i="24"/>
  <c r="G40" i="24"/>
  <c r="M40" i="24" s="1"/>
  <c r="I40" i="24"/>
  <c r="K40" i="24"/>
  <c r="O40" i="24"/>
  <c r="Q40" i="24"/>
  <c r="V40" i="24"/>
  <c r="G41" i="24"/>
  <c r="I41" i="24"/>
  <c r="K41" i="24"/>
  <c r="M41" i="24"/>
  <c r="O41" i="24"/>
  <c r="Q41" i="24"/>
  <c r="V41" i="24"/>
  <c r="G42" i="24"/>
  <c r="M42" i="24" s="1"/>
  <c r="I42" i="24"/>
  <c r="K42" i="24"/>
  <c r="O42" i="24"/>
  <c r="Q42" i="24"/>
  <c r="V42" i="24"/>
  <c r="G44" i="24"/>
  <c r="I44" i="24"/>
  <c r="K44" i="24"/>
  <c r="M44" i="24"/>
  <c r="O44" i="24"/>
  <c r="Q44" i="24"/>
  <c r="V44" i="24"/>
  <c r="G45" i="24"/>
  <c r="M45" i="24" s="1"/>
  <c r="I45" i="24"/>
  <c r="K45" i="24"/>
  <c r="O45" i="24"/>
  <c r="Q45" i="24"/>
  <c r="V45" i="24"/>
  <c r="G46" i="24"/>
  <c r="Q46" i="24"/>
  <c r="G47" i="24"/>
  <c r="I47" i="24"/>
  <c r="I46" i="24" s="1"/>
  <c r="K47" i="24"/>
  <c r="K46" i="24" s="1"/>
  <c r="M47" i="24"/>
  <c r="M46" i="24" s="1"/>
  <c r="O47" i="24"/>
  <c r="O46" i="24" s="1"/>
  <c r="Q47" i="24"/>
  <c r="V47" i="24"/>
  <c r="V46" i="24" s="1"/>
  <c r="G48" i="24"/>
  <c r="I48" i="24"/>
  <c r="K48" i="24"/>
  <c r="M48" i="24"/>
  <c r="O48" i="24"/>
  <c r="Q48" i="24"/>
  <c r="V48" i="24"/>
  <c r="G49" i="24"/>
  <c r="G50" i="24"/>
  <c r="I50" i="24"/>
  <c r="I49" i="24" s="1"/>
  <c r="K50" i="24"/>
  <c r="M50" i="24"/>
  <c r="O50" i="24"/>
  <c r="O49" i="24" s="1"/>
  <c r="Q50" i="24"/>
  <c r="Q49" i="24" s="1"/>
  <c r="V50" i="24"/>
  <c r="V49" i="24" s="1"/>
  <c r="G51" i="24"/>
  <c r="I51" i="24"/>
  <c r="K51" i="24"/>
  <c r="K49" i="24" s="1"/>
  <c r="M51" i="24"/>
  <c r="O51" i="24"/>
  <c r="Q51" i="24"/>
  <c r="V51" i="24"/>
  <c r="G52" i="24"/>
  <c r="I52" i="24"/>
  <c r="K52" i="24"/>
  <c r="M52" i="24"/>
  <c r="O52" i="24"/>
  <c r="Q52" i="24"/>
  <c r="V52" i="24"/>
  <c r="G53" i="24"/>
  <c r="M53" i="24" s="1"/>
  <c r="I53" i="24"/>
  <c r="K53" i="24"/>
  <c r="O53" i="24"/>
  <c r="Q53" i="24"/>
  <c r="V53" i="24"/>
  <c r="G54" i="24"/>
  <c r="M54" i="24" s="1"/>
  <c r="I54" i="24"/>
  <c r="K54" i="24"/>
  <c r="O54" i="24"/>
  <c r="Q54" i="24"/>
  <c r="V54" i="24"/>
  <c r="AE56" i="24"/>
  <c r="AF56" i="24"/>
  <c r="G40" i="23"/>
  <c r="G9" i="23"/>
  <c r="I9" i="23"/>
  <c r="I8" i="23" s="1"/>
  <c r="K9" i="23"/>
  <c r="M9" i="23"/>
  <c r="O9" i="23"/>
  <c r="Q9" i="23"/>
  <c r="Q8" i="23" s="1"/>
  <c r="V9" i="23"/>
  <c r="V8" i="23" s="1"/>
  <c r="G10" i="23"/>
  <c r="I10" i="23"/>
  <c r="K10" i="23"/>
  <c r="M10" i="23"/>
  <c r="O10" i="23"/>
  <c r="Q10" i="23"/>
  <c r="V10" i="23"/>
  <c r="G11" i="23"/>
  <c r="G8" i="23" s="1"/>
  <c r="I11" i="23"/>
  <c r="K11" i="23"/>
  <c r="O11" i="23"/>
  <c r="Q11" i="23"/>
  <c r="V11" i="23"/>
  <c r="G12" i="23"/>
  <c r="M12" i="23" s="1"/>
  <c r="I12" i="23"/>
  <c r="K12" i="23"/>
  <c r="O12" i="23"/>
  <c r="Q12" i="23"/>
  <c r="V12" i="23"/>
  <c r="G13" i="23"/>
  <c r="M13" i="23" s="1"/>
  <c r="I13" i="23"/>
  <c r="K13" i="23"/>
  <c r="K8" i="23" s="1"/>
  <c r="O13" i="23"/>
  <c r="Q13" i="23"/>
  <c r="V13" i="23"/>
  <c r="G14" i="23"/>
  <c r="I14" i="23"/>
  <c r="K14" i="23"/>
  <c r="M14" i="23"/>
  <c r="O14" i="23"/>
  <c r="Q14" i="23"/>
  <c r="V14" i="23"/>
  <c r="G15" i="23"/>
  <c r="I15" i="23"/>
  <c r="K15" i="23"/>
  <c r="M15" i="23"/>
  <c r="O15" i="23"/>
  <c r="O8" i="23" s="1"/>
  <c r="Q15" i="23"/>
  <c r="V15" i="23"/>
  <c r="G16" i="23"/>
  <c r="I16" i="23"/>
  <c r="K16" i="23"/>
  <c r="M16" i="23"/>
  <c r="O16" i="23"/>
  <c r="Q16" i="23"/>
  <c r="V16" i="23"/>
  <c r="G17" i="23"/>
  <c r="I17" i="23"/>
  <c r="K17" i="23"/>
  <c r="M17" i="23"/>
  <c r="O17" i="23"/>
  <c r="Q17" i="23"/>
  <c r="V17" i="23"/>
  <c r="G18" i="23"/>
  <c r="I18" i="23"/>
  <c r="K18" i="23"/>
  <c r="M18" i="23"/>
  <c r="O18" i="23"/>
  <c r="Q18" i="23"/>
  <c r="V18" i="23"/>
  <c r="G19" i="23"/>
  <c r="M19" i="23" s="1"/>
  <c r="I19" i="23"/>
  <c r="K19" i="23"/>
  <c r="O19" i="23"/>
  <c r="Q19" i="23"/>
  <c r="V19" i="23"/>
  <c r="G20" i="23"/>
  <c r="M20" i="23" s="1"/>
  <c r="I20" i="23"/>
  <c r="K20" i="23"/>
  <c r="O20" i="23"/>
  <c r="Q20" i="23"/>
  <c r="V20" i="23"/>
  <c r="G21" i="23"/>
  <c r="M21" i="23" s="1"/>
  <c r="I21" i="23"/>
  <c r="K21" i="23"/>
  <c r="O21" i="23"/>
  <c r="Q21" i="23"/>
  <c r="V21" i="23"/>
  <c r="G22" i="23"/>
  <c r="I22" i="23"/>
  <c r="K22" i="23"/>
  <c r="M22" i="23"/>
  <c r="O22" i="23"/>
  <c r="Q22" i="23"/>
  <c r="V22" i="23"/>
  <c r="G23" i="23"/>
  <c r="I23" i="23"/>
  <c r="K23" i="23"/>
  <c r="M23" i="23"/>
  <c r="O23" i="23"/>
  <c r="Q23" i="23"/>
  <c r="V23" i="23"/>
  <c r="G24" i="23"/>
  <c r="I24" i="23"/>
  <c r="K24" i="23"/>
  <c r="M24" i="23"/>
  <c r="O24" i="23"/>
  <c r="Q24" i="23"/>
  <c r="V24" i="23"/>
  <c r="G25" i="23"/>
  <c r="I25" i="23"/>
  <c r="K25" i="23"/>
  <c r="M25" i="23"/>
  <c r="O25" i="23"/>
  <c r="Q25" i="23"/>
  <c r="V25" i="23"/>
  <c r="G26" i="23"/>
  <c r="I26" i="23"/>
  <c r="K26" i="23"/>
  <c r="M26" i="23"/>
  <c r="O26" i="23"/>
  <c r="Q26" i="23"/>
  <c r="V26" i="23"/>
  <c r="G27" i="23"/>
  <c r="M27" i="23" s="1"/>
  <c r="I27" i="23"/>
  <c r="K27" i="23"/>
  <c r="O27" i="23"/>
  <c r="Q27" i="23"/>
  <c r="V27" i="23"/>
  <c r="G28" i="23"/>
  <c r="M28" i="23" s="1"/>
  <c r="I28" i="23"/>
  <c r="K28" i="23"/>
  <c r="O28" i="23"/>
  <c r="Q28" i="23"/>
  <c r="V28" i="23"/>
  <c r="G29" i="23"/>
  <c r="M29" i="23" s="1"/>
  <c r="I29" i="23"/>
  <c r="K29" i="23"/>
  <c r="O29" i="23"/>
  <c r="Q29" i="23"/>
  <c r="V29" i="23"/>
  <c r="G30" i="23"/>
  <c r="I30" i="23"/>
  <c r="K30" i="23"/>
  <c r="M30" i="23"/>
  <c r="O30" i="23"/>
  <c r="Q30" i="23"/>
  <c r="V30" i="23"/>
  <c r="G32" i="23"/>
  <c r="I32" i="23"/>
  <c r="K32" i="23"/>
  <c r="M32" i="23"/>
  <c r="O32" i="23"/>
  <c r="Q32" i="23"/>
  <c r="V32" i="23"/>
  <c r="G33" i="23"/>
  <c r="I33" i="23"/>
  <c r="K33" i="23"/>
  <c r="M33" i="23"/>
  <c r="O33" i="23"/>
  <c r="Q33" i="23"/>
  <c r="V33" i="23"/>
  <c r="G34" i="23"/>
  <c r="I34" i="23"/>
  <c r="K34" i="23"/>
  <c r="M34" i="23"/>
  <c r="O34" i="23"/>
  <c r="Q34" i="23"/>
  <c r="V34" i="23"/>
  <c r="G35" i="23"/>
  <c r="I35" i="23"/>
  <c r="K35" i="23"/>
  <c r="M35" i="23"/>
  <c r="O35" i="23"/>
  <c r="Q35" i="23"/>
  <c r="V35" i="23"/>
  <c r="G36" i="23"/>
  <c r="Q36" i="23"/>
  <c r="G37" i="23"/>
  <c r="M37" i="23" s="1"/>
  <c r="M36" i="23" s="1"/>
  <c r="I37" i="23"/>
  <c r="I36" i="23" s="1"/>
  <c r="K37" i="23"/>
  <c r="K36" i="23" s="1"/>
  <c r="O37" i="23"/>
  <c r="O36" i="23" s="1"/>
  <c r="Q37" i="23"/>
  <c r="V37" i="23"/>
  <c r="V36" i="23" s="1"/>
  <c r="G38" i="23"/>
  <c r="M38" i="23" s="1"/>
  <c r="I38" i="23"/>
  <c r="K38" i="23"/>
  <c r="O38" i="23"/>
  <c r="Q38" i="23"/>
  <c r="V38" i="23"/>
  <c r="AE40" i="23"/>
  <c r="AF40" i="23"/>
  <c r="G25" i="22"/>
  <c r="G9" i="22"/>
  <c r="I9" i="22"/>
  <c r="I8" i="22" s="1"/>
  <c r="K9" i="22"/>
  <c r="K8" i="22" s="1"/>
  <c r="M9" i="22"/>
  <c r="O9" i="22"/>
  <c r="Q9" i="22"/>
  <c r="Q8" i="22" s="1"/>
  <c r="V9" i="22"/>
  <c r="V8" i="22" s="1"/>
  <c r="G10" i="22"/>
  <c r="I10" i="22"/>
  <c r="K10" i="22"/>
  <c r="M10" i="22"/>
  <c r="O10" i="22"/>
  <c r="Q10" i="22"/>
  <c r="V10" i="22"/>
  <c r="G11" i="22"/>
  <c r="I11" i="22"/>
  <c r="K11" i="22"/>
  <c r="M11" i="22"/>
  <c r="O11" i="22"/>
  <c r="Q11" i="22"/>
  <c r="V11" i="22"/>
  <c r="G12" i="22"/>
  <c r="AF25" i="22" s="1"/>
  <c r="I12" i="22"/>
  <c r="K12" i="22"/>
  <c r="O12" i="22"/>
  <c r="O8" i="22" s="1"/>
  <c r="Q12" i="22"/>
  <c r="V12" i="22"/>
  <c r="G13" i="22"/>
  <c r="M13" i="22" s="1"/>
  <c r="I13" i="22"/>
  <c r="K13" i="22"/>
  <c r="O13" i="22"/>
  <c r="Q13" i="22"/>
  <c r="V13" i="22"/>
  <c r="G14" i="22"/>
  <c r="I14" i="22"/>
  <c r="K14" i="22"/>
  <c r="M14" i="22"/>
  <c r="O14" i="22"/>
  <c r="Q14" i="22"/>
  <c r="V14" i="22"/>
  <c r="G15" i="22"/>
  <c r="I15" i="22"/>
  <c r="K15" i="22"/>
  <c r="M15" i="22"/>
  <c r="O15" i="22"/>
  <c r="Q15" i="22"/>
  <c r="V15" i="22"/>
  <c r="G16" i="22"/>
  <c r="G8" i="22" s="1"/>
  <c r="I16" i="22"/>
  <c r="K16" i="22"/>
  <c r="O16" i="22"/>
  <c r="Q16" i="22"/>
  <c r="V16" i="22"/>
  <c r="G18" i="22"/>
  <c r="I18" i="22"/>
  <c r="K18" i="22"/>
  <c r="M18" i="22"/>
  <c r="O18" i="22"/>
  <c r="Q18" i="22"/>
  <c r="V18" i="22"/>
  <c r="G19" i="22"/>
  <c r="I19" i="22"/>
  <c r="K19" i="22"/>
  <c r="M19" i="22"/>
  <c r="O19" i="22"/>
  <c r="Q19" i="22"/>
  <c r="V19" i="22"/>
  <c r="G20" i="22"/>
  <c r="I20" i="22"/>
  <c r="K20" i="22"/>
  <c r="M20" i="22"/>
  <c r="O20" i="22"/>
  <c r="Q20" i="22"/>
  <c r="V20" i="22"/>
  <c r="G21" i="22"/>
  <c r="O21" i="22"/>
  <c r="G22" i="22"/>
  <c r="M22" i="22" s="1"/>
  <c r="M21" i="22" s="1"/>
  <c r="I22" i="22"/>
  <c r="I21" i="22" s="1"/>
  <c r="K22" i="22"/>
  <c r="K21" i="22" s="1"/>
  <c r="O22" i="22"/>
  <c r="Q22" i="22"/>
  <c r="Q21" i="22" s="1"/>
  <c r="V22" i="22"/>
  <c r="V21" i="22" s="1"/>
  <c r="G23" i="22"/>
  <c r="I23" i="22"/>
  <c r="K23" i="22"/>
  <c r="M23" i="22"/>
  <c r="O23" i="22"/>
  <c r="Q23" i="22"/>
  <c r="V23" i="22"/>
  <c r="AE25" i="22"/>
  <c r="G28" i="21"/>
  <c r="G9" i="21"/>
  <c r="I9" i="21"/>
  <c r="I8" i="21" s="1"/>
  <c r="K9" i="21"/>
  <c r="M9" i="21"/>
  <c r="O9" i="21"/>
  <c r="O8" i="21" s="1"/>
  <c r="Q9" i="21"/>
  <c r="Q8" i="21" s="1"/>
  <c r="V9" i="21"/>
  <c r="V8" i="21" s="1"/>
  <c r="G10" i="21"/>
  <c r="I10" i="21"/>
  <c r="K10" i="21"/>
  <c r="K8" i="21" s="1"/>
  <c r="M10" i="21"/>
  <c r="O10" i="21"/>
  <c r="Q10" i="21"/>
  <c r="V10" i="21"/>
  <c r="G11" i="21"/>
  <c r="AF28" i="21" s="1"/>
  <c r="I11" i="21"/>
  <c r="K11" i="21"/>
  <c r="M11" i="21"/>
  <c r="O11" i="21"/>
  <c r="Q11" i="21"/>
  <c r="V11" i="21"/>
  <c r="G12" i="21"/>
  <c r="M12" i="21" s="1"/>
  <c r="I12" i="21"/>
  <c r="K12" i="21"/>
  <c r="O12" i="21"/>
  <c r="Q12" i="21"/>
  <c r="V12" i="21"/>
  <c r="G13" i="21"/>
  <c r="M13" i="21" s="1"/>
  <c r="I13" i="21"/>
  <c r="K13" i="21"/>
  <c r="O13" i="21"/>
  <c r="Q13" i="21"/>
  <c r="V13" i="21"/>
  <c r="G14" i="21"/>
  <c r="I14" i="21"/>
  <c r="K14" i="21"/>
  <c r="M14" i="21"/>
  <c r="O14" i="21"/>
  <c r="Q14" i="21"/>
  <c r="V14" i="21"/>
  <c r="G15" i="21"/>
  <c r="I15" i="21"/>
  <c r="K15" i="21"/>
  <c r="M15" i="21"/>
  <c r="O15" i="21"/>
  <c r="Q15" i="21"/>
  <c r="V15" i="21"/>
  <c r="G16" i="21"/>
  <c r="G8" i="21" s="1"/>
  <c r="I16" i="21"/>
  <c r="K16" i="21"/>
  <c r="O16" i="21"/>
  <c r="Q16" i="21"/>
  <c r="V16" i="21"/>
  <c r="G17" i="21"/>
  <c r="I17" i="21"/>
  <c r="K17" i="21"/>
  <c r="M17" i="21"/>
  <c r="O17" i="21"/>
  <c r="Q17" i="21"/>
  <c r="V17" i="21"/>
  <c r="G19" i="21"/>
  <c r="I19" i="21"/>
  <c r="K19" i="21"/>
  <c r="M19" i="21"/>
  <c r="O19" i="21"/>
  <c r="Q19" i="21"/>
  <c r="V19" i="21"/>
  <c r="G20" i="21"/>
  <c r="I20" i="21"/>
  <c r="K20" i="21"/>
  <c r="M20" i="21"/>
  <c r="O20" i="21"/>
  <c r="Q20" i="21"/>
  <c r="V20" i="21"/>
  <c r="G21" i="21"/>
  <c r="M21" i="21" s="1"/>
  <c r="I21" i="21"/>
  <c r="K21" i="21"/>
  <c r="O21" i="21"/>
  <c r="Q21" i="21"/>
  <c r="V21" i="21"/>
  <c r="G22" i="21"/>
  <c r="M22" i="21" s="1"/>
  <c r="I22" i="21"/>
  <c r="K22" i="21"/>
  <c r="O22" i="21"/>
  <c r="Q22" i="21"/>
  <c r="V22" i="21"/>
  <c r="G23" i="21"/>
  <c r="I23" i="21"/>
  <c r="K23" i="21"/>
  <c r="M23" i="21"/>
  <c r="O23" i="21"/>
  <c r="Q23" i="21"/>
  <c r="V23" i="21"/>
  <c r="G25" i="21"/>
  <c r="G24" i="21" s="1"/>
  <c r="I25" i="21"/>
  <c r="K25" i="21"/>
  <c r="K24" i="21" s="1"/>
  <c r="O25" i="21"/>
  <c r="O24" i="21" s="1"/>
  <c r="Q25" i="21"/>
  <c r="Q24" i="21" s="1"/>
  <c r="V25" i="21"/>
  <c r="V24" i="21" s="1"/>
  <c r="G26" i="21"/>
  <c r="I26" i="21"/>
  <c r="I24" i="21" s="1"/>
  <c r="K26" i="21"/>
  <c r="M26" i="21"/>
  <c r="O26" i="21"/>
  <c r="Q26" i="21"/>
  <c r="V26" i="21"/>
  <c r="AE28" i="21"/>
  <c r="G34" i="20"/>
  <c r="G9" i="20"/>
  <c r="I9" i="20"/>
  <c r="I8" i="20" s="1"/>
  <c r="K9" i="20"/>
  <c r="M9" i="20"/>
  <c r="O9" i="20"/>
  <c r="O8" i="20" s="1"/>
  <c r="Q9" i="20"/>
  <c r="Q8" i="20" s="1"/>
  <c r="V9" i="20"/>
  <c r="V8" i="20" s="1"/>
  <c r="G10" i="20"/>
  <c r="I10" i="20"/>
  <c r="K10" i="20"/>
  <c r="M10" i="20"/>
  <c r="O10" i="20"/>
  <c r="Q10" i="20"/>
  <c r="V10" i="20"/>
  <c r="G11" i="20"/>
  <c r="G8" i="20" s="1"/>
  <c r="I11" i="20"/>
  <c r="K11" i="20"/>
  <c r="O11" i="20"/>
  <c r="Q11" i="20"/>
  <c r="V11" i="20"/>
  <c r="G12" i="20"/>
  <c r="M12" i="20" s="1"/>
  <c r="I12" i="20"/>
  <c r="K12" i="20"/>
  <c r="O12" i="20"/>
  <c r="Q12" i="20"/>
  <c r="V12" i="20"/>
  <c r="G13" i="20"/>
  <c r="M13" i="20" s="1"/>
  <c r="I13" i="20"/>
  <c r="K13" i="20"/>
  <c r="K8" i="20" s="1"/>
  <c r="O13" i="20"/>
  <c r="Q13" i="20"/>
  <c r="V13" i="20"/>
  <c r="G14" i="20"/>
  <c r="M14" i="20" s="1"/>
  <c r="I14" i="20"/>
  <c r="K14" i="20"/>
  <c r="O14" i="20"/>
  <c r="Q14" i="20"/>
  <c r="V14" i="20"/>
  <c r="G15" i="20"/>
  <c r="I15" i="20"/>
  <c r="K15" i="20"/>
  <c r="M15" i="20"/>
  <c r="O15" i="20"/>
  <c r="Q15" i="20"/>
  <c r="V15" i="20"/>
  <c r="G16" i="20"/>
  <c r="I16" i="20"/>
  <c r="K16" i="20"/>
  <c r="M16" i="20"/>
  <c r="O16" i="20"/>
  <c r="Q16" i="20"/>
  <c r="V16" i="20"/>
  <c r="G17" i="20"/>
  <c r="I17" i="20"/>
  <c r="K17" i="20"/>
  <c r="M17" i="20"/>
  <c r="O17" i="20"/>
  <c r="Q17" i="20"/>
  <c r="V17" i="20"/>
  <c r="G18" i="20"/>
  <c r="I18" i="20"/>
  <c r="K18" i="20"/>
  <c r="M18" i="20"/>
  <c r="O18" i="20"/>
  <c r="Q18" i="20"/>
  <c r="V18" i="20"/>
  <c r="G19" i="20"/>
  <c r="M19" i="20" s="1"/>
  <c r="I19" i="20"/>
  <c r="K19" i="20"/>
  <c r="O19" i="20"/>
  <c r="Q19" i="20"/>
  <c r="V19" i="20"/>
  <c r="G20" i="20"/>
  <c r="M20" i="20" s="1"/>
  <c r="I20" i="20"/>
  <c r="K20" i="20"/>
  <c r="O20" i="20"/>
  <c r="Q20" i="20"/>
  <c r="V20" i="20"/>
  <c r="G21" i="20"/>
  <c r="M21" i="20" s="1"/>
  <c r="I21" i="20"/>
  <c r="K21" i="20"/>
  <c r="O21" i="20"/>
  <c r="Q21" i="20"/>
  <c r="V21" i="20"/>
  <c r="G22" i="20"/>
  <c r="M22" i="20" s="1"/>
  <c r="I22" i="20"/>
  <c r="K22" i="20"/>
  <c r="O22" i="20"/>
  <c r="Q22" i="20"/>
  <c r="V22" i="20"/>
  <c r="G24" i="20"/>
  <c r="I24" i="20"/>
  <c r="K24" i="20"/>
  <c r="M24" i="20"/>
  <c r="O24" i="20"/>
  <c r="Q24" i="20"/>
  <c r="V24" i="20"/>
  <c r="G25" i="20"/>
  <c r="I25" i="20"/>
  <c r="K25" i="20"/>
  <c r="M25" i="20"/>
  <c r="O25" i="20"/>
  <c r="Q25" i="20"/>
  <c r="V25" i="20"/>
  <c r="G26" i="20"/>
  <c r="I26" i="20"/>
  <c r="K26" i="20"/>
  <c r="M26" i="20"/>
  <c r="O26" i="20"/>
  <c r="Q26" i="20"/>
  <c r="V26" i="20"/>
  <c r="G27" i="20"/>
  <c r="I27" i="20"/>
  <c r="K27" i="20"/>
  <c r="M27" i="20"/>
  <c r="O27" i="20"/>
  <c r="Q27" i="20"/>
  <c r="V27" i="20"/>
  <c r="G28" i="20"/>
  <c r="M28" i="20" s="1"/>
  <c r="I28" i="20"/>
  <c r="K28" i="20"/>
  <c r="O28" i="20"/>
  <c r="Q28" i="20"/>
  <c r="V28" i="20"/>
  <c r="G29" i="20"/>
  <c r="M29" i="20" s="1"/>
  <c r="I29" i="20"/>
  <c r="K29" i="20"/>
  <c r="O29" i="20"/>
  <c r="Q29" i="20"/>
  <c r="V29" i="20"/>
  <c r="G30" i="20"/>
  <c r="Q30" i="20"/>
  <c r="G31" i="20"/>
  <c r="M31" i="20" s="1"/>
  <c r="M30" i="20" s="1"/>
  <c r="I31" i="20"/>
  <c r="I30" i="20" s="1"/>
  <c r="K31" i="20"/>
  <c r="K30" i="20" s="1"/>
  <c r="O31" i="20"/>
  <c r="O30" i="20" s="1"/>
  <c r="Q31" i="20"/>
  <c r="V31" i="20"/>
  <c r="V30" i="20" s="1"/>
  <c r="G32" i="20"/>
  <c r="I32" i="20"/>
  <c r="K32" i="20"/>
  <c r="M32" i="20"/>
  <c r="O32" i="20"/>
  <c r="Q32" i="20"/>
  <c r="V32" i="20"/>
  <c r="AE34" i="20"/>
  <c r="G62" i="19"/>
  <c r="G9" i="19"/>
  <c r="I9" i="19"/>
  <c r="I8" i="19" s="1"/>
  <c r="K9" i="19"/>
  <c r="M9" i="19"/>
  <c r="O9" i="19"/>
  <c r="O8" i="19" s="1"/>
  <c r="Q9" i="19"/>
  <c r="Q8" i="19" s="1"/>
  <c r="V9" i="19"/>
  <c r="G10" i="19"/>
  <c r="G8" i="19" s="1"/>
  <c r="I10" i="19"/>
  <c r="K10" i="19"/>
  <c r="K8" i="19" s="1"/>
  <c r="O10" i="19"/>
  <c r="Q10" i="19"/>
  <c r="V10" i="19"/>
  <c r="G11" i="19"/>
  <c r="I11" i="19"/>
  <c r="K11" i="19"/>
  <c r="M11" i="19"/>
  <c r="O11" i="19"/>
  <c r="Q11" i="19"/>
  <c r="V11" i="19"/>
  <c r="G12" i="19"/>
  <c r="M12" i="19" s="1"/>
  <c r="I12" i="19"/>
  <c r="K12" i="19"/>
  <c r="O12" i="19"/>
  <c r="Q12" i="19"/>
  <c r="V12" i="19"/>
  <c r="G13" i="19"/>
  <c r="I13" i="19"/>
  <c r="K13" i="19"/>
  <c r="M13" i="19"/>
  <c r="O13" i="19"/>
  <c r="Q13" i="19"/>
  <c r="V13" i="19"/>
  <c r="G14" i="19"/>
  <c r="M14" i="19" s="1"/>
  <c r="I14" i="19"/>
  <c r="K14" i="19"/>
  <c r="O14" i="19"/>
  <c r="Q14" i="19"/>
  <c r="V14" i="19"/>
  <c r="G15" i="19"/>
  <c r="I15" i="19"/>
  <c r="K15" i="19"/>
  <c r="M15" i="19"/>
  <c r="O15" i="19"/>
  <c r="Q15" i="19"/>
  <c r="V15" i="19"/>
  <c r="G16" i="19"/>
  <c r="M16" i="19" s="1"/>
  <c r="I16" i="19"/>
  <c r="K16" i="19"/>
  <c r="O16" i="19"/>
  <c r="Q16" i="19"/>
  <c r="V16" i="19"/>
  <c r="V8" i="19" s="1"/>
  <c r="G17" i="19"/>
  <c r="I17" i="19"/>
  <c r="K17" i="19"/>
  <c r="M17" i="19"/>
  <c r="O17" i="19"/>
  <c r="Q17" i="19"/>
  <c r="V17" i="19"/>
  <c r="G18" i="19"/>
  <c r="M18" i="19" s="1"/>
  <c r="I18" i="19"/>
  <c r="K18" i="19"/>
  <c r="O18" i="19"/>
  <c r="Q18" i="19"/>
  <c r="V18" i="19"/>
  <c r="G19" i="19"/>
  <c r="I19" i="19"/>
  <c r="K19" i="19"/>
  <c r="M19" i="19"/>
  <c r="O19" i="19"/>
  <c r="Q19" i="19"/>
  <c r="V19" i="19"/>
  <c r="G20" i="19"/>
  <c r="M20" i="19" s="1"/>
  <c r="I20" i="19"/>
  <c r="K20" i="19"/>
  <c r="O20" i="19"/>
  <c r="Q20" i="19"/>
  <c r="V20" i="19"/>
  <c r="G21" i="19"/>
  <c r="I21" i="19"/>
  <c r="K21" i="19"/>
  <c r="M21" i="19"/>
  <c r="O21" i="19"/>
  <c r="Q21" i="19"/>
  <c r="V21" i="19"/>
  <c r="G22" i="19"/>
  <c r="M22" i="19" s="1"/>
  <c r="I22" i="19"/>
  <c r="K22" i="19"/>
  <c r="O22" i="19"/>
  <c r="Q22" i="19"/>
  <c r="V22" i="19"/>
  <c r="G23" i="19"/>
  <c r="I23" i="19"/>
  <c r="K23" i="19"/>
  <c r="M23" i="19"/>
  <c r="O23" i="19"/>
  <c r="Q23" i="19"/>
  <c r="V23" i="19"/>
  <c r="G24" i="19"/>
  <c r="M24" i="19" s="1"/>
  <c r="I24" i="19"/>
  <c r="K24" i="19"/>
  <c r="O24" i="19"/>
  <c r="Q24" i="19"/>
  <c r="V24" i="19"/>
  <c r="G25" i="19"/>
  <c r="I25" i="19"/>
  <c r="K25" i="19"/>
  <c r="M25" i="19"/>
  <c r="O25" i="19"/>
  <c r="Q25" i="19"/>
  <c r="V25" i="19"/>
  <c r="G26" i="19"/>
  <c r="M26" i="19" s="1"/>
  <c r="I26" i="19"/>
  <c r="K26" i="19"/>
  <c r="O26" i="19"/>
  <c r="Q26" i="19"/>
  <c r="V26" i="19"/>
  <c r="G27" i="19"/>
  <c r="I27" i="19"/>
  <c r="K27" i="19"/>
  <c r="M27" i="19"/>
  <c r="O27" i="19"/>
  <c r="Q27" i="19"/>
  <c r="V27" i="19"/>
  <c r="G28" i="19"/>
  <c r="M28" i="19" s="1"/>
  <c r="I28" i="19"/>
  <c r="K28" i="19"/>
  <c r="O28" i="19"/>
  <c r="Q28" i="19"/>
  <c r="V28" i="19"/>
  <c r="G30" i="19"/>
  <c r="I30" i="19"/>
  <c r="K30" i="19"/>
  <c r="M30" i="19"/>
  <c r="O30" i="19"/>
  <c r="Q30" i="19"/>
  <c r="V30" i="19"/>
  <c r="G31" i="19"/>
  <c r="M31" i="19" s="1"/>
  <c r="I31" i="19"/>
  <c r="K31" i="19"/>
  <c r="O31" i="19"/>
  <c r="Q31" i="19"/>
  <c r="V31" i="19"/>
  <c r="G32" i="19"/>
  <c r="I32" i="19"/>
  <c r="K32" i="19"/>
  <c r="M32" i="19"/>
  <c r="O32" i="19"/>
  <c r="Q32" i="19"/>
  <c r="V32" i="19"/>
  <c r="G33" i="19"/>
  <c r="M33" i="19" s="1"/>
  <c r="I33" i="19"/>
  <c r="K33" i="19"/>
  <c r="O33" i="19"/>
  <c r="Q33" i="19"/>
  <c r="V33" i="19"/>
  <c r="G34" i="19"/>
  <c r="I34" i="19"/>
  <c r="K34" i="19"/>
  <c r="M34" i="19"/>
  <c r="O34" i="19"/>
  <c r="Q34" i="19"/>
  <c r="V34" i="19"/>
  <c r="G35" i="19"/>
  <c r="M35" i="19" s="1"/>
  <c r="I35" i="19"/>
  <c r="K35" i="19"/>
  <c r="O35" i="19"/>
  <c r="Q35" i="19"/>
  <c r="V35" i="19"/>
  <c r="G36" i="19"/>
  <c r="I36" i="19"/>
  <c r="K36" i="19"/>
  <c r="M36" i="19"/>
  <c r="O36" i="19"/>
  <c r="Q36" i="19"/>
  <c r="V36" i="19"/>
  <c r="G37" i="19"/>
  <c r="M37" i="19" s="1"/>
  <c r="I37" i="19"/>
  <c r="K37" i="19"/>
  <c r="O37" i="19"/>
  <c r="Q37" i="19"/>
  <c r="V37" i="19"/>
  <c r="G38" i="19"/>
  <c r="I38" i="19"/>
  <c r="K38" i="19"/>
  <c r="M38" i="19"/>
  <c r="O38" i="19"/>
  <c r="Q38" i="19"/>
  <c r="V38" i="19"/>
  <c r="G39" i="19"/>
  <c r="M39" i="19" s="1"/>
  <c r="I39" i="19"/>
  <c r="K39" i="19"/>
  <c r="O39" i="19"/>
  <c r="Q39" i="19"/>
  <c r="V39" i="19"/>
  <c r="G40" i="19"/>
  <c r="I40" i="19"/>
  <c r="K40" i="19"/>
  <c r="M40" i="19"/>
  <c r="O40" i="19"/>
  <c r="Q40" i="19"/>
  <c r="V40" i="19"/>
  <c r="G41" i="19"/>
  <c r="M41" i="19" s="1"/>
  <c r="I41" i="19"/>
  <c r="K41" i="19"/>
  <c r="O41" i="19"/>
  <c r="Q41" i="19"/>
  <c r="V41" i="19"/>
  <c r="G43" i="19"/>
  <c r="I43" i="19"/>
  <c r="K43" i="19"/>
  <c r="M43" i="19"/>
  <c r="O43" i="19"/>
  <c r="Q43" i="19"/>
  <c r="V43" i="19"/>
  <c r="G44" i="19"/>
  <c r="M44" i="19" s="1"/>
  <c r="I44" i="19"/>
  <c r="K44" i="19"/>
  <c r="O44" i="19"/>
  <c r="Q44" i="19"/>
  <c r="V44" i="19"/>
  <c r="G45" i="19"/>
  <c r="I45" i="19"/>
  <c r="K45" i="19"/>
  <c r="M45" i="19"/>
  <c r="O45" i="19"/>
  <c r="Q45" i="19"/>
  <c r="V45" i="19"/>
  <c r="G46" i="19"/>
  <c r="M46" i="19" s="1"/>
  <c r="I46" i="19"/>
  <c r="K46" i="19"/>
  <c r="O46" i="19"/>
  <c r="Q46" i="19"/>
  <c r="V46" i="19"/>
  <c r="G47" i="19"/>
  <c r="I47" i="19"/>
  <c r="K47" i="19"/>
  <c r="M47" i="19"/>
  <c r="O47" i="19"/>
  <c r="Q47" i="19"/>
  <c r="V47" i="19"/>
  <c r="G48" i="19"/>
  <c r="M48" i="19" s="1"/>
  <c r="I48" i="19"/>
  <c r="K48" i="19"/>
  <c r="O48" i="19"/>
  <c r="Q48" i="19"/>
  <c r="V48" i="19"/>
  <c r="G50" i="19"/>
  <c r="I50" i="19"/>
  <c r="K50" i="19"/>
  <c r="M50" i="19"/>
  <c r="O50" i="19"/>
  <c r="Q50" i="19"/>
  <c r="V50" i="19"/>
  <c r="G51" i="19"/>
  <c r="M51" i="19" s="1"/>
  <c r="I51" i="19"/>
  <c r="K51" i="19"/>
  <c r="O51" i="19"/>
  <c r="Q51" i="19"/>
  <c r="V51" i="19"/>
  <c r="G52" i="19"/>
  <c r="I52" i="19"/>
  <c r="K52" i="19"/>
  <c r="M52" i="19"/>
  <c r="O52" i="19"/>
  <c r="Q52" i="19"/>
  <c r="V52" i="19"/>
  <c r="G54" i="19"/>
  <c r="M54" i="19" s="1"/>
  <c r="I54" i="19"/>
  <c r="K54" i="19"/>
  <c r="O54" i="19"/>
  <c r="Q54" i="19"/>
  <c r="V54" i="19"/>
  <c r="G55" i="19"/>
  <c r="I55" i="19"/>
  <c r="K55" i="19"/>
  <c r="M55" i="19"/>
  <c r="O55" i="19"/>
  <c r="Q55" i="19"/>
  <c r="V55" i="19"/>
  <c r="G58" i="19"/>
  <c r="K58" i="19"/>
  <c r="G59" i="19"/>
  <c r="I59" i="19"/>
  <c r="I58" i="19" s="1"/>
  <c r="K59" i="19"/>
  <c r="M59" i="19"/>
  <c r="M58" i="19" s="1"/>
  <c r="O59" i="19"/>
  <c r="Q59" i="19"/>
  <c r="Q58" i="19" s="1"/>
  <c r="V59" i="19"/>
  <c r="G60" i="19"/>
  <c r="M60" i="19" s="1"/>
  <c r="I60" i="19"/>
  <c r="K60" i="19"/>
  <c r="O60" i="19"/>
  <c r="O58" i="19" s="1"/>
  <c r="Q60" i="19"/>
  <c r="V60" i="19"/>
  <c r="V58" i="19" s="1"/>
  <c r="AE62" i="19"/>
  <c r="G237" i="18"/>
  <c r="G9" i="18"/>
  <c r="G8" i="18" s="1"/>
  <c r="I9" i="18"/>
  <c r="I8" i="18" s="1"/>
  <c r="K9" i="18"/>
  <c r="M9" i="18"/>
  <c r="O9" i="18"/>
  <c r="O8" i="18" s="1"/>
  <c r="Q9" i="18"/>
  <c r="Q8" i="18" s="1"/>
  <c r="V9" i="18"/>
  <c r="V8" i="18" s="1"/>
  <c r="G10" i="18"/>
  <c r="M10" i="18" s="1"/>
  <c r="I10" i="18"/>
  <c r="K10" i="18"/>
  <c r="O10" i="18"/>
  <c r="Q10" i="18"/>
  <c r="V10" i="18"/>
  <c r="G11" i="18"/>
  <c r="M11" i="18" s="1"/>
  <c r="I11" i="18"/>
  <c r="K11" i="18"/>
  <c r="O11" i="18"/>
  <c r="Q11" i="18"/>
  <c r="V11" i="18"/>
  <c r="G12" i="18"/>
  <c r="M12" i="18" s="1"/>
  <c r="I12" i="18"/>
  <c r="K12" i="18"/>
  <c r="O12" i="18"/>
  <c r="Q12" i="18"/>
  <c r="V12" i="18"/>
  <c r="G13" i="18"/>
  <c r="M13" i="18" s="1"/>
  <c r="I13" i="18"/>
  <c r="K13" i="18"/>
  <c r="K8" i="18" s="1"/>
  <c r="O13" i="18"/>
  <c r="Q13" i="18"/>
  <c r="V13" i="18"/>
  <c r="G14" i="18"/>
  <c r="I14" i="18"/>
  <c r="K14" i="18"/>
  <c r="M14" i="18"/>
  <c r="O14" i="18"/>
  <c r="Q14" i="18"/>
  <c r="V14" i="18"/>
  <c r="G15" i="18"/>
  <c r="I15" i="18"/>
  <c r="K15" i="18"/>
  <c r="M15" i="18"/>
  <c r="O15" i="18"/>
  <c r="Q15" i="18"/>
  <c r="V15" i="18"/>
  <c r="G16" i="18"/>
  <c r="I16" i="18"/>
  <c r="K16" i="18"/>
  <c r="M16" i="18"/>
  <c r="O16" i="18"/>
  <c r="Q16" i="18"/>
  <c r="V16" i="18"/>
  <c r="G17" i="18"/>
  <c r="I17" i="18"/>
  <c r="K17" i="18"/>
  <c r="M17" i="18"/>
  <c r="O17" i="18"/>
  <c r="Q17" i="18"/>
  <c r="V17" i="18"/>
  <c r="G18" i="18"/>
  <c r="M18" i="18" s="1"/>
  <c r="I18" i="18"/>
  <c r="K18" i="18"/>
  <c r="O18" i="18"/>
  <c r="Q18" i="18"/>
  <c r="V18" i="18"/>
  <c r="G19" i="18"/>
  <c r="M19" i="18" s="1"/>
  <c r="I19" i="18"/>
  <c r="K19" i="18"/>
  <c r="O19" i="18"/>
  <c r="Q19" i="18"/>
  <c r="V19" i="18"/>
  <c r="G20" i="18"/>
  <c r="M20" i="18" s="1"/>
  <c r="I20" i="18"/>
  <c r="K20" i="18"/>
  <c r="O20" i="18"/>
  <c r="Q20" i="18"/>
  <c r="V20" i="18"/>
  <c r="G21" i="18"/>
  <c r="M21" i="18" s="1"/>
  <c r="I21" i="18"/>
  <c r="K21" i="18"/>
  <c r="O21" i="18"/>
  <c r="Q21" i="18"/>
  <c r="V21" i="18"/>
  <c r="G22" i="18"/>
  <c r="I22" i="18"/>
  <c r="K22" i="18"/>
  <c r="M22" i="18"/>
  <c r="O22" i="18"/>
  <c r="Q22" i="18"/>
  <c r="V22" i="18"/>
  <c r="G23" i="18"/>
  <c r="I23" i="18"/>
  <c r="K23" i="18"/>
  <c r="M23" i="18"/>
  <c r="O23" i="18"/>
  <c r="Q23" i="18"/>
  <c r="V23" i="18"/>
  <c r="G24" i="18"/>
  <c r="I24" i="18"/>
  <c r="K24" i="18"/>
  <c r="M24" i="18"/>
  <c r="O24" i="18"/>
  <c r="Q24" i="18"/>
  <c r="V24" i="18"/>
  <c r="G25" i="18"/>
  <c r="I25" i="18"/>
  <c r="K25" i="18"/>
  <c r="M25" i="18"/>
  <c r="O25" i="18"/>
  <c r="Q25" i="18"/>
  <c r="V25" i="18"/>
  <c r="G26" i="18"/>
  <c r="M26" i="18" s="1"/>
  <c r="I26" i="18"/>
  <c r="K26" i="18"/>
  <c r="O26" i="18"/>
  <c r="Q26" i="18"/>
  <c r="V26" i="18"/>
  <c r="G27" i="18"/>
  <c r="M27" i="18" s="1"/>
  <c r="I27" i="18"/>
  <c r="K27" i="18"/>
  <c r="O27" i="18"/>
  <c r="Q27" i="18"/>
  <c r="V27" i="18"/>
  <c r="G29" i="18"/>
  <c r="M29" i="18" s="1"/>
  <c r="I29" i="18"/>
  <c r="K29" i="18"/>
  <c r="O29" i="18"/>
  <c r="Q29" i="18"/>
  <c r="V29" i="18"/>
  <c r="G30" i="18"/>
  <c r="M30" i="18" s="1"/>
  <c r="I30" i="18"/>
  <c r="K30" i="18"/>
  <c r="O30" i="18"/>
  <c r="Q30" i="18"/>
  <c r="V30" i="18"/>
  <c r="G31" i="18"/>
  <c r="I31" i="18"/>
  <c r="K31" i="18"/>
  <c r="M31" i="18"/>
  <c r="O31" i="18"/>
  <c r="Q31" i="18"/>
  <c r="V31" i="18"/>
  <c r="G32" i="18"/>
  <c r="I32" i="18"/>
  <c r="K32" i="18"/>
  <c r="M32" i="18"/>
  <c r="O32" i="18"/>
  <c r="Q32" i="18"/>
  <c r="V32" i="18"/>
  <c r="G34" i="18"/>
  <c r="G33" i="18" s="1"/>
  <c r="I34" i="18"/>
  <c r="I33" i="18" s="1"/>
  <c r="K34" i="18"/>
  <c r="M34" i="18"/>
  <c r="O34" i="18"/>
  <c r="Q34" i="18"/>
  <c r="Q33" i="18" s="1"/>
  <c r="V34" i="18"/>
  <c r="V33" i="18" s="1"/>
  <c r="G35" i="18"/>
  <c r="M35" i="18" s="1"/>
  <c r="I35" i="18"/>
  <c r="K35" i="18"/>
  <c r="O35" i="18"/>
  <c r="Q35" i="18"/>
  <c r="V35" i="18"/>
  <c r="G36" i="18"/>
  <c r="M36" i="18" s="1"/>
  <c r="I36" i="18"/>
  <c r="K36" i="18"/>
  <c r="O36" i="18"/>
  <c r="Q36" i="18"/>
  <c r="V36" i="18"/>
  <c r="G37" i="18"/>
  <c r="M37" i="18" s="1"/>
  <c r="I37" i="18"/>
  <c r="K37" i="18"/>
  <c r="O37" i="18"/>
  <c r="Q37" i="18"/>
  <c r="V37" i="18"/>
  <c r="G38" i="18"/>
  <c r="M38" i="18" s="1"/>
  <c r="I38" i="18"/>
  <c r="K38" i="18"/>
  <c r="K33" i="18" s="1"/>
  <c r="O38" i="18"/>
  <c r="Q38" i="18"/>
  <c r="V38" i="18"/>
  <c r="G39" i="18"/>
  <c r="I39" i="18"/>
  <c r="K39" i="18"/>
  <c r="M39" i="18"/>
  <c r="O39" i="18"/>
  <c r="Q39" i="18"/>
  <c r="V39" i="18"/>
  <c r="G40" i="18"/>
  <c r="I40" i="18"/>
  <c r="K40" i="18"/>
  <c r="M40" i="18"/>
  <c r="O40" i="18"/>
  <c r="O33" i="18" s="1"/>
  <c r="Q40" i="18"/>
  <c r="V40" i="18"/>
  <c r="G41" i="18"/>
  <c r="I41" i="18"/>
  <c r="K41" i="18"/>
  <c r="M41" i="18"/>
  <c r="O41" i="18"/>
  <c r="Q41" i="18"/>
  <c r="V41" i="18"/>
  <c r="G42" i="18"/>
  <c r="I42" i="18"/>
  <c r="K42" i="18"/>
  <c r="M42" i="18"/>
  <c r="O42" i="18"/>
  <c r="Q42" i="18"/>
  <c r="V42" i="18"/>
  <c r="G43" i="18"/>
  <c r="M43" i="18" s="1"/>
  <c r="I43" i="18"/>
  <c r="K43" i="18"/>
  <c r="O43" i="18"/>
  <c r="Q43" i="18"/>
  <c r="V43" i="18"/>
  <c r="G44" i="18"/>
  <c r="M44" i="18" s="1"/>
  <c r="I44" i="18"/>
  <c r="K44" i="18"/>
  <c r="O44" i="18"/>
  <c r="Q44" i="18"/>
  <c r="V44" i="18"/>
  <c r="G46" i="18"/>
  <c r="M46" i="18" s="1"/>
  <c r="I46" i="18"/>
  <c r="K46" i="18"/>
  <c r="O46" i="18"/>
  <c r="Q46" i="18"/>
  <c r="V46" i="18"/>
  <c r="G50" i="18"/>
  <c r="I50" i="18"/>
  <c r="I49" i="18" s="1"/>
  <c r="K50" i="18"/>
  <c r="K49" i="18" s="1"/>
  <c r="M50" i="18"/>
  <c r="O50" i="18"/>
  <c r="O49" i="18" s="1"/>
  <c r="Q50" i="18"/>
  <c r="Q49" i="18" s="1"/>
  <c r="V50" i="18"/>
  <c r="V49" i="18" s="1"/>
  <c r="G51" i="18"/>
  <c r="I51" i="18"/>
  <c r="K51" i="18"/>
  <c r="M51" i="18"/>
  <c r="O51" i="18"/>
  <c r="Q51" i="18"/>
  <c r="V51" i="18"/>
  <c r="G52" i="18"/>
  <c r="I52" i="18"/>
  <c r="K52" i="18"/>
  <c r="M52" i="18"/>
  <c r="O52" i="18"/>
  <c r="Q52" i="18"/>
  <c r="V52" i="18"/>
  <c r="G53" i="18"/>
  <c r="I53" i="18"/>
  <c r="K53" i="18"/>
  <c r="M53" i="18"/>
  <c r="O53" i="18"/>
  <c r="Q53" i="18"/>
  <c r="V53" i="18"/>
  <c r="G54" i="18"/>
  <c r="M54" i="18" s="1"/>
  <c r="I54" i="18"/>
  <c r="K54" i="18"/>
  <c r="O54" i="18"/>
  <c r="Q54" i="18"/>
  <c r="V54" i="18"/>
  <c r="G55" i="18"/>
  <c r="M55" i="18" s="1"/>
  <c r="I55" i="18"/>
  <c r="K55" i="18"/>
  <c r="O55" i="18"/>
  <c r="Q55" i="18"/>
  <c r="V55" i="18"/>
  <c r="G56" i="18"/>
  <c r="M56" i="18" s="1"/>
  <c r="I56" i="18"/>
  <c r="K56" i="18"/>
  <c r="O56" i="18"/>
  <c r="Q56" i="18"/>
  <c r="V56" i="18"/>
  <c r="G57" i="18"/>
  <c r="G49" i="18" s="1"/>
  <c r="I57" i="18"/>
  <c r="K57" i="18"/>
  <c r="O57" i="18"/>
  <c r="Q57" i="18"/>
  <c r="V57" i="18"/>
  <c r="G58" i="18"/>
  <c r="I58" i="18"/>
  <c r="K58" i="18"/>
  <c r="M58" i="18"/>
  <c r="O58" i="18"/>
  <c r="Q58" i="18"/>
  <c r="V58" i="18"/>
  <c r="G59" i="18"/>
  <c r="I59" i="18"/>
  <c r="K59" i="18"/>
  <c r="M59" i="18"/>
  <c r="O59" i="18"/>
  <c r="Q59" i="18"/>
  <c r="V59" i="18"/>
  <c r="G60" i="18"/>
  <c r="I60" i="18"/>
  <c r="K60" i="18"/>
  <c r="M60" i="18"/>
  <c r="O60" i="18"/>
  <c r="Q60" i="18"/>
  <c r="V60" i="18"/>
  <c r="G61" i="18"/>
  <c r="I61" i="18"/>
  <c r="K61" i="18"/>
  <c r="M61" i="18"/>
  <c r="O61" i="18"/>
  <c r="Q61" i="18"/>
  <c r="V61" i="18"/>
  <c r="G62" i="18"/>
  <c r="M62" i="18" s="1"/>
  <c r="I62" i="18"/>
  <c r="K62" i="18"/>
  <c r="O62" i="18"/>
  <c r="Q62" i="18"/>
  <c r="V62" i="18"/>
  <c r="G63" i="18"/>
  <c r="M63" i="18" s="1"/>
  <c r="I63" i="18"/>
  <c r="K63" i="18"/>
  <c r="O63" i="18"/>
  <c r="Q63" i="18"/>
  <c r="V63" i="18"/>
  <c r="G64" i="18"/>
  <c r="M64" i="18" s="1"/>
  <c r="I64" i="18"/>
  <c r="K64" i="18"/>
  <c r="O64" i="18"/>
  <c r="Q64" i="18"/>
  <c r="V64" i="18"/>
  <c r="G65" i="18"/>
  <c r="M65" i="18" s="1"/>
  <c r="I65" i="18"/>
  <c r="K65" i="18"/>
  <c r="O65" i="18"/>
  <c r="Q65" i="18"/>
  <c r="V65" i="18"/>
  <c r="G66" i="18"/>
  <c r="I66" i="18"/>
  <c r="K66" i="18"/>
  <c r="M66" i="18"/>
  <c r="O66" i="18"/>
  <c r="Q66" i="18"/>
  <c r="V66" i="18"/>
  <c r="G67" i="18"/>
  <c r="I67" i="18"/>
  <c r="K67" i="18"/>
  <c r="M67" i="18"/>
  <c r="O67" i="18"/>
  <c r="Q67" i="18"/>
  <c r="V67" i="18"/>
  <c r="G68" i="18"/>
  <c r="I68" i="18"/>
  <c r="K68" i="18"/>
  <c r="M68" i="18"/>
  <c r="O68" i="18"/>
  <c r="Q68" i="18"/>
  <c r="V68" i="18"/>
  <c r="G69" i="18"/>
  <c r="I69" i="18"/>
  <c r="K69" i="18"/>
  <c r="M69" i="18"/>
  <c r="O69" i="18"/>
  <c r="Q69" i="18"/>
  <c r="V69" i="18"/>
  <c r="G70" i="18"/>
  <c r="M70" i="18" s="1"/>
  <c r="I70" i="18"/>
  <c r="K70" i="18"/>
  <c r="O70" i="18"/>
  <c r="Q70" i="18"/>
  <c r="V70" i="18"/>
  <c r="G71" i="18"/>
  <c r="M71" i="18" s="1"/>
  <c r="I71" i="18"/>
  <c r="K71" i="18"/>
  <c r="O71" i="18"/>
  <c r="Q71" i="18"/>
  <c r="V71" i="18"/>
  <c r="G72" i="18"/>
  <c r="M72" i="18" s="1"/>
  <c r="I72" i="18"/>
  <c r="K72" i="18"/>
  <c r="O72" i="18"/>
  <c r="Q72" i="18"/>
  <c r="V72" i="18"/>
  <c r="G73" i="18"/>
  <c r="M73" i="18" s="1"/>
  <c r="I73" i="18"/>
  <c r="K73" i="18"/>
  <c r="O73" i="18"/>
  <c r="Q73" i="18"/>
  <c r="V73" i="18"/>
  <c r="G75" i="18"/>
  <c r="I75" i="18"/>
  <c r="K75" i="18"/>
  <c r="K74" i="18" s="1"/>
  <c r="M75" i="18"/>
  <c r="O75" i="18"/>
  <c r="O74" i="18" s="1"/>
  <c r="Q75" i="18"/>
  <c r="Q74" i="18" s="1"/>
  <c r="V75" i="18"/>
  <c r="V74" i="18" s="1"/>
  <c r="G76" i="18"/>
  <c r="I76" i="18"/>
  <c r="K76" i="18"/>
  <c r="M76" i="18"/>
  <c r="O76" i="18"/>
  <c r="Q76" i="18"/>
  <c r="V76" i="18"/>
  <c r="G77" i="18"/>
  <c r="I77" i="18"/>
  <c r="K77" i="18"/>
  <c r="M77" i="18"/>
  <c r="O77" i="18"/>
  <c r="Q77" i="18"/>
  <c r="V77" i="18"/>
  <c r="G78" i="18"/>
  <c r="M78" i="18" s="1"/>
  <c r="I78" i="18"/>
  <c r="K78" i="18"/>
  <c r="O78" i="18"/>
  <c r="Q78" i="18"/>
  <c r="V78" i="18"/>
  <c r="G79" i="18"/>
  <c r="M79" i="18" s="1"/>
  <c r="I79" i="18"/>
  <c r="K79" i="18"/>
  <c r="O79" i="18"/>
  <c r="Q79" i="18"/>
  <c r="V79" i="18"/>
  <c r="G80" i="18"/>
  <c r="M80" i="18" s="1"/>
  <c r="I80" i="18"/>
  <c r="K80" i="18"/>
  <c r="O80" i="18"/>
  <c r="Q80" i="18"/>
  <c r="V80" i="18"/>
  <c r="G81" i="18"/>
  <c r="M81" i="18" s="1"/>
  <c r="I81" i="18"/>
  <c r="K81" i="18"/>
  <c r="O81" i="18"/>
  <c r="Q81" i="18"/>
  <c r="V81" i="18"/>
  <c r="G82" i="18"/>
  <c r="M82" i="18" s="1"/>
  <c r="I82" i="18"/>
  <c r="I74" i="18" s="1"/>
  <c r="K82" i="18"/>
  <c r="O82" i="18"/>
  <c r="Q82" i="18"/>
  <c r="V82" i="18"/>
  <c r="G83" i="18"/>
  <c r="I83" i="18"/>
  <c r="K83" i="18"/>
  <c r="M83" i="18"/>
  <c r="O83" i="18"/>
  <c r="Q83" i="18"/>
  <c r="V83" i="18"/>
  <c r="G84" i="18"/>
  <c r="I84" i="18"/>
  <c r="K84" i="18"/>
  <c r="M84" i="18"/>
  <c r="O84" i="18"/>
  <c r="Q84" i="18"/>
  <c r="V84" i="18"/>
  <c r="G85" i="18"/>
  <c r="I85" i="18"/>
  <c r="K85" i="18"/>
  <c r="M85" i="18"/>
  <c r="O85" i="18"/>
  <c r="Q85" i="18"/>
  <c r="V85" i="18"/>
  <c r="G86" i="18"/>
  <c r="M86" i="18" s="1"/>
  <c r="I86" i="18"/>
  <c r="K86" i="18"/>
  <c r="O86" i="18"/>
  <c r="Q86" i="18"/>
  <c r="V86" i="18"/>
  <c r="G87" i="18"/>
  <c r="M87" i="18" s="1"/>
  <c r="I87" i="18"/>
  <c r="K87" i="18"/>
  <c r="O87" i="18"/>
  <c r="Q87" i="18"/>
  <c r="V87" i="18"/>
  <c r="G88" i="18"/>
  <c r="M88" i="18" s="1"/>
  <c r="I88" i="18"/>
  <c r="K88" i="18"/>
  <c r="O88" i="18"/>
  <c r="Q88" i="18"/>
  <c r="V88" i="18"/>
  <c r="G89" i="18"/>
  <c r="M89" i="18" s="1"/>
  <c r="I89" i="18"/>
  <c r="K89" i="18"/>
  <c r="O89" i="18"/>
  <c r="Q89" i="18"/>
  <c r="V89" i="18"/>
  <c r="G90" i="18"/>
  <c r="M90" i="18" s="1"/>
  <c r="I90" i="18"/>
  <c r="K90" i="18"/>
  <c r="O90" i="18"/>
  <c r="Q90" i="18"/>
  <c r="V90" i="18"/>
  <c r="G91" i="18"/>
  <c r="I91" i="18"/>
  <c r="K91" i="18"/>
  <c r="M91" i="18"/>
  <c r="O91" i="18"/>
  <c r="Q91" i="18"/>
  <c r="V91" i="18"/>
  <c r="G92" i="18"/>
  <c r="I92" i="18"/>
  <c r="K92" i="18"/>
  <c r="M92" i="18"/>
  <c r="O92" i="18"/>
  <c r="Q92" i="18"/>
  <c r="V92" i="18"/>
  <c r="G93" i="18"/>
  <c r="I93" i="18"/>
  <c r="K93" i="18"/>
  <c r="M93" i="18"/>
  <c r="O93" i="18"/>
  <c r="Q93" i="18"/>
  <c r="V93" i="18"/>
  <c r="G94" i="18"/>
  <c r="M94" i="18" s="1"/>
  <c r="I94" i="18"/>
  <c r="K94" i="18"/>
  <c r="O94" i="18"/>
  <c r="Q94" i="18"/>
  <c r="V94" i="18"/>
  <c r="G95" i="18"/>
  <c r="M95" i="18" s="1"/>
  <c r="I95" i="18"/>
  <c r="K95" i="18"/>
  <c r="O95" i="18"/>
  <c r="Q95" i="18"/>
  <c r="V95" i="18"/>
  <c r="G96" i="18"/>
  <c r="M96" i="18" s="1"/>
  <c r="I96" i="18"/>
  <c r="K96" i="18"/>
  <c r="O96" i="18"/>
  <c r="Q96" i="18"/>
  <c r="V96" i="18"/>
  <c r="G97" i="18"/>
  <c r="M97" i="18" s="1"/>
  <c r="I97" i="18"/>
  <c r="K97" i="18"/>
  <c r="O97" i="18"/>
  <c r="Q97" i="18"/>
  <c r="V97" i="18"/>
  <c r="G98" i="18"/>
  <c r="M98" i="18" s="1"/>
  <c r="I98" i="18"/>
  <c r="K98" i="18"/>
  <c r="O98" i="18"/>
  <c r="Q98" i="18"/>
  <c r="V98" i="18"/>
  <c r="G101" i="18"/>
  <c r="G100" i="18" s="1"/>
  <c r="I101" i="18"/>
  <c r="K101" i="18"/>
  <c r="M101" i="18"/>
  <c r="O101" i="18"/>
  <c r="O100" i="18" s="1"/>
  <c r="Q101" i="18"/>
  <c r="Q100" i="18" s="1"/>
  <c r="V101" i="18"/>
  <c r="V100" i="18" s="1"/>
  <c r="G102" i="18"/>
  <c r="I102" i="18"/>
  <c r="K102" i="18"/>
  <c r="M102" i="18"/>
  <c r="O102" i="18"/>
  <c r="Q102" i="18"/>
  <c r="V102" i="18"/>
  <c r="G103" i="18"/>
  <c r="M103" i="18" s="1"/>
  <c r="I103" i="18"/>
  <c r="K103" i="18"/>
  <c r="O103" i="18"/>
  <c r="Q103" i="18"/>
  <c r="V103" i="18"/>
  <c r="G104" i="18"/>
  <c r="M104" i="18" s="1"/>
  <c r="I104" i="18"/>
  <c r="K104" i="18"/>
  <c r="O104" i="18"/>
  <c r="Q104" i="18"/>
  <c r="V104" i="18"/>
  <c r="G105" i="18"/>
  <c r="M105" i="18" s="1"/>
  <c r="I105" i="18"/>
  <c r="K105" i="18"/>
  <c r="O105" i="18"/>
  <c r="Q105" i="18"/>
  <c r="V105" i="18"/>
  <c r="G106" i="18"/>
  <c r="M106" i="18" s="1"/>
  <c r="I106" i="18"/>
  <c r="K106" i="18"/>
  <c r="O106" i="18"/>
  <c r="Q106" i="18"/>
  <c r="V106" i="18"/>
  <c r="G107" i="18"/>
  <c r="M107" i="18" s="1"/>
  <c r="I107" i="18"/>
  <c r="I100" i="18" s="1"/>
  <c r="K107" i="18"/>
  <c r="O107" i="18"/>
  <c r="Q107" i="18"/>
  <c r="V107" i="18"/>
  <c r="G108" i="18"/>
  <c r="I108" i="18"/>
  <c r="K108" i="18"/>
  <c r="K100" i="18" s="1"/>
  <c r="M108" i="18"/>
  <c r="O108" i="18"/>
  <c r="Q108" i="18"/>
  <c r="V108" i="18"/>
  <c r="G109" i="18"/>
  <c r="I109" i="18"/>
  <c r="K109" i="18"/>
  <c r="M109" i="18"/>
  <c r="O109" i="18"/>
  <c r="Q109" i="18"/>
  <c r="V109" i="18"/>
  <c r="G110" i="18"/>
  <c r="I110" i="18"/>
  <c r="K110" i="18"/>
  <c r="M110" i="18"/>
  <c r="O110" i="18"/>
  <c r="Q110" i="18"/>
  <c r="V110" i="18"/>
  <c r="G111" i="18"/>
  <c r="M111" i="18" s="1"/>
  <c r="I111" i="18"/>
  <c r="K111" i="18"/>
  <c r="O111" i="18"/>
  <c r="Q111" i="18"/>
  <c r="V111" i="18"/>
  <c r="G112" i="18"/>
  <c r="M112" i="18" s="1"/>
  <c r="I112" i="18"/>
  <c r="K112" i="18"/>
  <c r="O112" i="18"/>
  <c r="Q112" i="18"/>
  <c r="V112" i="18"/>
  <c r="G113" i="18"/>
  <c r="M113" i="18" s="1"/>
  <c r="I113" i="18"/>
  <c r="K113" i="18"/>
  <c r="O113" i="18"/>
  <c r="Q113" i="18"/>
  <c r="V113" i="18"/>
  <c r="G114" i="18"/>
  <c r="M114" i="18" s="1"/>
  <c r="I114" i="18"/>
  <c r="K114" i="18"/>
  <c r="O114" i="18"/>
  <c r="Q114" i="18"/>
  <c r="V114" i="18"/>
  <c r="G115" i="18"/>
  <c r="M115" i="18" s="1"/>
  <c r="I115" i="18"/>
  <c r="K115" i="18"/>
  <c r="O115" i="18"/>
  <c r="Q115" i="18"/>
  <c r="V115" i="18"/>
  <c r="G116" i="18"/>
  <c r="I116" i="18"/>
  <c r="K116" i="18"/>
  <c r="M116" i="18"/>
  <c r="O116" i="18"/>
  <c r="Q116" i="18"/>
  <c r="V116" i="18"/>
  <c r="G118" i="18"/>
  <c r="I118" i="18"/>
  <c r="I117" i="18" s="1"/>
  <c r="K118" i="18"/>
  <c r="M118" i="18"/>
  <c r="O118" i="18"/>
  <c r="O117" i="18" s="1"/>
  <c r="Q118" i="18"/>
  <c r="Q117" i="18" s="1"/>
  <c r="V118" i="18"/>
  <c r="V117" i="18" s="1"/>
  <c r="G119" i="18"/>
  <c r="M119" i="18" s="1"/>
  <c r="I119" i="18"/>
  <c r="K119" i="18"/>
  <c r="O119" i="18"/>
  <c r="Q119" i="18"/>
  <c r="V119" i="18"/>
  <c r="G120" i="18"/>
  <c r="G117" i="18" s="1"/>
  <c r="I120" i="18"/>
  <c r="K120" i="18"/>
  <c r="O120" i="18"/>
  <c r="Q120" i="18"/>
  <c r="V120" i="18"/>
  <c r="G121" i="18"/>
  <c r="M121" i="18" s="1"/>
  <c r="I121" i="18"/>
  <c r="K121" i="18"/>
  <c r="O121" i="18"/>
  <c r="Q121" i="18"/>
  <c r="V121" i="18"/>
  <c r="G122" i="18"/>
  <c r="M122" i="18" s="1"/>
  <c r="I122" i="18"/>
  <c r="K122" i="18"/>
  <c r="O122" i="18"/>
  <c r="Q122" i="18"/>
  <c r="V122" i="18"/>
  <c r="G123" i="18"/>
  <c r="M123" i="18" s="1"/>
  <c r="I123" i="18"/>
  <c r="K123" i="18"/>
  <c r="O123" i="18"/>
  <c r="Q123" i="18"/>
  <c r="V123" i="18"/>
  <c r="G124" i="18"/>
  <c r="I124" i="18"/>
  <c r="K124" i="18"/>
  <c r="K117" i="18" s="1"/>
  <c r="M124" i="18"/>
  <c r="O124" i="18"/>
  <c r="Q124" i="18"/>
  <c r="V124" i="18"/>
  <c r="G125" i="18"/>
  <c r="I125" i="18"/>
  <c r="K125" i="18"/>
  <c r="M125" i="18"/>
  <c r="O125" i="18"/>
  <c r="Q125" i="18"/>
  <c r="V125" i="18"/>
  <c r="G126" i="18"/>
  <c r="I126" i="18"/>
  <c r="K126" i="18"/>
  <c r="M126" i="18"/>
  <c r="O126" i="18"/>
  <c r="Q126" i="18"/>
  <c r="V126" i="18"/>
  <c r="G127" i="18"/>
  <c r="M127" i="18" s="1"/>
  <c r="I127" i="18"/>
  <c r="K127" i="18"/>
  <c r="O127" i="18"/>
  <c r="Q127" i="18"/>
  <c r="V127" i="18"/>
  <c r="G128" i="18"/>
  <c r="M128" i="18" s="1"/>
  <c r="I128" i="18"/>
  <c r="K128" i="18"/>
  <c r="O128" i="18"/>
  <c r="Q128" i="18"/>
  <c r="V128" i="18"/>
  <c r="G129" i="18"/>
  <c r="M129" i="18" s="1"/>
  <c r="I129" i="18"/>
  <c r="K129" i="18"/>
  <c r="O129" i="18"/>
  <c r="Q129" i="18"/>
  <c r="V129" i="18"/>
  <c r="G130" i="18"/>
  <c r="M130" i="18" s="1"/>
  <c r="I130" i="18"/>
  <c r="K130" i="18"/>
  <c r="O130" i="18"/>
  <c r="Q130" i="18"/>
  <c r="V130" i="18"/>
  <c r="G131" i="18"/>
  <c r="M131" i="18" s="1"/>
  <c r="I131" i="18"/>
  <c r="K131" i="18"/>
  <c r="O131" i="18"/>
  <c r="Q131" i="18"/>
  <c r="V131" i="18"/>
  <c r="G132" i="18"/>
  <c r="I132" i="18"/>
  <c r="K132" i="18"/>
  <c r="M132" i="18"/>
  <c r="O132" i="18"/>
  <c r="Q132" i="18"/>
  <c r="V132" i="18"/>
  <c r="G133" i="18"/>
  <c r="I133" i="18"/>
  <c r="K133" i="18"/>
  <c r="M133" i="18"/>
  <c r="O133" i="18"/>
  <c r="Q133" i="18"/>
  <c r="V133" i="18"/>
  <c r="G134" i="18"/>
  <c r="I134" i="18"/>
  <c r="K134" i="18"/>
  <c r="M134" i="18"/>
  <c r="O134" i="18"/>
  <c r="Q134" i="18"/>
  <c r="V134" i="18"/>
  <c r="G135" i="18"/>
  <c r="M135" i="18" s="1"/>
  <c r="I135" i="18"/>
  <c r="K135" i="18"/>
  <c r="O135" i="18"/>
  <c r="Q135" i="18"/>
  <c r="V135" i="18"/>
  <c r="G136" i="18"/>
  <c r="M136" i="18" s="1"/>
  <c r="I136" i="18"/>
  <c r="K136" i="18"/>
  <c r="O136" i="18"/>
  <c r="Q136" i="18"/>
  <c r="V136" i="18"/>
  <c r="O138" i="18"/>
  <c r="V138" i="18"/>
  <c r="G139" i="18"/>
  <c r="G138" i="18" s="1"/>
  <c r="I139" i="18"/>
  <c r="I138" i="18" s="1"/>
  <c r="K139" i="18"/>
  <c r="K138" i="18" s="1"/>
  <c r="O139" i="18"/>
  <c r="Q139" i="18"/>
  <c r="Q138" i="18" s="1"/>
  <c r="V139" i="18"/>
  <c r="G141" i="18"/>
  <c r="I141" i="18"/>
  <c r="K141" i="18"/>
  <c r="K140" i="18" s="1"/>
  <c r="M141" i="18"/>
  <c r="O141" i="18"/>
  <c r="O140" i="18" s="1"/>
  <c r="Q141" i="18"/>
  <c r="Q140" i="18" s="1"/>
  <c r="V141" i="18"/>
  <c r="G142" i="18"/>
  <c r="I142" i="18"/>
  <c r="K142" i="18"/>
  <c r="M142" i="18"/>
  <c r="O142" i="18"/>
  <c r="Q142" i="18"/>
  <c r="V142" i="18"/>
  <c r="G143" i="18"/>
  <c r="I143" i="18"/>
  <c r="K143" i="18"/>
  <c r="M143" i="18"/>
  <c r="O143" i="18"/>
  <c r="Q143" i="18"/>
  <c r="V143" i="18"/>
  <c r="V140" i="18" s="1"/>
  <c r="G144" i="18"/>
  <c r="M144" i="18" s="1"/>
  <c r="I144" i="18"/>
  <c r="K144" i="18"/>
  <c r="O144" i="18"/>
  <c r="Q144" i="18"/>
  <c r="V144" i="18"/>
  <c r="G145" i="18"/>
  <c r="M145" i="18" s="1"/>
  <c r="I145" i="18"/>
  <c r="K145" i="18"/>
  <c r="O145" i="18"/>
  <c r="Q145" i="18"/>
  <c r="V145" i="18"/>
  <c r="G146" i="18"/>
  <c r="G140" i="18" s="1"/>
  <c r="I146" i="18"/>
  <c r="K146" i="18"/>
  <c r="O146" i="18"/>
  <c r="Q146" i="18"/>
  <c r="V146" i="18"/>
  <c r="G147" i="18"/>
  <c r="M147" i="18" s="1"/>
  <c r="I147" i="18"/>
  <c r="I140" i="18" s="1"/>
  <c r="K147" i="18"/>
  <c r="O147" i="18"/>
  <c r="Q147" i="18"/>
  <c r="V147" i="18"/>
  <c r="G148" i="18"/>
  <c r="M148" i="18" s="1"/>
  <c r="I148" i="18"/>
  <c r="K148" i="18"/>
  <c r="O148" i="18"/>
  <c r="Q148" i="18"/>
  <c r="V148" i="18"/>
  <c r="G149" i="18"/>
  <c r="I149" i="18"/>
  <c r="K149" i="18"/>
  <c r="M149" i="18"/>
  <c r="O149" i="18"/>
  <c r="Q149" i="18"/>
  <c r="V149" i="18"/>
  <c r="G150" i="18"/>
  <c r="I150" i="18"/>
  <c r="K150" i="18"/>
  <c r="M150" i="18"/>
  <c r="O150" i="18"/>
  <c r="Q150" i="18"/>
  <c r="V150" i="18"/>
  <c r="G151" i="18"/>
  <c r="I151" i="18"/>
  <c r="K151" i="18"/>
  <c r="M151" i="18"/>
  <c r="O151" i="18"/>
  <c r="Q151" i="18"/>
  <c r="V151" i="18"/>
  <c r="G152" i="18"/>
  <c r="M152" i="18" s="1"/>
  <c r="I152" i="18"/>
  <c r="K152" i="18"/>
  <c r="O152" i="18"/>
  <c r="Q152" i="18"/>
  <c r="V152" i="18"/>
  <c r="G153" i="18"/>
  <c r="M153" i="18" s="1"/>
  <c r="I153" i="18"/>
  <c r="K153" i="18"/>
  <c r="O153" i="18"/>
  <c r="Q153" i="18"/>
  <c r="V153" i="18"/>
  <c r="G154" i="18"/>
  <c r="M154" i="18" s="1"/>
  <c r="I154" i="18"/>
  <c r="K154" i="18"/>
  <c r="O154" i="18"/>
  <c r="Q154" i="18"/>
  <c r="V154" i="18"/>
  <c r="G155" i="18"/>
  <c r="M155" i="18" s="1"/>
  <c r="I155" i="18"/>
  <c r="K155" i="18"/>
  <c r="O155" i="18"/>
  <c r="Q155" i="18"/>
  <c r="V155" i="18"/>
  <c r="G156" i="18"/>
  <c r="M156" i="18" s="1"/>
  <c r="I156" i="18"/>
  <c r="K156" i="18"/>
  <c r="O156" i="18"/>
  <c r="Q156" i="18"/>
  <c r="V156" i="18"/>
  <c r="G157" i="18"/>
  <c r="I157" i="18"/>
  <c r="K157" i="18"/>
  <c r="M157" i="18"/>
  <c r="O157" i="18"/>
  <c r="Q157" i="18"/>
  <c r="V157" i="18"/>
  <c r="G158" i="18"/>
  <c r="I158" i="18"/>
  <c r="K158" i="18"/>
  <c r="M158" i="18"/>
  <c r="O158" i="18"/>
  <c r="Q158" i="18"/>
  <c r="V158" i="18"/>
  <c r="G159" i="18"/>
  <c r="I159" i="18"/>
  <c r="K159" i="18"/>
  <c r="M159" i="18"/>
  <c r="O159" i="18"/>
  <c r="Q159" i="18"/>
  <c r="V159" i="18"/>
  <c r="G160" i="18"/>
  <c r="M160" i="18" s="1"/>
  <c r="I160" i="18"/>
  <c r="K160" i="18"/>
  <c r="O160" i="18"/>
  <c r="Q160" i="18"/>
  <c r="V160" i="18"/>
  <c r="G161" i="18"/>
  <c r="M161" i="18" s="1"/>
  <c r="I161" i="18"/>
  <c r="K161" i="18"/>
  <c r="O161" i="18"/>
  <c r="Q161" i="18"/>
  <c r="V161" i="18"/>
  <c r="G162" i="18"/>
  <c r="M162" i="18" s="1"/>
  <c r="I162" i="18"/>
  <c r="K162" i="18"/>
  <c r="O162" i="18"/>
  <c r="Q162" i="18"/>
  <c r="V162" i="18"/>
  <c r="G163" i="18"/>
  <c r="M163" i="18" s="1"/>
  <c r="I163" i="18"/>
  <c r="K163" i="18"/>
  <c r="O163" i="18"/>
  <c r="Q163" i="18"/>
  <c r="V163" i="18"/>
  <c r="G164" i="18"/>
  <c r="M164" i="18" s="1"/>
  <c r="I164" i="18"/>
  <c r="K164" i="18"/>
  <c r="O164" i="18"/>
  <c r="Q164" i="18"/>
  <c r="V164" i="18"/>
  <c r="G166" i="18"/>
  <c r="I166" i="18"/>
  <c r="K166" i="18"/>
  <c r="M166" i="18"/>
  <c r="O166" i="18"/>
  <c r="Q166" i="18"/>
  <c r="V166" i="18"/>
  <c r="G169" i="18"/>
  <c r="I169" i="18"/>
  <c r="I168" i="18" s="1"/>
  <c r="K169" i="18"/>
  <c r="M169" i="18"/>
  <c r="O169" i="18"/>
  <c r="O168" i="18" s="1"/>
  <c r="Q169" i="18"/>
  <c r="Q168" i="18" s="1"/>
  <c r="V169" i="18"/>
  <c r="V168" i="18" s="1"/>
  <c r="G170" i="18"/>
  <c r="M170" i="18" s="1"/>
  <c r="I170" i="18"/>
  <c r="K170" i="18"/>
  <c r="O170" i="18"/>
  <c r="Q170" i="18"/>
  <c r="V170" i="18"/>
  <c r="G171" i="18"/>
  <c r="G168" i="18" s="1"/>
  <c r="I171" i="18"/>
  <c r="K171" i="18"/>
  <c r="O171" i="18"/>
  <c r="Q171" i="18"/>
  <c r="V171" i="18"/>
  <c r="G172" i="18"/>
  <c r="M172" i="18" s="1"/>
  <c r="I172" i="18"/>
  <c r="K172" i="18"/>
  <c r="O172" i="18"/>
  <c r="Q172" i="18"/>
  <c r="V172" i="18"/>
  <c r="G173" i="18"/>
  <c r="M173" i="18" s="1"/>
  <c r="I173" i="18"/>
  <c r="K173" i="18"/>
  <c r="O173" i="18"/>
  <c r="Q173" i="18"/>
  <c r="V173" i="18"/>
  <c r="G174" i="18"/>
  <c r="M174" i="18" s="1"/>
  <c r="I174" i="18"/>
  <c r="K174" i="18"/>
  <c r="K168" i="18" s="1"/>
  <c r="O174" i="18"/>
  <c r="Q174" i="18"/>
  <c r="V174" i="18"/>
  <c r="G176" i="18"/>
  <c r="G175" i="18" s="1"/>
  <c r="I176" i="18"/>
  <c r="K176" i="18"/>
  <c r="M176" i="18"/>
  <c r="O176" i="18"/>
  <c r="O175" i="18" s="1"/>
  <c r="Q176" i="18"/>
  <c r="Q175" i="18" s="1"/>
  <c r="V176" i="18"/>
  <c r="V175" i="18" s="1"/>
  <c r="G177" i="18"/>
  <c r="I177" i="18"/>
  <c r="K177" i="18"/>
  <c r="M177" i="18"/>
  <c r="O177" i="18"/>
  <c r="Q177" i="18"/>
  <c r="V177" i="18"/>
  <c r="G179" i="18"/>
  <c r="I179" i="18"/>
  <c r="K179" i="18"/>
  <c r="M179" i="18"/>
  <c r="O179" i="18"/>
  <c r="Q179" i="18"/>
  <c r="V179" i="18"/>
  <c r="G180" i="18"/>
  <c r="M180" i="18" s="1"/>
  <c r="M175" i="18" s="1"/>
  <c r="I180" i="18"/>
  <c r="K180" i="18"/>
  <c r="O180" i="18"/>
  <c r="Q180" i="18"/>
  <c r="V180" i="18"/>
  <c r="G181" i="18"/>
  <c r="M181" i="18" s="1"/>
  <c r="I181" i="18"/>
  <c r="K181" i="18"/>
  <c r="O181" i="18"/>
  <c r="Q181" i="18"/>
  <c r="V181" i="18"/>
  <c r="G182" i="18"/>
  <c r="M182" i="18" s="1"/>
  <c r="I182" i="18"/>
  <c r="I175" i="18" s="1"/>
  <c r="K182" i="18"/>
  <c r="O182" i="18"/>
  <c r="Q182" i="18"/>
  <c r="V182" i="18"/>
  <c r="G183" i="18"/>
  <c r="M183" i="18" s="1"/>
  <c r="I183" i="18"/>
  <c r="K183" i="18"/>
  <c r="K175" i="18" s="1"/>
  <c r="O183" i="18"/>
  <c r="Q183" i="18"/>
  <c r="V183" i="18"/>
  <c r="G186" i="18"/>
  <c r="G185" i="18" s="1"/>
  <c r="I186" i="18"/>
  <c r="K186" i="18"/>
  <c r="M186" i="18"/>
  <c r="O186" i="18"/>
  <c r="O185" i="18" s="1"/>
  <c r="Q186" i="18"/>
  <c r="Q185" i="18" s="1"/>
  <c r="V186" i="18"/>
  <c r="V185" i="18" s="1"/>
  <c r="G187" i="18"/>
  <c r="I187" i="18"/>
  <c r="K187" i="18"/>
  <c r="M187" i="18"/>
  <c r="O187" i="18"/>
  <c r="Q187" i="18"/>
  <c r="V187" i="18"/>
  <c r="G188" i="18"/>
  <c r="I188" i="18"/>
  <c r="K188" i="18"/>
  <c r="M188" i="18"/>
  <c r="O188" i="18"/>
  <c r="Q188" i="18"/>
  <c r="V188" i="18"/>
  <c r="G189" i="18"/>
  <c r="M189" i="18" s="1"/>
  <c r="I189" i="18"/>
  <c r="K189" i="18"/>
  <c r="O189" i="18"/>
  <c r="Q189" i="18"/>
  <c r="V189" i="18"/>
  <c r="G190" i="18"/>
  <c r="M190" i="18" s="1"/>
  <c r="I190" i="18"/>
  <c r="K190" i="18"/>
  <c r="O190" i="18"/>
  <c r="Q190" i="18"/>
  <c r="V190" i="18"/>
  <c r="G191" i="18"/>
  <c r="M191" i="18" s="1"/>
  <c r="I191" i="18"/>
  <c r="I185" i="18" s="1"/>
  <c r="K191" i="18"/>
  <c r="O191" i="18"/>
  <c r="Q191" i="18"/>
  <c r="V191" i="18"/>
  <c r="G192" i="18"/>
  <c r="M192" i="18" s="1"/>
  <c r="I192" i="18"/>
  <c r="K192" i="18"/>
  <c r="K185" i="18" s="1"/>
  <c r="O192" i="18"/>
  <c r="Q192" i="18"/>
  <c r="V192" i="18"/>
  <c r="G193" i="18"/>
  <c r="I193" i="18"/>
  <c r="K193" i="18"/>
  <c r="M193" i="18"/>
  <c r="O193" i="18"/>
  <c r="Q193" i="18"/>
  <c r="V193" i="18"/>
  <c r="G195" i="18"/>
  <c r="I195" i="18"/>
  <c r="K195" i="18"/>
  <c r="M195" i="18"/>
  <c r="O195" i="18"/>
  <c r="Q195" i="18"/>
  <c r="V195" i="18"/>
  <c r="O197" i="18"/>
  <c r="Q197" i="18"/>
  <c r="G198" i="18"/>
  <c r="I198" i="18"/>
  <c r="I197" i="18" s="1"/>
  <c r="K198" i="18"/>
  <c r="K197" i="18" s="1"/>
  <c r="M198" i="18"/>
  <c r="O198" i="18"/>
  <c r="Q198" i="18"/>
  <c r="V198" i="18"/>
  <c r="V197" i="18" s="1"/>
  <c r="G200" i="18"/>
  <c r="M200" i="18" s="1"/>
  <c r="I200" i="18"/>
  <c r="K200" i="18"/>
  <c r="O200" i="18"/>
  <c r="Q200" i="18"/>
  <c r="V200" i="18"/>
  <c r="G201" i="18"/>
  <c r="M201" i="18" s="1"/>
  <c r="I201" i="18"/>
  <c r="K201" i="18"/>
  <c r="O201" i="18"/>
  <c r="Q201" i="18"/>
  <c r="V201" i="18"/>
  <c r="G203" i="18"/>
  <c r="M203" i="18" s="1"/>
  <c r="I203" i="18"/>
  <c r="K203" i="18"/>
  <c r="O203" i="18"/>
  <c r="Q203" i="18"/>
  <c r="V203" i="18"/>
  <c r="G206" i="18"/>
  <c r="I206" i="18"/>
  <c r="I205" i="18" s="1"/>
  <c r="K206" i="18"/>
  <c r="M206" i="18"/>
  <c r="O206" i="18"/>
  <c r="O205" i="18" s="1"/>
  <c r="Q206" i="18"/>
  <c r="V206" i="18"/>
  <c r="V205" i="18" s="1"/>
  <c r="G207" i="18"/>
  <c r="I207" i="18"/>
  <c r="K207" i="18"/>
  <c r="K205" i="18" s="1"/>
  <c r="M207" i="18"/>
  <c r="O207" i="18"/>
  <c r="Q207" i="18"/>
  <c r="Q205" i="18" s="1"/>
  <c r="V207" i="18"/>
  <c r="G209" i="18"/>
  <c r="I209" i="18"/>
  <c r="K209" i="18"/>
  <c r="M209" i="18"/>
  <c r="O209" i="18"/>
  <c r="Q209" i="18"/>
  <c r="V209" i="18"/>
  <c r="G210" i="18"/>
  <c r="I210" i="18"/>
  <c r="K210" i="18"/>
  <c r="M210" i="18"/>
  <c r="O210" i="18"/>
  <c r="Q210" i="18"/>
  <c r="V210" i="18"/>
  <c r="G211" i="18"/>
  <c r="M211" i="18" s="1"/>
  <c r="I211" i="18"/>
  <c r="K211" i="18"/>
  <c r="O211" i="18"/>
  <c r="Q211" i="18"/>
  <c r="V211" i="18"/>
  <c r="G212" i="18"/>
  <c r="G205" i="18" s="1"/>
  <c r="I212" i="18"/>
  <c r="K212" i="18"/>
  <c r="O212" i="18"/>
  <c r="Q212" i="18"/>
  <c r="V212" i="18"/>
  <c r="G213" i="18"/>
  <c r="M213" i="18" s="1"/>
  <c r="I213" i="18"/>
  <c r="K213" i="18"/>
  <c r="O213" i="18"/>
  <c r="Q213" i="18"/>
  <c r="V213" i="18"/>
  <c r="G214" i="18"/>
  <c r="M214" i="18" s="1"/>
  <c r="I214" i="18"/>
  <c r="K214" i="18"/>
  <c r="O214" i="18"/>
  <c r="Q214" i="18"/>
  <c r="V214" i="18"/>
  <c r="G215" i="18"/>
  <c r="I215" i="18"/>
  <c r="K215" i="18"/>
  <c r="M215" i="18"/>
  <c r="O215" i="18"/>
  <c r="Q215" i="18"/>
  <c r="V215" i="18"/>
  <c r="G216" i="18"/>
  <c r="I216" i="18"/>
  <c r="K216" i="18"/>
  <c r="M216" i="18"/>
  <c r="O216" i="18"/>
  <c r="Q216" i="18"/>
  <c r="V216" i="18"/>
  <c r="G217" i="18"/>
  <c r="I217" i="18"/>
  <c r="K217" i="18"/>
  <c r="M217" i="18"/>
  <c r="O217" i="18"/>
  <c r="Q217" i="18"/>
  <c r="V217" i="18"/>
  <c r="G218" i="18"/>
  <c r="I218" i="18"/>
  <c r="K218" i="18"/>
  <c r="M218" i="18"/>
  <c r="O218" i="18"/>
  <c r="Q218" i="18"/>
  <c r="V218" i="18"/>
  <c r="G219" i="18"/>
  <c r="M219" i="18" s="1"/>
  <c r="I219" i="18"/>
  <c r="K219" i="18"/>
  <c r="O219" i="18"/>
  <c r="Q219" i="18"/>
  <c r="V219" i="18"/>
  <c r="G221" i="18"/>
  <c r="M221" i="18" s="1"/>
  <c r="I221" i="18"/>
  <c r="K221" i="18"/>
  <c r="O221" i="18"/>
  <c r="Q221" i="18"/>
  <c r="V221" i="18"/>
  <c r="G223" i="18"/>
  <c r="G224" i="18"/>
  <c r="M224" i="18" s="1"/>
  <c r="M223" i="18" s="1"/>
  <c r="I224" i="18"/>
  <c r="I223" i="18" s="1"/>
  <c r="K224" i="18"/>
  <c r="K223" i="18" s="1"/>
  <c r="O224" i="18"/>
  <c r="Q224" i="18"/>
  <c r="Q223" i="18" s="1"/>
  <c r="V224" i="18"/>
  <c r="V223" i="18" s="1"/>
  <c r="G227" i="18"/>
  <c r="I227" i="18"/>
  <c r="K227" i="18"/>
  <c r="M227" i="18"/>
  <c r="O227" i="18"/>
  <c r="O223" i="18" s="1"/>
  <c r="Q227" i="18"/>
  <c r="V227" i="18"/>
  <c r="G230" i="18"/>
  <c r="I230" i="18"/>
  <c r="K230" i="18"/>
  <c r="M230" i="18"/>
  <c r="O230" i="18"/>
  <c r="Q230" i="18"/>
  <c r="V230" i="18"/>
  <c r="G233" i="18"/>
  <c r="I233" i="18"/>
  <c r="K233" i="18"/>
  <c r="M233" i="18"/>
  <c r="O233" i="18"/>
  <c r="Q233" i="18"/>
  <c r="V233" i="18"/>
  <c r="AE237" i="18"/>
  <c r="G146" i="17"/>
  <c r="BA21" i="17"/>
  <c r="G8" i="17"/>
  <c r="G9" i="17"/>
  <c r="I9" i="17"/>
  <c r="I8" i="17" s="1"/>
  <c r="K9" i="17"/>
  <c r="K8" i="17" s="1"/>
  <c r="M9" i="17"/>
  <c r="M8" i="17" s="1"/>
  <c r="O9" i="17"/>
  <c r="O8" i="17" s="1"/>
  <c r="Q9" i="17"/>
  <c r="Q8" i="17" s="1"/>
  <c r="V9" i="17"/>
  <c r="V8" i="17" s="1"/>
  <c r="G11" i="17"/>
  <c r="I11" i="17"/>
  <c r="I10" i="17" s="1"/>
  <c r="K11" i="17"/>
  <c r="M11" i="17"/>
  <c r="O11" i="17"/>
  <c r="O10" i="17" s="1"/>
  <c r="Q11" i="17"/>
  <c r="V11" i="17"/>
  <c r="V10" i="17" s="1"/>
  <c r="G12" i="17"/>
  <c r="M12" i="17" s="1"/>
  <c r="I12" i="17"/>
  <c r="K12" i="17"/>
  <c r="K10" i="17" s="1"/>
  <c r="O12" i="17"/>
  <c r="Q12" i="17"/>
  <c r="V12" i="17"/>
  <c r="G14" i="17"/>
  <c r="G10" i="17" s="1"/>
  <c r="I14" i="17"/>
  <c r="K14" i="17"/>
  <c r="M14" i="17"/>
  <c r="O14" i="17"/>
  <c r="Q14" i="17"/>
  <c r="Q10" i="17" s="1"/>
  <c r="V14" i="17"/>
  <c r="G15" i="17"/>
  <c r="M15" i="17" s="1"/>
  <c r="I15" i="17"/>
  <c r="K15" i="17"/>
  <c r="O15" i="17"/>
  <c r="Q15" i="17"/>
  <c r="V15" i="17"/>
  <c r="G16" i="17"/>
  <c r="I16" i="17"/>
  <c r="K16" i="17"/>
  <c r="M16" i="17"/>
  <c r="O16" i="17"/>
  <c r="Q16" i="17"/>
  <c r="V16" i="17"/>
  <c r="G17" i="17"/>
  <c r="M17" i="17" s="1"/>
  <c r="I17" i="17"/>
  <c r="K17" i="17"/>
  <c r="O17" i="17"/>
  <c r="Q17" i="17"/>
  <c r="V17" i="17"/>
  <c r="G18" i="17"/>
  <c r="I18" i="17"/>
  <c r="K18" i="17"/>
  <c r="M18" i="17"/>
  <c r="O18" i="17"/>
  <c r="Q18" i="17"/>
  <c r="V18" i="17"/>
  <c r="G19" i="17"/>
  <c r="M19" i="17" s="1"/>
  <c r="I19" i="17"/>
  <c r="K19" i="17"/>
  <c r="O19" i="17"/>
  <c r="Q19" i="17"/>
  <c r="V19" i="17"/>
  <c r="G20" i="17"/>
  <c r="I20" i="17"/>
  <c r="K20" i="17"/>
  <c r="M20" i="17"/>
  <c r="O20" i="17"/>
  <c r="Q20" i="17"/>
  <c r="V20" i="17"/>
  <c r="G22" i="17"/>
  <c r="M22" i="17" s="1"/>
  <c r="I22" i="17"/>
  <c r="K22" i="17"/>
  <c r="O22" i="17"/>
  <c r="Q22" i="17"/>
  <c r="V22" i="17"/>
  <c r="G24" i="17"/>
  <c r="M24" i="17" s="1"/>
  <c r="I24" i="17"/>
  <c r="I23" i="17" s="1"/>
  <c r="K24" i="17"/>
  <c r="K23" i="17" s="1"/>
  <c r="O24" i="17"/>
  <c r="O23" i="17" s="1"/>
  <c r="Q24" i="17"/>
  <c r="V24" i="17"/>
  <c r="V23" i="17" s="1"/>
  <c r="G25" i="17"/>
  <c r="I25" i="17"/>
  <c r="K25" i="17"/>
  <c r="M25" i="17"/>
  <c r="O25" i="17"/>
  <c r="Q25" i="17"/>
  <c r="Q23" i="17" s="1"/>
  <c r="V25" i="17"/>
  <c r="G26" i="17"/>
  <c r="I26" i="17"/>
  <c r="K26" i="17"/>
  <c r="M26" i="17"/>
  <c r="O26" i="17"/>
  <c r="Q26" i="17"/>
  <c r="V26" i="17"/>
  <c r="G27" i="17"/>
  <c r="I27" i="17"/>
  <c r="K27" i="17"/>
  <c r="M27" i="17"/>
  <c r="O27" i="17"/>
  <c r="Q27" i="17"/>
  <c r="V27" i="17"/>
  <c r="G28" i="17"/>
  <c r="M28" i="17" s="1"/>
  <c r="I28" i="17"/>
  <c r="K28" i="17"/>
  <c r="O28" i="17"/>
  <c r="Q28" i="17"/>
  <c r="V28" i="17"/>
  <c r="G29" i="17"/>
  <c r="I29" i="17"/>
  <c r="K29" i="17"/>
  <c r="M29" i="17"/>
  <c r="O29" i="17"/>
  <c r="Q29" i="17"/>
  <c r="V29" i="17"/>
  <c r="G30" i="17"/>
  <c r="M30" i="17" s="1"/>
  <c r="I30" i="17"/>
  <c r="K30" i="17"/>
  <c r="O30" i="17"/>
  <c r="Q30" i="17"/>
  <c r="V30" i="17"/>
  <c r="G31" i="17"/>
  <c r="G23" i="17" s="1"/>
  <c r="I31" i="17"/>
  <c r="K31" i="17"/>
  <c r="O31" i="17"/>
  <c r="Q31" i="17"/>
  <c r="V31" i="17"/>
  <c r="G32" i="17"/>
  <c r="M32" i="17" s="1"/>
  <c r="I32" i="17"/>
  <c r="K32" i="17"/>
  <c r="O32" i="17"/>
  <c r="Q32" i="17"/>
  <c r="V32" i="17"/>
  <c r="G33" i="17"/>
  <c r="I33" i="17"/>
  <c r="K33" i="17"/>
  <c r="M33" i="17"/>
  <c r="O33" i="17"/>
  <c r="Q33" i="17"/>
  <c r="V33" i="17"/>
  <c r="G34" i="17"/>
  <c r="I34" i="17"/>
  <c r="K34" i="17"/>
  <c r="M34" i="17"/>
  <c r="O34" i="17"/>
  <c r="Q34" i="17"/>
  <c r="V34" i="17"/>
  <c r="O35" i="17"/>
  <c r="G36" i="17"/>
  <c r="G35" i="17" s="1"/>
  <c r="I36" i="17"/>
  <c r="K36" i="17"/>
  <c r="K35" i="17" s="1"/>
  <c r="O36" i="17"/>
  <c r="Q36" i="17"/>
  <c r="Q35" i="17" s="1"/>
  <c r="V36" i="17"/>
  <c r="V35" i="17" s="1"/>
  <c r="G37" i="17"/>
  <c r="I37" i="17"/>
  <c r="I35" i="17" s="1"/>
  <c r="K37" i="17"/>
  <c r="M37" i="17"/>
  <c r="O37" i="17"/>
  <c r="Q37" i="17"/>
  <c r="V37" i="17"/>
  <c r="G39" i="17"/>
  <c r="G38" i="17" s="1"/>
  <c r="I39" i="17"/>
  <c r="I38" i="17" s="1"/>
  <c r="K39" i="17"/>
  <c r="O39" i="17"/>
  <c r="Q39" i="17"/>
  <c r="Q38" i="17" s="1"/>
  <c r="V39" i="17"/>
  <c r="V38" i="17" s="1"/>
  <c r="G40" i="17"/>
  <c r="M40" i="17" s="1"/>
  <c r="I40" i="17"/>
  <c r="K40" i="17"/>
  <c r="K38" i="17" s="1"/>
  <c r="O40" i="17"/>
  <c r="O38" i="17" s="1"/>
  <c r="Q40" i="17"/>
  <c r="V40" i="17"/>
  <c r="G41" i="17"/>
  <c r="I41" i="17"/>
  <c r="K41" i="17"/>
  <c r="M41" i="17"/>
  <c r="O41" i="17"/>
  <c r="Q41" i="17"/>
  <c r="V41" i="17"/>
  <c r="G43" i="17"/>
  <c r="M43" i="17" s="1"/>
  <c r="I43" i="17"/>
  <c r="I42" i="17" s="1"/>
  <c r="K43" i="17"/>
  <c r="K42" i="17" s="1"/>
  <c r="O43" i="17"/>
  <c r="O42" i="17" s="1"/>
  <c r="Q43" i="17"/>
  <c r="Q42" i="17" s="1"/>
  <c r="V43" i="17"/>
  <c r="G44" i="17"/>
  <c r="M44" i="17" s="1"/>
  <c r="I44" i="17"/>
  <c r="K44" i="17"/>
  <c r="O44" i="17"/>
  <c r="Q44" i="17"/>
  <c r="V44" i="17"/>
  <c r="V42" i="17" s="1"/>
  <c r="G45" i="17"/>
  <c r="I45" i="17"/>
  <c r="K45" i="17"/>
  <c r="M45" i="17"/>
  <c r="O45" i="17"/>
  <c r="Q45" i="17"/>
  <c r="V45" i="17"/>
  <c r="G46" i="17"/>
  <c r="M46" i="17" s="1"/>
  <c r="I46" i="17"/>
  <c r="K46" i="17"/>
  <c r="O46" i="17"/>
  <c r="Q46" i="17"/>
  <c r="V46" i="17"/>
  <c r="G47" i="17"/>
  <c r="G42" i="17" s="1"/>
  <c r="I47" i="17"/>
  <c r="K47" i="17"/>
  <c r="O47" i="17"/>
  <c r="Q47" i="17"/>
  <c r="V47" i="17"/>
  <c r="G48" i="17"/>
  <c r="M48" i="17" s="1"/>
  <c r="I48" i="17"/>
  <c r="K48" i="17"/>
  <c r="O48" i="17"/>
  <c r="Q48" i="17"/>
  <c r="V48" i="17"/>
  <c r="G49" i="17"/>
  <c r="I49" i="17"/>
  <c r="K49" i="17"/>
  <c r="M49" i="17"/>
  <c r="O49" i="17"/>
  <c r="Q49" i="17"/>
  <c r="V49" i="17"/>
  <c r="G51" i="17"/>
  <c r="I51" i="17"/>
  <c r="K51" i="17"/>
  <c r="M51" i="17"/>
  <c r="O51" i="17"/>
  <c r="Q51" i="17"/>
  <c r="V51" i="17"/>
  <c r="G53" i="17"/>
  <c r="M53" i="17" s="1"/>
  <c r="I53" i="17"/>
  <c r="K53" i="17"/>
  <c r="O53" i="17"/>
  <c r="Q53" i="17"/>
  <c r="V53" i="17"/>
  <c r="G55" i="17"/>
  <c r="M55" i="17" s="1"/>
  <c r="I55" i="17"/>
  <c r="K55" i="17"/>
  <c r="O55" i="17"/>
  <c r="Q55" i="17"/>
  <c r="V55" i="17"/>
  <c r="G57" i="17"/>
  <c r="I57" i="17"/>
  <c r="K57" i="17"/>
  <c r="M57" i="17"/>
  <c r="O57" i="17"/>
  <c r="Q57" i="17"/>
  <c r="V57" i="17"/>
  <c r="G59" i="17"/>
  <c r="M59" i="17" s="1"/>
  <c r="I59" i="17"/>
  <c r="K59" i="17"/>
  <c r="O59" i="17"/>
  <c r="Q59" i="17"/>
  <c r="V59" i="17"/>
  <c r="G61" i="17"/>
  <c r="M61" i="17" s="1"/>
  <c r="I61" i="17"/>
  <c r="K61" i="17"/>
  <c r="O61" i="17"/>
  <c r="Q61" i="17"/>
  <c r="V61" i="17"/>
  <c r="G62" i="17"/>
  <c r="M62" i="17" s="1"/>
  <c r="I62" i="17"/>
  <c r="K62" i="17"/>
  <c r="O62" i="17"/>
  <c r="Q62" i="17"/>
  <c r="V62" i="17"/>
  <c r="G63" i="17"/>
  <c r="I63" i="17"/>
  <c r="K63" i="17"/>
  <c r="M63" i="17"/>
  <c r="O63" i="17"/>
  <c r="Q63" i="17"/>
  <c r="V63" i="17"/>
  <c r="G64" i="17"/>
  <c r="I64" i="17"/>
  <c r="K64" i="17"/>
  <c r="M64" i="17"/>
  <c r="O64" i="17"/>
  <c r="Q64" i="17"/>
  <c r="V64" i="17"/>
  <c r="G65" i="17"/>
  <c r="M65" i="17" s="1"/>
  <c r="I65" i="17"/>
  <c r="K65" i="17"/>
  <c r="O65" i="17"/>
  <c r="Q65" i="17"/>
  <c r="V65" i="17"/>
  <c r="G66" i="17"/>
  <c r="M66" i="17" s="1"/>
  <c r="I66" i="17"/>
  <c r="K66" i="17"/>
  <c r="O66" i="17"/>
  <c r="Q66" i="17"/>
  <c r="V66" i="17"/>
  <c r="G67" i="17"/>
  <c r="I67" i="17"/>
  <c r="K67" i="17"/>
  <c r="M67" i="17"/>
  <c r="O67" i="17"/>
  <c r="Q67" i="17"/>
  <c r="V67" i="17"/>
  <c r="G68" i="17"/>
  <c r="M68" i="17" s="1"/>
  <c r="I68" i="17"/>
  <c r="K68" i="17"/>
  <c r="O68" i="17"/>
  <c r="Q68" i="17"/>
  <c r="V68" i="17"/>
  <c r="G69" i="17"/>
  <c r="M69" i="17" s="1"/>
  <c r="I69" i="17"/>
  <c r="K69" i="17"/>
  <c r="O69" i="17"/>
  <c r="Q69" i="17"/>
  <c r="V69" i="17"/>
  <c r="G70" i="17"/>
  <c r="M70" i="17" s="1"/>
  <c r="I70" i="17"/>
  <c r="K70" i="17"/>
  <c r="O70" i="17"/>
  <c r="Q70" i="17"/>
  <c r="V70" i="17"/>
  <c r="G71" i="17"/>
  <c r="I71" i="17"/>
  <c r="K71" i="17"/>
  <c r="M71" i="17"/>
  <c r="O71" i="17"/>
  <c r="Q71" i="17"/>
  <c r="V71" i="17"/>
  <c r="G72" i="17"/>
  <c r="I72" i="17"/>
  <c r="K72" i="17"/>
  <c r="M72" i="17"/>
  <c r="O72" i="17"/>
  <c r="Q72" i="17"/>
  <c r="V72" i="17"/>
  <c r="G74" i="17"/>
  <c r="G73" i="17" s="1"/>
  <c r="I74" i="17"/>
  <c r="K74" i="17"/>
  <c r="K73" i="17" s="1"/>
  <c r="O74" i="17"/>
  <c r="Q74" i="17"/>
  <c r="Q73" i="17" s="1"/>
  <c r="V74" i="17"/>
  <c r="V73" i="17" s="1"/>
  <c r="G75" i="17"/>
  <c r="I75" i="17"/>
  <c r="K75" i="17"/>
  <c r="M75" i="17"/>
  <c r="O75" i="17"/>
  <c r="Q75" i="17"/>
  <c r="V75" i="17"/>
  <c r="G76" i="17"/>
  <c r="M76" i="17" s="1"/>
  <c r="I76" i="17"/>
  <c r="K76" i="17"/>
  <c r="O76" i="17"/>
  <c r="Q76" i="17"/>
  <c r="V76" i="17"/>
  <c r="G77" i="17"/>
  <c r="M77" i="17" s="1"/>
  <c r="I77" i="17"/>
  <c r="I73" i="17" s="1"/>
  <c r="K77" i="17"/>
  <c r="O77" i="17"/>
  <c r="Q77" i="17"/>
  <c r="V77" i="17"/>
  <c r="G78" i="17"/>
  <c r="M78" i="17" s="1"/>
  <c r="I78" i="17"/>
  <c r="K78" i="17"/>
  <c r="O78" i="17"/>
  <c r="Q78" i="17"/>
  <c r="V78" i="17"/>
  <c r="G79" i="17"/>
  <c r="I79" i="17"/>
  <c r="K79" i="17"/>
  <c r="M79" i="17"/>
  <c r="O79" i="17"/>
  <c r="Q79" i="17"/>
  <c r="V79" i="17"/>
  <c r="G80" i="17"/>
  <c r="I80" i="17"/>
  <c r="K80" i="17"/>
  <c r="M80" i="17"/>
  <c r="O80" i="17"/>
  <c r="Q80" i="17"/>
  <c r="V80" i="17"/>
  <c r="G81" i="17"/>
  <c r="M81" i="17" s="1"/>
  <c r="I81" i="17"/>
  <c r="K81" i="17"/>
  <c r="O81" i="17"/>
  <c r="O73" i="17" s="1"/>
  <c r="Q81" i="17"/>
  <c r="V81" i="17"/>
  <c r="G82" i="17"/>
  <c r="M82" i="17" s="1"/>
  <c r="I82" i="17"/>
  <c r="K82" i="17"/>
  <c r="O82" i="17"/>
  <c r="Q82" i="17"/>
  <c r="V82" i="17"/>
  <c r="G83" i="17"/>
  <c r="I83" i="17"/>
  <c r="K83" i="17"/>
  <c r="M83" i="17"/>
  <c r="O83" i="17"/>
  <c r="Q83" i="17"/>
  <c r="V83" i="17"/>
  <c r="G84" i="17"/>
  <c r="M84" i="17" s="1"/>
  <c r="I84" i="17"/>
  <c r="K84" i="17"/>
  <c r="O84" i="17"/>
  <c r="Q84" i="17"/>
  <c r="V84" i="17"/>
  <c r="G85" i="17"/>
  <c r="M85" i="17" s="1"/>
  <c r="I85" i="17"/>
  <c r="K85" i="17"/>
  <c r="O85" i="17"/>
  <c r="Q85" i="17"/>
  <c r="V85" i="17"/>
  <c r="G86" i="17"/>
  <c r="M86" i="17" s="1"/>
  <c r="I86" i="17"/>
  <c r="K86" i="17"/>
  <c r="O86" i="17"/>
  <c r="Q86" i="17"/>
  <c r="V86" i="17"/>
  <c r="G87" i="17"/>
  <c r="I87" i="17"/>
  <c r="K87" i="17"/>
  <c r="M87" i="17"/>
  <c r="O87" i="17"/>
  <c r="Q87" i="17"/>
  <c r="V87" i="17"/>
  <c r="G88" i="17"/>
  <c r="I88" i="17"/>
  <c r="K88" i="17"/>
  <c r="M88" i="17"/>
  <c r="O88" i="17"/>
  <c r="Q88" i="17"/>
  <c r="V88" i="17"/>
  <c r="G89" i="17"/>
  <c r="M89" i="17" s="1"/>
  <c r="I89" i="17"/>
  <c r="K89" i="17"/>
  <c r="O89" i="17"/>
  <c r="Q89" i="17"/>
  <c r="V89" i="17"/>
  <c r="G90" i="17"/>
  <c r="M90" i="17" s="1"/>
  <c r="I90" i="17"/>
  <c r="K90" i="17"/>
  <c r="O90" i="17"/>
  <c r="Q90" i="17"/>
  <c r="V90" i="17"/>
  <c r="G91" i="17"/>
  <c r="I91" i="17"/>
  <c r="K91" i="17"/>
  <c r="M91" i="17"/>
  <c r="O91" i="17"/>
  <c r="Q91" i="17"/>
  <c r="V91" i="17"/>
  <c r="G92" i="17"/>
  <c r="M92" i="17" s="1"/>
  <c r="I92" i="17"/>
  <c r="K92" i="17"/>
  <c r="O92" i="17"/>
  <c r="Q92" i="17"/>
  <c r="V92" i="17"/>
  <c r="G93" i="17"/>
  <c r="M93" i="17" s="1"/>
  <c r="I93" i="17"/>
  <c r="K93" i="17"/>
  <c r="O93" i="17"/>
  <c r="Q93" i="17"/>
  <c r="V93" i="17"/>
  <c r="G94" i="17"/>
  <c r="M94" i="17" s="1"/>
  <c r="I94" i="17"/>
  <c r="K94" i="17"/>
  <c r="O94" i="17"/>
  <c r="Q94" i="17"/>
  <c r="V94" i="17"/>
  <c r="G95" i="17"/>
  <c r="I95" i="17"/>
  <c r="K95" i="17"/>
  <c r="M95" i="17"/>
  <c r="O95" i="17"/>
  <c r="Q95" i="17"/>
  <c r="V95" i="17"/>
  <c r="G97" i="17"/>
  <c r="M97" i="17" s="1"/>
  <c r="I97" i="17"/>
  <c r="I96" i="17" s="1"/>
  <c r="K97" i="17"/>
  <c r="K96" i="17" s="1"/>
  <c r="O97" i="17"/>
  <c r="O96" i="17" s="1"/>
  <c r="Q97" i="17"/>
  <c r="Q96" i="17" s="1"/>
  <c r="V97" i="17"/>
  <c r="G98" i="17"/>
  <c r="M98" i="17" s="1"/>
  <c r="I98" i="17"/>
  <c r="K98" i="17"/>
  <c r="O98" i="17"/>
  <c r="Q98" i="17"/>
  <c r="V98" i="17"/>
  <c r="V96" i="17" s="1"/>
  <c r="G99" i="17"/>
  <c r="I99" i="17"/>
  <c r="K99" i="17"/>
  <c r="M99" i="17"/>
  <c r="O99" i="17"/>
  <c r="Q99" i="17"/>
  <c r="V99" i="17"/>
  <c r="G100" i="17"/>
  <c r="M100" i="17" s="1"/>
  <c r="I100" i="17"/>
  <c r="K100" i="17"/>
  <c r="O100" i="17"/>
  <c r="Q100" i="17"/>
  <c r="V100" i="17"/>
  <c r="G101" i="17"/>
  <c r="M101" i="17" s="1"/>
  <c r="I101" i="17"/>
  <c r="K101" i="17"/>
  <c r="O101" i="17"/>
  <c r="Q101" i="17"/>
  <c r="V101" i="17"/>
  <c r="G102" i="17"/>
  <c r="M102" i="17" s="1"/>
  <c r="I102" i="17"/>
  <c r="K102" i="17"/>
  <c r="O102" i="17"/>
  <c r="Q102" i="17"/>
  <c r="V102" i="17"/>
  <c r="G103" i="17"/>
  <c r="I103" i="17"/>
  <c r="K103" i="17"/>
  <c r="M103" i="17"/>
  <c r="O103" i="17"/>
  <c r="Q103" i="17"/>
  <c r="V103" i="17"/>
  <c r="G104" i="17"/>
  <c r="I104" i="17"/>
  <c r="K104" i="17"/>
  <c r="M104" i="17"/>
  <c r="O104" i="17"/>
  <c r="Q104" i="17"/>
  <c r="V104" i="17"/>
  <c r="G105" i="17"/>
  <c r="M105" i="17" s="1"/>
  <c r="I105" i="17"/>
  <c r="K105" i="17"/>
  <c r="O105" i="17"/>
  <c r="Q105" i="17"/>
  <c r="V105" i="17"/>
  <c r="G106" i="17"/>
  <c r="M106" i="17" s="1"/>
  <c r="I106" i="17"/>
  <c r="K106" i="17"/>
  <c r="O106" i="17"/>
  <c r="Q106" i="17"/>
  <c r="V106" i="17"/>
  <c r="G107" i="17"/>
  <c r="I107" i="17"/>
  <c r="K107" i="17"/>
  <c r="M107" i="17"/>
  <c r="O107" i="17"/>
  <c r="Q107" i="17"/>
  <c r="V107" i="17"/>
  <c r="G108" i="17"/>
  <c r="M108" i="17" s="1"/>
  <c r="I108" i="17"/>
  <c r="K108" i="17"/>
  <c r="O108" i="17"/>
  <c r="Q108" i="17"/>
  <c r="V108" i="17"/>
  <c r="G109" i="17"/>
  <c r="M109" i="17" s="1"/>
  <c r="I109" i="17"/>
  <c r="K109" i="17"/>
  <c r="O109" i="17"/>
  <c r="Q109" i="17"/>
  <c r="V109" i="17"/>
  <c r="G110" i="17"/>
  <c r="M110" i="17" s="1"/>
  <c r="I110" i="17"/>
  <c r="K110" i="17"/>
  <c r="O110" i="17"/>
  <c r="Q110" i="17"/>
  <c r="V110" i="17"/>
  <c r="G111" i="17"/>
  <c r="I111" i="17"/>
  <c r="K111" i="17"/>
  <c r="M111" i="17"/>
  <c r="O111" i="17"/>
  <c r="Q111" i="17"/>
  <c r="V111" i="17"/>
  <c r="G112" i="17"/>
  <c r="I112" i="17"/>
  <c r="K112" i="17"/>
  <c r="M112" i="17"/>
  <c r="O112" i="17"/>
  <c r="Q112" i="17"/>
  <c r="V112" i="17"/>
  <c r="G113" i="17"/>
  <c r="M113" i="17" s="1"/>
  <c r="I113" i="17"/>
  <c r="K113" i="17"/>
  <c r="O113" i="17"/>
  <c r="Q113" i="17"/>
  <c r="V113" i="17"/>
  <c r="G114" i="17"/>
  <c r="M114" i="17" s="1"/>
  <c r="I114" i="17"/>
  <c r="K114" i="17"/>
  <c r="O114" i="17"/>
  <c r="Q114" i="17"/>
  <c r="V114" i="17"/>
  <c r="G115" i="17"/>
  <c r="I115" i="17"/>
  <c r="K115" i="17"/>
  <c r="M115" i="17"/>
  <c r="O115" i="17"/>
  <c r="Q115" i="17"/>
  <c r="V115" i="17"/>
  <c r="G116" i="17"/>
  <c r="M116" i="17" s="1"/>
  <c r="I116" i="17"/>
  <c r="K116" i="17"/>
  <c r="O116" i="17"/>
  <c r="Q116" i="17"/>
  <c r="V116" i="17"/>
  <c r="G117" i="17"/>
  <c r="M117" i="17" s="1"/>
  <c r="I117" i="17"/>
  <c r="K117" i="17"/>
  <c r="O117" i="17"/>
  <c r="Q117" i="17"/>
  <c r="V117" i="17"/>
  <c r="G118" i="17"/>
  <c r="M118" i="17" s="1"/>
  <c r="I118" i="17"/>
  <c r="K118" i="17"/>
  <c r="O118" i="17"/>
  <c r="Q118" i="17"/>
  <c r="V118" i="17"/>
  <c r="G119" i="17"/>
  <c r="I119" i="17"/>
  <c r="K119" i="17"/>
  <c r="M119" i="17"/>
  <c r="O119" i="17"/>
  <c r="Q119" i="17"/>
  <c r="V119" i="17"/>
  <c r="G120" i="17"/>
  <c r="I120" i="17"/>
  <c r="K120" i="17"/>
  <c r="M120" i="17"/>
  <c r="O120" i="17"/>
  <c r="Q120" i="17"/>
  <c r="V120" i="17"/>
  <c r="G121" i="17"/>
  <c r="M121" i="17" s="1"/>
  <c r="I121" i="17"/>
  <c r="K121" i="17"/>
  <c r="O121" i="17"/>
  <c r="Q121" i="17"/>
  <c r="V121" i="17"/>
  <c r="G122" i="17"/>
  <c r="M122" i="17" s="1"/>
  <c r="I122" i="17"/>
  <c r="K122" i="17"/>
  <c r="O122" i="17"/>
  <c r="Q122" i="17"/>
  <c r="V122" i="17"/>
  <c r="G123" i="17"/>
  <c r="I123" i="17"/>
  <c r="K123" i="17"/>
  <c r="M123" i="17"/>
  <c r="O123" i="17"/>
  <c r="Q123" i="17"/>
  <c r="V123" i="17"/>
  <c r="G124" i="17"/>
  <c r="M124" i="17" s="1"/>
  <c r="I124" i="17"/>
  <c r="K124" i="17"/>
  <c r="O124" i="17"/>
  <c r="Q124" i="17"/>
  <c r="V124" i="17"/>
  <c r="G125" i="17"/>
  <c r="M125" i="17" s="1"/>
  <c r="I125" i="17"/>
  <c r="K125" i="17"/>
  <c r="O125" i="17"/>
  <c r="Q125" i="17"/>
  <c r="V125" i="17"/>
  <c r="G126" i="17"/>
  <c r="M126" i="17" s="1"/>
  <c r="I126" i="17"/>
  <c r="K126" i="17"/>
  <c r="O126" i="17"/>
  <c r="Q126" i="17"/>
  <c r="V126" i="17"/>
  <c r="G127" i="17"/>
  <c r="I127" i="17"/>
  <c r="K127" i="17"/>
  <c r="M127" i="17"/>
  <c r="O127" i="17"/>
  <c r="Q127" i="17"/>
  <c r="V127" i="17"/>
  <c r="G128" i="17"/>
  <c r="I128" i="17"/>
  <c r="K128" i="17"/>
  <c r="M128" i="17"/>
  <c r="O128" i="17"/>
  <c r="Q128" i="17"/>
  <c r="V128" i="17"/>
  <c r="G129" i="17"/>
  <c r="M129" i="17" s="1"/>
  <c r="I129" i="17"/>
  <c r="K129" i="17"/>
  <c r="O129" i="17"/>
  <c r="Q129" i="17"/>
  <c r="V129" i="17"/>
  <c r="G130" i="17"/>
  <c r="M130" i="17" s="1"/>
  <c r="I130" i="17"/>
  <c r="K130" i="17"/>
  <c r="O130" i="17"/>
  <c r="Q130" i="17"/>
  <c r="V130" i="17"/>
  <c r="G131" i="17"/>
  <c r="I131" i="17"/>
  <c r="K131" i="17"/>
  <c r="M131" i="17"/>
  <c r="O131" i="17"/>
  <c r="Q131" i="17"/>
  <c r="V131" i="17"/>
  <c r="G132" i="17"/>
  <c r="M132" i="17" s="1"/>
  <c r="I132" i="17"/>
  <c r="K132" i="17"/>
  <c r="O132" i="17"/>
  <c r="Q132" i="17"/>
  <c r="V132" i="17"/>
  <c r="G133" i="17"/>
  <c r="M133" i="17" s="1"/>
  <c r="I133" i="17"/>
  <c r="K133" i="17"/>
  <c r="O133" i="17"/>
  <c r="Q133" i="17"/>
  <c r="V133" i="17"/>
  <c r="G134" i="17"/>
  <c r="M134" i="17" s="1"/>
  <c r="I134" i="17"/>
  <c r="K134" i="17"/>
  <c r="O134" i="17"/>
  <c r="Q134" i="17"/>
  <c r="V134" i="17"/>
  <c r="G135" i="17"/>
  <c r="I135" i="17"/>
  <c r="K135" i="17"/>
  <c r="M135" i="17"/>
  <c r="O135" i="17"/>
  <c r="Q135" i="17"/>
  <c r="V135" i="17"/>
  <c r="G136" i="17"/>
  <c r="I136" i="17"/>
  <c r="K136" i="17"/>
  <c r="M136" i="17"/>
  <c r="O136" i="17"/>
  <c r="Q136" i="17"/>
  <c r="V136" i="17"/>
  <c r="G137" i="17"/>
  <c r="M137" i="17" s="1"/>
  <c r="I137" i="17"/>
  <c r="K137" i="17"/>
  <c r="O137" i="17"/>
  <c r="Q137" i="17"/>
  <c r="V137" i="17"/>
  <c r="G138" i="17"/>
  <c r="M138" i="17" s="1"/>
  <c r="I138" i="17"/>
  <c r="K138" i="17"/>
  <c r="O138" i="17"/>
  <c r="Q138" i="17"/>
  <c r="V138" i="17"/>
  <c r="G139" i="17"/>
  <c r="I139" i="17"/>
  <c r="K139" i="17"/>
  <c r="M139" i="17"/>
  <c r="O139" i="17"/>
  <c r="Q139" i="17"/>
  <c r="V139" i="17"/>
  <c r="G140" i="17"/>
  <c r="M140" i="17" s="1"/>
  <c r="I140" i="17"/>
  <c r="K140" i="17"/>
  <c r="O140" i="17"/>
  <c r="Q140" i="17"/>
  <c r="V140" i="17"/>
  <c r="G141" i="17"/>
  <c r="M141" i="17" s="1"/>
  <c r="I141" i="17"/>
  <c r="K141" i="17"/>
  <c r="O141" i="17"/>
  <c r="Q141" i="17"/>
  <c r="V141" i="17"/>
  <c r="I142" i="17"/>
  <c r="Q142" i="17"/>
  <c r="V142" i="17"/>
  <c r="G143" i="17"/>
  <c r="I143" i="17"/>
  <c r="K143" i="17"/>
  <c r="K142" i="17" s="1"/>
  <c r="M143" i="17"/>
  <c r="M142" i="17" s="1"/>
  <c r="O143" i="17"/>
  <c r="Q143" i="17"/>
  <c r="V143" i="17"/>
  <c r="G144" i="17"/>
  <c r="G142" i="17" s="1"/>
  <c r="I144" i="17"/>
  <c r="K144" i="17"/>
  <c r="M144" i="17"/>
  <c r="O144" i="17"/>
  <c r="O142" i="17" s="1"/>
  <c r="Q144" i="17"/>
  <c r="V144" i="17"/>
  <c r="AE146" i="17"/>
  <c r="AF146" i="17"/>
  <c r="G54" i="16"/>
  <c r="BA10" i="16"/>
  <c r="G9" i="16"/>
  <c r="G8" i="16" s="1"/>
  <c r="I9" i="16"/>
  <c r="I8" i="16" s="1"/>
  <c r="K9" i="16"/>
  <c r="K8" i="16" s="1"/>
  <c r="O9" i="16"/>
  <c r="O8" i="16" s="1"/>
  <c r="Q9" i="16"/>
  <c r="V9" i="16"/>
  <c r="G11" i="16"/>
  <c r="AF54" i="16" s="1"/>
  <c r="I11" i="16"/>
  <c r="K11" i="16"/>
  <c r="O11" i="16"/>
  <c r="Q11" i="16"/>
  <c r="Q8" i="16" s="1"/>
  <c r="V11" i="16"/>
  <c r="G12" i="16"/>
  <c r="M12" i="16" s="1"/>
  <c r="I12" i="16"/>
  <c r="K12" i="16"/>
  <c r="O12" i="16"/>
  <c r="Q12" i="16"/>
  <c r="V12" i="16"/>
  <c r="V8" i="16" s="1"/>
  <c r="G13" i="16"/>
  <c r="M13" i="16" s="1"/>
  <c r="I13" i="16"/>
  <c r="K13" i="16"/>
  <c r="O13" i="16"/>
  <c r="Q13" i="16"/>
  <c r="V13" i="16"/>
  <c r="G14" i="16"/>
  <c r="M14" i="16" s="1"/>
  <c r="I14" i="16"/>
  <c r="K14" i="16"/>
  <c r="O14" i="16"/>
  <c r="Q14" i="16"/>
  <c r="V14" i="16"/>
  <c r="G15" i="16"/>
  <c r="I15" i="16"/>
  <c r="K15" i="16"/>
  <c r="M15" i="16"/>
  <c r="O15" i="16"/>
  <c r="Q15" i="16"/>
  <c r="V15" i="16"/>
  <c r="G16" i="16"/>
  <c r="I16" i="16"/>
  <c r="K16" i="16"/>
  <c r="M16" i="16"/>
  <c r="O16" i="16"/>
  <c r="Q16" i="16"/>
  <c r="V16" i="16"/>
  <c r="G17" i="16"/>
  <c r="I17" i="16"/>
  <c r="K17" i="16"/>
  <c r="M17" i="16"/>
  <c r="O17" i="16"/>
  <c r="Q17" i="16"/>
  <c r="V17" i="16"/>
  <c r="G18" i="16"/>
  <c r="M18" i="16" s="1"/>
  <c r="I18" i="16"/>
  <c r="K18" i="16"/>
  <c r="O18" i="16"/>
  <c r="Q18" i="16"/>
  <c r="V18" i="16"/>
  <c r="G19" i="16"/>
  <c r="M19" i="16" s="1"/>
  <c r="I19" i="16"/>
  <c r="K19" i="16"/>
  <c r="O19" i="16"/>
  <c r="Q19" i="16"/>
  <c r="V19" i="16"/>
  <c r="G20" i="16"/>
  <c r="M20" i="16" s="1"/>
  <c r="I20" i="16"/>
  <c r="K20" i="16"/>
  <c r="O20" i="16"/>
  <c r="Q20" i="16"/>
  <c r="V20" i="16"/>
  <c r="G22" i="16"/>
  <c r="M22" i="16" s="1"/>
  <c r="I22" i="16"/>
  <c r="K22" i="16"/>
  <c r="O22" i="16"/>
  <c r="Q22" i="16"/>
  <c r="V22" i="16"/>
  <c r="G24" i="16"/>
  <c r="M24" i="16" s="1"/>
  <c r="I24" i="16"/>
  <c r="K24" i="16"/>
  <c r="O24" i="16"/>
  <c r="Q24" i="16"/>
  <c r="V24" i="16"/>
  <c r="G25" i="16"/>
  <c r="I25" i="16"/>
  <c r="K25" i="16"/>
  <c r="M25" i="16"/>
  <c r="O25" i="16"/>
  <c r="Q25" i="16"/>
  <c r="V25" i="16"/>
  <c r="G26" i="16"/>
  <c r="I26" i="16"/>
  <c r="K26" i="16"/>
  <c r="M26" i="16"/>
  <c r="O26" i="16"/>
  <c r="Q26" i="16"/>
  <c r="V26" i="16"/>
  <c r="G27" i="16"/>
  <c r="I27" i="16"/>
  <c r="K27" i="16"/>
  <c r="M27" i="16"/>
  <c r="O27" i="16"/>
  <c r="Q27" i="16"/>
  <c r="V27" i="16"/>
  <c r="G28" i="16"/>
  <c r="M28" i="16" s="1"/>
  <c r="I28" i="16"/>
  <c r="K28" i="16"/>
  <c r="O28" i="16"/>
  <c r="Q28" i="16"/>
  <c r="V28" i="16"/>
  <c r="G29" i="16"/>
  <c r="M29" i="16" s="1"/>
  <c r="I29" i="16"/>
  <c r="K29" i="16"/>
  <c r="O29" i="16"/>
  <c r="Q29" i="16"/>
  <c r="V29" i="16"/>
  <c r="G30" i="16"/>
  <c r="M30" i="16" s="1"/>
  <c r="I30" i="16"/>
  <c r="K30" i="16"/>
  <c r="O30" i="16"/>
  <c r="Q30" i="16"/>
  <c r="V30" i="16"/>
  <c r="G31" i="16"/>
  <c r="M31" i="16" s="1"/>
  <c r="I31" i="16"/>
  <c r="K31" i="16"/>
  <c r="O31" i="16"/>
  <c r="Q31" i="16"/>
  <c r="V31" i="16"/>
  <c r="G32" i="16"/>
  <c r="M32" i="16" s="1"/>
  <c r="I32" i="16"/>
  <c r="K32" i="16"/>
  <c r="O32" i="16"/>
  <c r="Q32" i="16"/>
  <c r="V32" i="16"/>
  <c r="G33" i="16"/>
  <c r="I33" i="16"/>
  <c r="G34" i="16"/>
  <c r="I34" i="16"/>
  <c r="K34" i="16"/>
  <c r="K33" i="16" s="1"/>
  <c r="M34" i="16"/>
  <c r="O34" i="16"/>
  <c r="Q34" i="16"/>
  <c r="Q33" i="16" s="1"/>
  <c r="V34" i="16"/>
  <c r="V33" i="16" s="1"/>
  <c r="G35" i="16"/>
  <c r="I35" i="16"/>
  <c r="K35" i="16"/>
  <c r="M35" i="16"/>
  <c r="M33" i="16" s="1"/>
  <c r="O35" i="16"/>
  <c r="Q35" i="16"/>
  <c r="V35" i="16"/>
  <c r="G36" i="16"/>
  <c r="I36" i="16"/>
  <c r="K36" i="16"/>
  <c r="M36" i="16"/>
  <c r="O36" i="16"/>
  <c r="O33" i="16" s="1"/>
  <c r="Q36" i="16"/>
  <c r="V36" i="16"/>
  <c r="G37" i="16"/>
  <c r="M37" i="16" s="1"/>
  <c r="I37" i="16"/>
  <c r="K37" i="16"/>
  <c r="O37" i="16"/>
  <c r="Q37" i="16"/>
  <c r="V37" i="16"/>
  <c r="G38" i="16"/>
  <c r="M38" i="16" s="1"/>
  <c r="I38" i="16"/>
  <c r="K38" i="16"/>
  <c r="O38" i="16"/>
  <c r="Q38" i="16"/>
  <c r="V38" i="16"/>
  <c r="V39" i="16"/>
  <c r="G40" i="16"/>
  <c r="G39" i="16" s="1"/>
  <c r="I40" i="16"/>
  <c r="K40" i="16"/>
  <c r="O40" i="16"/>
  <c r="O39" i="16" s="1"/>
  <c r="Q40" i="16"/>
  <c r="Q39" i="16" s="1"/>
  <c r="V40" i="16"/>
  <c r="G41" i="16"/>
  <c r="M41" i="16" s="1"/>
  <c r="I41" i="16"/>
  <c r="I39" i="16" s="1"/>
  <c r="K41" i="16"/>
  <c r="O41" i="16"/>
  <c r="Q41" i="16"/>
  <c r="V41" i="16"/>
  <c r="G42" i="16"/>
  <c r="M42" i="16" s="1"/>
  <c r="I42" i="16"/>
  <c r="K42" i="16"/>
  <c r="K39" i="16" s="1"/>
  <c r="O42" i="16"/>
  <c r="Q42" i="16"/>
  <c r="V42" i="16"/>
  <c r="G43" i="16"/>
  <c r="I43" i="16"/>
  <c r="K43" i="16"/>
  <c r="M43" i="16"/>
  <c r="O43" i="16"/>
  <c r="Q43" i="16"/>
  <c r="V43" i="16"/>
  <c r="K44" i="16"/>
  <c r="O44" i="16"/>
  <c r="G45" i="16"/>
  <c r="G44" i="16" s="1"/>
  <c r="I45" i="16"/>
  <c r="I44" i="16" s="1"/>
  <c r="K45" i="16"/>
  <c r="O45" i="16"/>
  <c r="Q45" i="16"/>
  <c r="Q44" i="16" s="1"/>
  <c r="V45" i="16"/>
  <c r="G46" i="16"/>
  <c r="M46" i="16" s="1"/>
  <c r="I46" i="16"/>
  <c r="K46" i="16"/>
  <c r="O46" i="16"/>
  <c r="Q46" i="16"/>
  <c r="V46" i="16"/>
  <c r="V44" i="16" s="1"/>
  <c r="K47" i="16"/>
  <c r="Q47" i="16"/>
  <c r="V47" i="16"/>
  <c r="G48" i="16"/>
  <c r="G47" i="16" s="1"/>
  <c r="I48" i="16"/>
  <c r="K48" i="16"/>
  <c r="O48" i="16"/>
  <c r="O47" i="16" s="1"/>
  <c r="Q48" i="16"/>
  <c r="V48" i="16"/>
  <c r="G49" i="16"/>
  <c r="M49" i="16" s="1"/>
  <c r="I49" i="16"/>
  <c r="I47" i="16" s="1"/>
  <c r="K49" i="16"/>
  <c r="O49" i="16"/>
  <c r="Q49" i="16"/>
  <c r="V49" i="16"/>
  <c r="G50" i="16"/>
  <c r="I50" i="16"/>
  <c r="K50" i="16"/>
  <c r="Q50" i="16"/>
  <c r="G51" i="16"/>
  <c r="I51" i="16"/>
  <c r="K51" i="16"/>
  <c r="M51" i="16"/>
  <c r="M50" i="16" s="1"/>
  <c r="O51" i="16"/>
  <c r="Q51" i="16"/>
  <c r="V51" i="16"/>
  <c r="V50" i="16" s="1"/>
  <c r="G52" i="16"/>
  <c r="I52" i="16"/>
  <c r="K52" i="16"/>
  <c r="M52" i="16"/>
  <c r="O52" i="16"/>
  <c r="O50" i="16" s="1"/>
  <c r="Q52" i="16"/>
  <c r="V52" i="16"/>
  <c r="AE54" i="16"/>
  <c r="G136" i="15"/>
  <c r="G9" i="15"/>
  <c r="G8" i="15" s="1"/>
  <c r="I9" i="15"/>
  <c r="I8" i="15" s="1"/>
  <c r="K9" i="15"/>
  <c r="O9" i="15"/>
  <c r="O8" i="15" s="1"/>
  <c r="Q9" i="15"/>
  <c r="V9" i="15"/>
  <c r="G13" i="15"/>
  <c r="M13" i="15" s="1"/>
  <c r="I13" i="15"/>
  <c r="K13" i="15"/>
  <c r="O13" i="15"/>
  <c r="Q13" i="15"/>
  <c r="V13" i="15"/>
  <c r="G17" i="15"/>
  <c r="I17" i="15"/>
  <c r="K17" i="15"/>
  <c r="K8" i="15" s="1"/>
  <c r="M17" i="15"/>
  <c r="O17" i="15"/>
  <c r="Q17" i="15"/>
  <c r="Q8" i="15" s="1"/>
  <c r="V17" i="15"/>
  <c r="G22" i="15"/>
  <c r="I22" i="15"/>
  <c r="K22" i="15"/>
  <c r="M22" i="15"/>
  <c r="O22" i="15"/>
  <c r="Q22" i="15"/>
  <c r="V22" i="15"/>
  <c r="V8" i="15" s="1"/>
  <c r="G27" i="15"/>
  <c r="I27" i="15"/>
  <c r="K27" i="15"/>
  <c r="M27" i="15"/>
  <c r="O27" i="15"/>
  <c r="Q27" i="15"/>
  <c r="V27" i="15"/>
  <c r="G32" i="15"/>
  <c r="M32" i="15" s="1"/>
  <c r="I32" i="15"/>
  <c r="K32" i="15"/>
  <c r="O32" i="15"/>
  <c r="Q32" i="15"/>
  <c r="V32" i="15"/>
  <c r="G36" i="15"/>
  <c r="I36" i="15"/>
  <c r="K36" i="15"/>
  <c r="M36" i="15"/>
  <c r="O36" i="15"/>
  <c r="Q36" i="15"/>
  <c r="V36" i="15"/>
  <c r="G40" i="15"/>
  <c r="M40" i="15" s="1"/>
  <c r="I40" i="15"/>
  <c r="K40" i="15"/>
  <c r="O40" i="15"/>
  <c r="Q40" i="15"/>
  <c r="V40" i="15"/>
  <c r="G44" i="15"/>
  <c r="M44" i="15" s="1"/>
  <c r="I44" i="15"/>
  <c r="K44" i="15"/>
  <c r="O44" i="15"/>
  <c r="Q44" i="15"/>
  <c r="V44" i="15"/>
  <c r="G47" i="15"/>
  <c r="M47" i="15" s="1"/>
  <c r="I47" i="15"/>
  <c r="K47" i="15"/>
  <c r="O47" i="15"/>
  <c r="Q47" i="15"/>
  <c r="V47" i="15"/>
  <c r="G52" i="15"/>
  <c r="I52" i="15"/>
  <c r="K52" i="15"/>
  <c r="M52" i="15"/>
  <c r="O52" i="15"/>
  <c r="Q52" i="15"/>
  <c r="V52" i="15"/>
  <c r="G55" i="15"/>
  <c r="I55" i="15"/>
  <c r="K55" i="15"/>
  <c r="M55" i="15"/>
  <c r="O55" i="15"/>
  <c r="Q55" i="15"/>
  <c r="V55" i="15"/>
  <c r="G59" i="15"/>
  <c r="I59" i="15"/>
  <c r="K59" i="15"/>
  <c r="M59" i="15"/>
  <c r="O59" i="15"/>
  <c r="Q59" i="15"/>
  <c r="V59" i="15"/>
  <c r="G63" i="15"/>
  <c r="M63" i="15"/>
  <c r="O63" i="15"/>
  <c r="Q63" i="15"/>
  <c r="G64" i="15"/>
  <c r="I64" i="15"/>
  <c r="I63" i="15" s="1"/>
  <c r="K64" i="15"/>
  <c r="K63" i="15" s="1"/>
  <c r="M64" i="15"/>
  <c r="O64" i="15"/>
  <c r="Q64" i="15"/>
  <c r="V64" i="15"/>
  <c r="V63" i="15" s="1"/>
  <c r="G69" i="15"/>
  <c r="G68" i="15" s="1"/>
  <c r="I69" i="15"/>
  <c r="I68" i="15" s="1"/>
  <c r="K69" i="15"/>
  <c r="O69" i="15"/>
  <c r="O68" i="15" s="1"/>
  <c r="Q69" i="15"/>
  <c r="V69" i="15"/>
  <c r="G73" i="15"/>
  <c r="M73" i="15" s="1"/>
  <c r="I73" i="15"/>
  <c r="K73" i="15"/>
  <c r="O73" i="15"/>
  <c r="Q73" i="15"/>
  <c r="V73" i="15"/>
  <c r="G76" i="15"/>
  <c r="I76" i="15"/>
  <c r="K76" i="15"/>
  <c r="K68" i="15" s="1"/>
  <c r="M76" i="15"/>
  <c r="O76" i="15"/>
  <c r="Q76" i="15"/>
  <c r="Q68" i="15" s="1"/>
  <c r="V76" i="15"/>
  <c r="G80" i="15"/>
  <c r="I80" i="15"/>
  <c r="K80" i="15"/>
  <c r="M80" i="15"/>
  <c r="O80" i="15"/>
  <c r="Q80" i="15"/>
  <c r="V80" i="15"/>
  <c r="V68" i="15" s="1"/>
  <c r="G83" i="15"/>
  <c r="I83" i="15"/>
  <c r="K83" i="15"/>
  <c r="M83" i="15"/>
  <c r="O83" i="15"/>
  <c r="Q83" i="15"/>
  <c r="V83" i="15"/>
  <c r="G86" i="15"/>
  <c r="M86" i="15" s="1"/>
  <c r="I86" i="15"/>
  <c r="K86" i="15"/>
  <c r="O86" i="15"/>
  <c r="Q86" i="15"/>
  <c r="V86" i="15"/>
  <c r="G90" i="15"/>
  <c r="I90" i="15"/>
  <c r="K90" i="15"/>
  <c r="M90" i="15"/>
  <c r="O90" i="15"/>
  <c r="Q90" i="15"/>
  <c r="V90" i="15"/>
  <c r="G94" i="15"/>
  <c r="M94" i="15" s="1"/>
  <c r="I94" i="15"/>
  <c r="K94" i="15"/>
  <c r="O94" i="15"/>
  <c r="Q94" i="15"/>
  <c r="V94" i="15"/>
  <c r="G98" i="15"/>
  <c r="M98" i="15" s="1"/>
  <c r="I98" i="15"/>
  <c r="K98" i="15"/>
  <c r="O98" i="15"/>
  <c r="Q98" i="15"/>
  <c r="V98" i="15"/>
  <c r="G102" i="15"/>
  <c r="M102" i="15" s="1"/>
  <c r="I102" i="15"/>
  <c r="K102" i="15"/>
  <c r="O102" i="15"/>
  <c r="Q102" i="15"/>
  <c r="V102" i="15"/>
  <c r="G106" i="15"/>
  <c r="I106" i="15"/>
  <c r="K106" i="15"/>
  <c r="M106" i="15"/>
  <c r="O106" i="15"/>
  <c r="Q106" i="15"/>
  <c r="V106" i="15"/>
  <c r="G110" i="15"/>
  <c r="I110" i="15"/>
  <c r="K110" i="15"/>
  <c r="M110" i="15"/>
  <c r="O110" i="15"/>
  <c r="Q110" i="15"/>
  <c r="V110" i="15"/>
  <c r="G114" i="15"/>
  <c r="I114" i="15"/>
  <c r="K114" i="15"/>
  <c r="M114" i="15"/>
  <c r="O114" i="15"/>
  <c r="Q114" i="15"/>
  <c r="V114" i="15"/>
  <c r="G118" i="15"/>
  <c r="M118" i="15" s="1"/>
  <c r="I118" i="15"/>
  <c r="K118" i="15"/>
  <c r="O118" i="15"/>
  <c r="Q118" i="15"/>
  <c r="V118" i="15"/>
  <c r="G122" i="15"/>
  <c r="M122" i="15" s="1"/>
  <c r="I122" i="15"/>
  <c r="K122" i="15"/>
  <c r="O122" i="15"/>
  <c r="Q122" i="15"/>
  <c r="V122" i="15"/>
  <c r="G126" i="15"/>
  <c r="M126" i="15" s="1"/>
  <c r="I126" i="15"/>
  <c r="K126" i="15"/>
  <c r="O126" i="15"/>
  <c r="Q126" i="15"/>
  <c r="V126" i="15"/>
  <c r="G130" i="15"/>
  <c r="G131" i="15"/>
  <c r="M131" i="15" s="1"/>
  <c r="M130" i="15" s="1"/>
  <c r="I131" i="15"/>
  <c r="I130" i="15" s="1"/>
  <c r="K131" i="15"/>
  <c r="O131" i="15"/>
  <c r="O130" i="15" s="1"/>
  <c r="Q131" i="15"/>
  <c r="Q130" i="15" s="1"/>
  <c r="V131" i="15"/>
  <c r="V130" i="15" s="1"/>
  <c r="G133" i="15"/>
  <c r="I133" i="15"/>
  <c r="K133" i="15"/>
  <c r="K130" i="15" s="1"/>
  <c r="M133" i="15"/>
  <c r="O133" i="15"/>
  <c r="Q133" i="15"/>
  <c r="V133" i="15"/>
  <c r="AE136" i="15"/>
  <c r="G492" i="14"/>
  <c r="V8" i="14"/>
  <c r="G9" i="14"/>
  <c r="I9" i="14"/>
  <c r="I8" i="14" s="1"/>
  <c r="K9" i="14"/>
  <c r="M9" i="14"/>
  <c r="O9" i="14"/>
  <c r="O8" i="14" s="1"/>
  <c r="Q9" i="14"/>
  <c r="Q8" i="14" s="1"/>
  <c r="V9" i="14"/>
  <c r="G13" i="14"/>
  <c r="G8" i="14" s="1"/>
  <c r="I13" i="14"/>
  <c r="K13" i="14"/>
  <c r="K8" i="14" s="1"/>
  <c r="O13" i="14"/>
  <c r="Q13" i="14"/>
  <c r="V13" i="14"/>
  <c r="G18" i="14"/>
  <c r="I18" i="14"/>
  <c r="K18" i="14"/>
  <c r="M18" i="14"/>
  <c r="O18" i="14"/>
  <c r="Q18" i="14"/>
  <c r="V18" i="14"/>
  <c r="G21" i="14"/>
  <c r="K21" i="14"/>
  <c r="O21" i="14"/>
  <c r="V21" i="14"/>
  <c r="G22" i="14"/>
  <c r="I22" i="14"/>
  <c r="I21" i="14" s="1"/>
  <c r="K22" i="14"/>
  <c r="M22" i="14"/>
  <c r="M21" i="14" s="1"/>
  <c r="O22" i="14"/>
  <c r="Q22" i="14"/>
  <c r="Q21" i="14" s="1"/>
  <c r="V22" i="14"/>
  <c r="O26" i="14"/>
  <c r="G27" i="14"/>
  <c r="I27" i="14"/>
  <c r="I26" i="14" s="1"/>
  <c r="K27" i="14"/>
  <c r="M27" i="14"/>
  <c r="O27" i="14"/>
  <c r="Q27" i="14"/>
  <c r="Q26" i="14" s="1"/>
  <c r="V27" i="14"/>
  <c r="G31" i="14"/>
  <c r="G26" i="14" s="1"/>
  <c r="I31" i="14"/>
  <c r="K31" i="14"/>
  <c r="K26" i="14" s="1"/>
  <c r="O31" i="14"/>
  <c r="Q31" i="14"/>
  <c r="V31" i="14"/>
  <c r="V26" i="14" s="1"/>
  <c r="G36" i="14"/>
  <c r="M36" i="14" s="1"/>
  <c r="M35" i="14" s="1"/>
  <c r="I36" i="14"/>
  <c r="K36" i="14"/>
  <c r="K35" i="14" s="1"/>
  <c r="O36" i="14"/>
  <c r="O35" i="14" s="1"/>
  <c r="Q36" i="14"/>
  <c r="V36" i="14"/>
  <c r="V35" i="14" s="1"/>
  <c r="G40" i="14"/>
  <c r="I40" i="14"/>
  <c r="I35" i="14" s="1"/>
  <c r="K40" i="14"/>
  <c r="M40" i="14"/>
  <c r="O40" i="14"/>
  <c r="Q40" i="14"/>
  <c r="Q35" i="14" s="1"/>
  <c r="V40" i="14"/>
  <c r="G43" i="14"/>
  <c r="M43" i="14" s="1"/>
  <c r="I43" i="14"/>
  <c r="K43" i="14"/>
  <c r="O43" i="14"/>
  <c r="Q43" i="14"/>
  <c r="V43" i="14"/>
  <c r="G46" i="14"/>
  <c r="I46" i="14"/>
  <c r="K46" i="14"/>
  <c r="M46" i="14"/>
  <c r="O46" i="14"/>
  <c r="Q46" i="14"/>
  <c r="V46" i="14"/>
  <c r="G49" i="14"/>
  <c r="M49" i="14" s="1"/>
  <c r="I49" i="14"/>
  <c r="K49" i="14"/>
  <c r="O49" i="14"/>
  <c r="Q49" i="14"/>
  <c r="V49" i="14"/>
  <c r="G52" i="14"/>
  <c r="I52" i="14"/>
  <c r="K52" i="14"/>
  <c r="M52" i="14"/>
  <c r="O52" i="14"/>
  <c r="Q52" i="14"/>
  <c r="V52" i="14"/>
  <c r="G56" i="14"/>
  <c r="M56" i="14" s="1"/>
  <c r="I56" i="14"/>
  <c r="K56" i="14"/>
  <c r="O56" i="14"/>
  <c r="Q56" i="14"/>
  <c r="V56" i="14"/>
  <c r="G60" i="14"/>
  <c r="I60" i="14"/>
  <c r="K60" i="14"/>
  <c r="M60" i="14"/>
  <c r="O60" i="14"/>
  <c r="Q60" i="14"/>
  <c r="V60" i="14"/>
  <c r="G64" i="14"/>
  <c r="M64" i="14" s="1"/>
  <c r="I64" i="14"/>
  <c r="K64" i="14"/>
  <c r="O64" i="14"/>
  <c r="Q64" i="14"/>
  <c r="V64" i="14"/>
  <c r="G68" i="14"/>
  <c r="I68" i="14"/>
  <c r="K68" i="14"/>
  <c r="M68" i="14"/>
  <c r="O68" i="14"/>
  <c r="Q68" i="14"/>
  <c r="V68" i="14"/>
  <c r="G72" i="14"/>
  <c r="M72" i="14" s="1"/>
  <c r="I72" i="14"/>
  <c r="K72" i="14"/>
  <c r="O72" i="14"/>
  <c r="Q72" i="14"/>
  <c r="V72" i="14"/>
  <c r="G77" i="14"/>
  <c r="G76" i="14" s="1"/>
  <c r="I77" i="14"/>
  <c r="I76" i="14" s="1"/>
  <c r="K77" i="14"/>
  <c r="K76" i="14" s="1"/>
  <c r="O77" i="14"/>
  <c r="O76" i="14" s="1"/>
  <c r="Q77" i="14"/>
  <c r="V77" i="14"/>
  <c r="V76" i="14" s="1"/>
  <c r="G79" i="14"/>
  <c r="I79" i="14"/>
  <c r="K79" i="14"/>
  <c r="M79" i="14"/>
  <c r="O79" i="14"/>
  <c r="Q79" i="14"/>
  <c r="Q76" i="14" s="1"/>
  <c r="V79" i="14"/>
  <c r="G81" i="14"/>
  <c r="M81" i="14" s="1"/>
  <c r="I81" i="14"/>
  <c r="K81" i="14"/>
  <c r="O81" i="14"/>
  <c r="Q81" i="14"/>
  <c r="V81" i="14"/>
  <c r="G83" i="14"/>
  <c r="I83" i="14"/>
  <c r="K83" i="14"/>
  <c r="M83" i="14"/>
  <c r="O83" i="14"/>
  <c r="Q83" i="14"/>
  <c r="V83" i="14"/>
  <c r="G87" i="14"/>
  <c r="G88" i="14"/>
  <c r="I88" i="14"/>
  <c r="I87" i="14" s="1"/>
  <c r="K88" i="14"/>
  <c r="M88" i="14"/>
  <c r="O88" i="14"/>
  <c r="Q88" i="14"/>
  <c r="Q87" i="14" s="1"/>
  <c r="V88" i="14"/>
  <c r="V87" i="14" s="1"/>
  <c r="G92" i="14"/>
  <c r="M92" i="14" s="1"/>
  <c r="I92" i="14"/>
  <c r="K92" i="14"/>
  <c r="K87" i="14" s="1"/>
  <c r="O92" i="14"/>
  <c r="Q92" i="14"/>
  <c r="V92" i="14"/>
  <c r="G96" i="14"/>
  <c r="I96" i="14"/>
  <c r="K96" i="14"/>
  <c r="M96" i="14"/>
  <c r="O96" i="14"/>
  <c r="Q96" i="14"/>
  <c r="V96" i="14"/>
  <c r="G100" i="14"/>
  <c r="M100" i="14" s="1"/>
  <c r="I100" i="14"/>
  <c r="K100" i="14"/>
  <c r="O100" i="14"/>
  <c r="O87" i="14" s="1"/>
  <c r="Q100" i="14"/>
  <c r="V100" i="14"/>
  <c r="G104" i="14"/>
  <c r="I104" i="14"/>
  <c r="K104" i="14"/>
  <c r="M104" i="14"/>
  <c r="O104" i="14"/>
  <c r="Q104" i="14"/>
  <c r="V104" i="14"/>
  <c r="G108" i="14"/>
  <c r="M108" i="14" s="1"/>
  <c r="I108" i="14"/>
  <c r="K108" i="14"/>
  <c r="O108" i="14"/>
  <c r="Q108" i="14"/>
  <c r="V108" i="14"/>
  <c r="G112" i="14"/>
  <c r="I112" i="14"/>
  <c r="K112" i="14"/>
  <c r="M112" i="14"/>
  <c r="O112" i="14"/>
  <c r="Q112" i="14"/>
  <c r="V112" i="14"/>
  <c r="G116" i="14"/>
  <c r="M116" i="14" s="1"/>
  <c r="I116" i="14"/>
  <c r="K116" i="14"/>
  <c r="O116" i="14"/>
  <c r="Q116" i="14"/>
  <c r="V116" i="14"/>
  <c r="G120" i="14"/>
  <c r="I120" i="14"/>
  <c r="K120" i="14"/>
  <c r="M120" i="14"/>
  <c r="O120" i="14"/>
  <c r="Q120" i="14"/>
  <c r="V120" i="14"/>
  <c r="G124" i="14"/>
  <c r="M124" i="14" s="1"/>
  <c r="I124" i="14"/>
  <c r="K124" i="14"/>
  <c r="O124" i="14"/>
  <c r="Q124" i="14"/>
  <c r="V124" i="14"/>
  <c r="G128" i="14"/>
  <c r="I128" i="14"/>
  <c r="K128" i="14"/>
  <c r="M128" i="14"/>
  <c r="O128" i="14"/>
  <c r="Q128" i="14"/>
  <c r="V128" i="14"/>
  <c r="G132" i="14"/>
  <c r="M132" i="14" s="1"/>
  <c r="I132" i="14"/>
  <c r="K132" i="14"/>
  <c r="O132" i="14"/>
  <c r="Q132" i="14"/>
  <c r="V132" i="14"/>
  <c r="G136" i="14"/>
  <c r="I136" i="14"/>
  <c r="K136" i="14"/>
  <c r="M136" i="14"/>
  <c r="O136" i="14"/>
  <c r="Q136" i="14"/>
  <c r="V136" i="14"/>
  <c r="G140" i="14"/>
  <c r="M140" i="14" s="1"/>
  <c r="I140" i="14"/>
  <c r="K140" i="14"/>
  <c r="O140" i="14"/>
  <c r="Q140" i="14"/>
  <c r="V140" i="14"/>
  <c r="G144" i="14"/>
  <c r="I144" i="14"/>
  <c r="K144" i="14"/>
  <c r="M144" i="14"/>
  <c r="O144" i="14"/>
  <c r="Q144" i="14"/>
  <c r="V144" i="14"/>
  <c r="G147" i="14"/>
  <c r="M147" i="14" s="1"/>
  <c r="I147" i="14"/>
  <c r="K147" i="14"/>
  <c r="O147" i="14"/>
  <c r="Q147" i="14"/>
  <c r="V147" i="14"/>
  <c r="G151" i="14"/>
  <c r="I151" i="14"/>
  <c r="K151" i="14"/>
  <c r="M151" i="14"/>
  <c r="O151" i="14"/>
  <c r="Q151" i="14"/>
  <c r="V151" i="14"/>
  <c r="G154" i="14"/>
  <c r="M154" i="14" s="1"/>
  <c r="I154" i="14"/>
  <c r="K154" i="14"/>
  <c r="O154" i="14"/>
  <c r="Q154" i="14"/>
  <c r="V154" i="14"/>
  <c r="G157" i="14"/>
  <c r="I157" i="14"/>
  <c r="K157" i="14"/>
  <c r="M157" i="14"/>
  <c r="O157" i="14"/>
  <c r="Q157" i="14"/>
  <c r="V157" i="14"/>
  <c r="G161" i="14"/>
  <c r="M161" i="14" s="1"/>
  <c r="I161" i="14"/>
  <c r="K161" i="14"/>
  <c r="O161" i="14"/>
  <c r="Q161" i="14"/>
  <c r="V161" i="14"/>
  <c r="G165" i="14"/>
  <c r="I165" i="14"/>
  <c r="K165" i="14"/>
  <c r="M165" i="14"/>
  <c r="O165" i="14"/>
  <c r="Q165" i="14"/>
  <c r="V165" i="14"/>
  <c r="G169" i="14"/>
  <c r="M169" i="14" s="1"/>
  <c r="I169" i="14"/>
  <c r="K169" i="14"/>
  <c r="O169" i="14"/>
  <c r="Q169" i="14"/>
  <c r="V169" i="14"/>
  <c r="G172" i="14"/>
  <c r="M172" i="14" s="1"/>
  <c r="I172" i="14"/>
  <c r="K172" i="14"/>
  <c r="K171" i="14" s="1"/>
  <c r="O172" i="14"/>
  <c r="O171" i="14" s="1"/>
  <c r="Q172" i="14"/>
  <c r="Q171" i="14" s="1"/>
  <c r="V172" i="14"/>
  <c r="V171" i="14" s="1"/>
  <c r="G176" i="14"/>
  <c r="I176" i="14"/>
  <c r="I171" i="14" s="1"/>
  <c r="K176" i="14"/>
  <c r="M176" i="14"/>
  <c r="O176" i="14"/>
  <c r="Q176" i="14"/>
  <c r="V176" i="14"/>
  <c r="G180" i="14"/>
  <c r="M180" i="14" s="1"/>
  <c r="I180" i="14"/>
  <c r="K180" i="14"/>
  <c r="O180" i="14"/>
  <c r="Q180" i="14"/>
  <c r="V180" i="14"/>
  <c r="G184" i="14"/>
  <c r="I184" i="14"/>
  <c r="K184" i="14"/>
  <c r="M184" i="14"/>
  <c r="O184" i="14"/>
  <c r="Q184" i="14"/>
  <c r="V184" i="14"/>
  <c r="G188" i="14"/>
  <c r="M188" i="14" s="1"/>
  <c r="I188" i="14"/>
  <c r="K188" i="14"/>
  <c r="O188" i="14"/>
  <c r="Q188" i="14"/>
  <c r="V188" i="14"/>
  <c r="G191" i="14"/>
  <c r="I191" i="14"/>
  <c r="K191" i="14"/>
  <c r="M191" i="14"/>
  <c r="O191" i="14"/>
  <c r="Q191" i="14"/>
  <c r="V191" i="14"/>
  <c r="G195" i="14"/>
  <c r="M195" i="14" s="1"/>
  <c r="I195" i="14"/>
  <c r="K195" i="14"/>
  <c r="O195" i="14"/>
  <c r="Q195" i="14"/>
  <c r="V195" i="14"/>
  <c r="G198" i="14"/>
  <c r="I198" i="14"/>
  <c r="K198" i="14"/>
  <c r="M198" i="14"/>
  <c r="O198" i="14"/>
  <c r="Q198" i="14"/>
  <c r="V198" i="14"/>
  <c r="G202" i="14"/>
  <c r="M202" i="14" s="1"/>
  <c r="I202" i="14"/>
  <c r="K202" i="14"/>
  <c r="O202" i="14"/>
  <c r="Q202" i="14"/>
  <c r="V202" i="14"/>
  <c r="G205" i="14"/>
  <c r="I205" i="14"/>
  <c r="K205" i="14"/>
  <c r="M205" i="14"/>
  <c r="O205" i="14"/>
  <c r="Q205" i="14"/>
  <c r="V205" i="14"/>
  <c r="G209" i="14"/>
  <c r="M209" i="14" s="1"/>
  <c r="I209" i="14"/>
  <c r="K209" i="14"/>
  <c r="O209" i="14"/>
  <c r="Q209" i="14"/>
  <c r="V209" i="14"/>
  <c r="G213" i="14"/>
  <c r="I213" i="14"/>
  <c r="K213" i="14"/>
  <c r="M213" i="14"/>
  <c r="O213" i="14"/>
  <c r="Q213" i="14"/>
  <c r="V213" i="14"/>
  <c r="G217" i="14"/>
  <c r="M217" i="14" s="1"/>
  <c r="I217" i="14"/>
  <c r="K217" i="14"/>
  <c r="O217" i="14"/>
  <c r="Q217" i="14"/>
  <c r="V217" i="14"/>
  <c r="G221" i="14"/>
  <c r="I221" i="14"/>
  <c r="K221" i="14"/>
  <c r="M221" i="14"/>
  <c r="O221" i="14"/>
  <c r="Q221" i="14"/>
  <c r="V221" i="14"/>
  <c r="G225" i="14"/>
  <c r="M225" i="14" s="1"/>
  <c r="I225" i="14"/>
  <c r="K225" i="14"/>
  <c r="O225" i="14"/>
  <c r="Q225" i="14"/>
  <c r="V225" i="14"/>
  <c r="G228" i="14"/>
  <c r="I228" i="14"/>
  <c r="K228" i="14"/>
  <c r="M228" i="14"/>
  <c r="O228" i="14"/>
  <c r="Q228" i="14"/>
  <c r="V228" i="14"/>
  <c r="G232" i="14"/>
  <c r="M232" i="14" s="1"/>
  <c r="I232" i="14"/>
  <c r="K232" i="14"/>
  <c r="O232" i="14"/>
  <c r="Q232" i="14"/>
  <c r="V232" i="14"/>
  <c r="G235" i="14"/>
  <c r="I235" i="14"/>
  <c r="K235" i="14"/>
  <c r="M235" i="14"/>
  <c r="O235" i="14"/>
  <c r="Q235" i="14"/>
  <c r="V235" i="14"/>
  <c r="G239" i="14"/>
  <c r="M239" i="14" s="1"/>
  <c r="I239" i="14"/>
  <c r="K239" i="14"/>
  <c r="O239" i="14"/>
  <c r="Q239" i="14"/>
  <c r="V239" i="14"/>
  <c r="G242" i="14"/>
  <c r="I242" i="14"/>
  <c r="K242" i="14"/>
  <c r="M242" i="14"/>
  <c r="O242" i="14"/>
  <c r="Q242" i="14"/>
  <c r="V242" i="14"/>
  <c r="G245" i="14"/>
  <c r="M245" i="14" s="1"/>
  <c r="I245" i="14"/>
  <c r="K245" i="14"/>
  <c r="O245" i="14"/>
  <c r="Q245" i="14"/>
  <c r="V245" i="14"/>
  <c r="G249" i="14"/>
  <c r="I249" i="14"/>
  <c r="K249" i="14"/>
  <c r="M249" i="14"/>
  <c r="O249" i="14"/>
  <c r="Q249" i="14"/>
  <c r="V249" i="14"/>
  <c r="G252" i="14"/>
  <c r="M252" i="14" s="1"/>
  <c r="I252" i="14"/>
  <c r="K252" i="14"/>
  <c r="O252" i="14"/>
  <c r="Q252" i="14"/>
  <c r="V252" i="14"/>
  <c r="G256" i="14"/>
  <c r="I256" i="14"/>
  <c r="K256" i="14"/>
  <c r="M256" i="14"/>
  <c r="O256" i="14"/>
  <c r="Q256" i="14"/>
  <c r="V256" i="14"/>
  <c r="G259" i="14"/>
  <c r="M259" i="14" s="1"/>
  <c r="I259" i="14"/>
  <c r="K259" i="14"/>
  <c r="O259" i="14"/>
  <c r="Q259" i="14"/>
  <c r="V259" i="14"/>
  <c r="G263" i="14"/>
  <c r="I263" i="14"/>
  <c r="K263" i="14"/>
  <c r="M263" i="14"/>
  <c r="O263" i="14"/>
  <c r="Q263" i="14"/>
  <c r="V263" i="14"/>
  <c r="G266" i="14"/>
  <c r="M266" i="14" s="1"/>
  <c r="I266" i="14"/>
  <c r="K266" i="14"/>
  <c r="O266" i="14"/>
  <c r="Q266" i="14"/>
  <c r="V266" i="14"/>
  <c r="G270" i="14"/>
  <c r="I270" i="14"/>
  <c r="K270" i="14"/>
  <c r="M270" i="14"/>
  <c r="O270" i="14"/>
  <c r="Q270" i="14"/>
  <c r="V270" i="14"/>
  <c r="G274" i="14"/>
  <c r="M274" i="14" s="1"/>
  <c r="I274" i="14"/>
  <c r="K274" i="14"/>
  <c r="O274" i="14"/>
  <c r="Q274" i="14"/>
  <c r="V274" i="14"/>
  <c r="G278" i="14"/>
  <c r="I278" i="14"/>
  <c r="K278" i="14"/>
  <c r="M278" i="14"/>
  <c r="O278" i="14"/>
  <c r="Q278" i="14"/>
  <c r="V278" i="14"/>
  <c r="G281" i="14"/>
  <c r="I281" i="14"/>
  <c r="I280" i="14" s="1"/>
  <c r="K281" i="14"/>
  <c r="M281" i="14"/>
  <c r="O281" i="14"/>
  <c r="O280" i="14" s="1"/>
  <c r="Q281" i="14"/>
  <c r="Q280" i="14" s="1"/>
  <c r="V281" i="14"/>
  <c r="G285" i="14"/>
  <c r="G280" i="14" s="1"/>
  <c r="I285" i="14"/>
  <c r="K285" i="14"/>
  <c r="K280" i="14" s="1"/>
  <c r="O285" i="14"/>
  <c r="Q285" i="14"/>
  <c r="V285" i="14"/>
  <c r="G289" i="14"/>
  <c r="I289" i="14"/>
  <c r="K289" i="14"/>
  <c r="M289" i="14"/>
  <c r="O289" i="14"/>
  <c r="Q289" i="14"/>
  <c r="V289" i="14"/>
  <c r="G293" i="14"/>
  <c r="M293" i="14" s="1"/>
  <c r="I293" i="14"/>
  <c r="K293" i="14"/>
  <c r="O293" i="14"/>
  <c r="Q293" i="14"/>
  <c r="V293" i="14"/>
  <c r="G297" i="14"/>
  <c r="I297" i="14"/>
  <c r="K297" i="14"/>
  <c r="M297" i="14"/>
  <c r="O297" i="14"/>
  <c r="Q297" i="14"/>
  <c r="V297" i="14"/>
  <c r="G301" i="14"/>
  <c r="M301" i="14" s="1"/>
  <c r="I301" i="14"/>
  <c r="K301" i="14"/>
  <c r="O301" i="14"/>
  <c r="Q301" i="14"/>
  <c r="V301" i="14"/>
  <c r="G305" i="14"/>
  <c r="I305" i="14"/>
  <c r="K305" i="14"/>
  <c r="M305" i="14"/>
  <c r="O305" i="14"/>
  <c r="Q305" i="14"/>
  <c r="V305" i="14"/>
  <c r="G309" i="14"/>
  <c r="M309" i="14" s="1"/>
  <c r="I309" i="14"/>
  <c r="K309" i="14"/>
  <c r="O309" i="14"/>
  <c r="Q309" i="14"/>
  <c r="V309" i="14"/>
  <c r="V280" i="14" s="1"/>
  <c r="G313" i="14"/>
  <c r="I313" i="14"/>
  <c r="K313" i="14"/>
  <c r="M313" i="14"/>
  <c r="O313" i="14"/>
  <c r="Q313" i="14"/>
  <c r="V313" i="14"/>
  <c r="G317" i="14"/>
  <c r="M317" i="14" s="1"/>
  <c r="I317" i="14"/>
  <c r="K317" i="14"/>
  <c r="O317" i="14"/>
  <c r="Q317" i="14"/>
  <c r="V317" i="14"/>
  <c r="G321" i="14"/>
  <c r="I321" i="14"/>
  <c r="K321" i="14"/>
  <c r="M321" i="14"/>
  <c r="O321" i="14"/>
  <c r="Q321" i="14"/>
  <c r="V321" i="14"/>
  <c r="G325" i="14"/>
  <c r="M325" i="14" s="1"/>
  <c r="I325" i="14"/>
  <c r="K325" i="14"/>
  <c r="O325" i="14"/>
  <c r="Q325" i="14"/>
  <c r="V325" i="14"/>
  <c r="G329" i="14"/>
  <c r="I329" i="14"/>
  <c r="K329" i="14"/>
  <c r="M329" i="14"/>
  <c r="O329" i="14"/>
  <c r="Q329" i="14"/>
  <c r="V329" i="14"/>
  <c r="G332" i="14"/>
  <c r="M332" i="14" s="1"/>
  <c r="I332" i="14"/>
  <c r="K332" i="14"/>
  <c r="O332" i="14"/>
  <c r="Q332" i="14"/>
  <c r="V332" i="14"/>
  <c r="G335" i="14"/>
  <c r="I335" i="14"/>
  <c r="K335" i="14"/>
  <c r="M335" i="14"/>
  <c r="O335" i="14"/>
  <c r="Q335" i="14"/>
  <c r="V335" i="14"/>
  <c r="G338" i="14"/>
  <c r="M338" i="14" s="1"/>
  <c r="I338" i="14"/>
  <c r="K338" i="14"/>
  <c r="O338" i="14"/>
  <c r="Q338" i="14"/>
  <c r="V338" i="14"/>
  <c r="G341" i="14"/>
  <c r="I341" i="14"/>
  <c r="K341" i="14"/>
  <c r="M341" i="14"/>
  <c r="O341" i="14"/>
  <c r="Q341" i="14"/>
  <c r="V341" i="14"/>
  <c r="G345" i="14"/>
  <c r="M345" i="14" s="1"/>
  <c r="I345" i="14"/>
  <c r="K345" i="14"/>
  <c r="O345" i="14"/>
  <c r="Q345" i="14"/>
  <c r="V345" i="14"/>
  <c r="G348" i="14"/>
  <c r="I348" i="14"/>
  <c r="K348" i="14"/>
  <c r="M348" i="14"/>
  <c r="O348" i="14"/>
  <c r="Q348" i="14"/>
  <c r="V348" i="14"/>
  <c r="G351" i="14"/>
  <c r="M351" i="14" s="1"/>
  <c r="I351" i="14"/>
  <c r="K351" i="14"/>
  <c r="O351" i="14"/>
  <c r="Q351" i="14"/>
  <c r="V351" i="14"/>
  <c r="G355" i="14"/>
  <c r="I355" i="14"/>
  <c r="K355" i="14"/>
  <c r="M355" i="14"/>
  <c r="O355" i="14"/>
  <c r="Q355" i="14"/>
  <c r="V355" i="14"/>
  <c r="G358" i="14"/>
  <c r="M358" i="14" s="1"/>
  <c r="I358" i="14"/>
  <c r="K358" i="14"/>
  <c r="O358" i="14"/>
  <c r="Q358" i="14"/>
  <c r="V358" i="14"/>
  <c r="G361" i="14"/>
  <c r="I361" i="14"/>
  <c r="K361" i="14"/>
  <c r="M361" i="14"/>
  <c r="O361" i="14"/>
  <c r="Q361" i="14"/>
  <c r="V361" i="14"/>
  <c r="G365" i="14"/>
  <c r="M365" i="14" s="1"/>
  <c r="I365" i="14"/>
  <c r="K365" i="14"/>
  <c r="O365" i="14"/>
  <c r="Q365" i="14"/>
  <c r="V365" i="14"/>
  <c r="G369" i="14"/>
  <c r="I369" i="14"/>
  <c r="K369" i="14"/>
  <c r="M369" i="14"/>
  <c r="O369" i="14"/>
  <c r="Q369" i="14"/>
  <c r="V369" i="14"/>
  <c r="G373" i="14"/>
  <c r="M373" i="14" s="1"/>
  <c r="I373" i="14"/>
  <c r="K373" i="14"/>
  <c r="O373" i="14"/>
  <c r="Q373" i="14"/>
  <c r="V373" i="14"/>
  <c r="G377" i="14"/>
  <c r="I377" i="14"/>
  <c r="K377" i="14"/>
  <c r="M377" i="14"/>
  <c r="O377" i="14"/>
  <c r="Q377" i="14"/>
  <c r="V377" i="14"/>
  <c r="G381" i="14"/>
  <c r="M381" i="14" s="1"/>
  <c r="I381" i="14"/>
  <c r="K381" i="14"/>
  <c r="O381" i="14"/>
  <c r="Q381" i="14"/>
  <c r="V381" i="14"/>
  <c r="G385" i="14"/>
  <c r="I385" i="14"/>
  <c r="K385" i="14"/>
  <c r="M385" i="14"/>
  <c r="O385" i="14"/>
  <c r="Q385" i="14"/>
  <c r="V385" i="14"/>
  <c r="G388" i="14"/>
  <c r="M388" i="14" s="1"/>
  <c r="I388" i="14"/>
  <c r="K388" i="14"/>
  <c r="O388" i="14"/>
  <c r="Q388" i="14"/>
  <c r="V388" i="14"/>
  <c r="G391" i="14"/>
  <c r="I391" i="14"/>
  <c r="K391" i="14"/>
  <c r="M391" i="14"/>
  <c r="O391" i="14"/>
  <c r="Q391" i="14"/>
  <c r="V391" i="14"/>
  <c r="G394" i="14"/>
  <c r="M394" i="14" s="1"/>
  <c r="I394" i="14"/>
  <c r="K394" i="14"/>
  <c r="O394" i="14"/>
  <c r="Q394" i="14"/>
  <c r="V394" i="14"/>
  <c r="G397" i="14"/>
  <c r="I397" i="14"/>
  <c r="K397" i="14"/>
  <c r="M397" i="14"/>
  <c r="O397" i="14"/>
  <c r="Q397" i="14"/>
  <c r="V397" i="14"/>
  <c r="G401" i="14"/>
  <c r="M401" i="14" s="1"/>
  <c r="I401" i="14"/>
  <c r="K401" i="14"/>
  <c r="O401" i="14"/>
  <c r="Q401" i="14"/>
  <c r="V401" i="14"/>
  <c r="G404" i="14"/>
  <c r="I404" i="14"/>
  <c r="K404" i="14"/>
  <c r="M404" i="14"/>
  <c r="O404" i="14"/>
  <c r="Q404" i="14"/>
  <c r="V404" i="14"/>
  <c r="G408" i="14"/>
  <c r="M408" i="14" s="1"/>
  <c r="I408" i="14"/>
  <c r="K408" i="14"/>
  <c r="O408" i="14"/>
  <c r="Q408" i="14"/>
  <c r="V408" i="14"/>
  <c r="G411" i="14"/>
  <c r="I411" i="14"/>
  <c r="K411" i="14"/>
  <c r="M411" i="14"/>
  <c r="O411" i="14"/>
  <c r="Q411" i="14"/>
  <c r="V411" i="14"/>
  <c r="G415" i="14"/>
  <c r="M415" i="14" s="1"/>
  <c r="I415" i="14"/>
  <c r="K415" i="14"/>
  <c r="O415" i="14"/>
  <c r="Q415" i="14"/>
  <c r="V415" i="14"/>
  <c r="G418" i="14"/>
  <c r="I418" i="14"/>
  <c r="K418" i="14"/>
  <c r="M418" i="14"/>
  <c r="O418" i="14"/>
  <c r="Q418" i="14"/>
  <c r="V418" i="14"/>
  <c r="G422" i="14"/>
  <c r="M422" i="14" s="1"/>
  <c r="I422" i="14"/>
  <c r="K422" i="14"/>
  <c r="O422" i="14"/>
  <c r="Q422" i="14"/>
  <c r="V422" i="14"/>
  <c r="G425" i="14"/>
  <c r="I425" i="14"/>
  <c r="K425" i="14"/>
  <c r="M425" i="14"/>
  <c r="O425" i="14"/>
  <c r="Q425" i="14"/>
  <c r="V425" i="14"/>
  <c r="G429" i="14"/>
  <c r="M429" i="14" s="1"/>
  <c r="I429" i="14"/>
  <c r="K429" i="14"/>
  <c r="O429" i="14"/>
  <c r="Q429" i="14"/>
  <c r="V429" i="14"/>
  <c r="G432" i="14"/>
  <c r="I432" i="14"/>
  <c r="K432" i="14"/>
  <c r="M432" i="14"/>
  <c r="O432" i="14"/>
  <c r="Q432" i="14"/>
  <c r="V432" i="14"/>
  <c r="G435" i="14"/>
  <c r="M435" i="14" s="1"/>
  <c r="I435" i="14"/>
  <c r="K435" i="14"/>
  <c r="O435" i="14"/>
  <c r="Q435" i="14"/>
  <c r="V435" i="14"/>
  <c r="G439" i="14"/>
  <c r="I439" i="14"/>
  <c r="K439" i="14"/>
  <c r="M439" i="14"/>
  <c r="O439" i="14"/>
  <c r="Q439" i="14"/>
  <c r="V439" i="14"/>
  <c r="G443" i="14"/>
  <c r="M443" i="14" s="1"/>
  <c r="I443" i="14"/>
  <c r="K443" i="14"/>
  <c r="O443" i="14"/>
  <c r="Q443" i="14"/>
  <c r="V443" i="14"/>
  <c r="Q445" i="14"/>
  <c r="G446" i="14"/>
  <c r="G445" i="14" s="1"/>
  <c r="I446" i="14"/>
  <c r="K446" i="14"/>
  <c r="K445" i="14" s="1"/>
  <c r="O446" i="14"/>
  <c r="O445" i="14" s="1"/>
  <c r="Q446" i="14"/>
  <c r="V446" i="14"/>
  <c r="V445" i="14" s="1"/>
  <c r="G450" i="14"/>
  <c r="I450" i="14"/>
  <c r="I445" i="14" s="1"/>
  <c r="K450" i="14"/>
  <c r="M450" i="14"/>
  <c r="O450" i="14"/>
  <c r="Q450" i="14"/>
  <c r="V450" i="14"/>
  <c r="G454" i="14"/>
  <c r="M454" i="14" s="1"/>
  <c r="I454" i="14"/>
  <c r="K454" i="14"/>
  <c r="O454" i="14"/>
  <c r="Q454" i="14"/>
  <c r="V454" i="14"/>
  <c r="G457" i="14"/>
  <c r="I457" i="14"/>
  <c r="K457" i="14"/>
  <c r="M457" i="14"/>
  <c r="O457" i="14"/>
  <c r="Q457" i="14"/>
  <c r="V457" i="14"/>
  <c r="G461" i="14"/>
  <c r="M461" i="14" s="1"/>
  <c r="I461" i="14"/>
  <c r="K461" i="14"/>
  <c r="O461" i="14"/>
  <c r="Q461" i="14"/>
  <c r="V461" i="14"/>
  <c r="G464" i="14"/>
  <c r="I464" i="14"/>
  <c r="K464" i="14"/>
  <c r="M464" i="14"/>
  <c r="O464" i="14"/>
  <c r="Q464" i="14"/>
  <c r="V464" i="14"/>
  <c r="G468" i="14"/>
  <c r="M468" i="14" s="1"/>
  <c r="I468" i="14"/>
  <c r="K468" i="14"/>
  <c r="O468" i="14"/>
  <c r="Q468" i="14"/>
  <c r="V468" i="14"/>
  <c r="Q470" i="14"/>
  <c r="G471" i="14"/>
  <c r="G470" i="14" s="1"/>
  <c r="I471" i="14"/>
  <c r="K471" i="14"/>
  <c r="K470" i="14" s="1"/>
  <c r="O471" i="14"/>
  <c r="O470" i="14" s="1"/>
  <c r="Q471" i="14"/>
  <c r="V471" i="14"/>
  <c r="V470" i="14" s="1"/>
  <c r="G475" i="14"/>
  <c r="I475" i="14"/>
  <c r="I470" i="14" s="1"/>
  <c r="K475" i="14"/>
  <c r="M475" i="14"/>
  <c r="O475" i="14"/>
  <c r="Q475" i="14"/>
  <c r="V475" i="14"/>
  <c r="G479" i="14"/>
  <c r="M479" i="14" s="1"/>
  <c r="I479" i="14"/>
  <c r="K479" i="14"/>
  <c r="O479" i="14"/>
  <c r="Q479" i="14"/>
  <c r="V479" i="14"/>
  <c r="G483" i="14"/>
  <c r="I483" i="14"/>
  <c r="K483" i="14"/>
  <c r="M483" i="14"/>
  <c r="O483" i="14"/>
  <c r="Q483" i="14"/>
  <c r="V483" i="14"/>
  <c r="G487" i="14"/>
  <c r="M487" i="14" s="1"/>
  <c r="I487" i="14"/>
  <c r="K487" i="14"/>
  <c r="O487" i="14"/>
  <c r="Q487" i="14"/>
  <c r="V487" i="14"/>
  <c r="AE492" i="14"/>
  <c r="BA662" i="13"/>
  <c r="BA604" i="13"/>
  <c r="BA598" i="13"/>
  <c r="BA553" i="13"/>
  <c r="BA429" i="13"/>
  <c r="BA54" i="13"/>
  <c r="BA50" i="13"/>
  <c r="BA46" i="13"/>
  <c r="G9" i="13"/>
  <c r="M9" i="13" s="1"/>
  <c r="I9" i="13"/>
  <c r="I8" i="13" s="1"/>
  <c r="K9" i="13"/>
  <c r="O9" i="13"/>
  <c r="O8" i="13" s="1"/>
  <c r="Q9" i="13"/>
  <c r="Q8" i="13" s="1"/>
  <c r="V9" i="13"/>
  <c r="V8" i="13" s="1"/>
  <c r="G13" i="13"/>
  <c r="I13" i="13"/>
  <c r="K13" i="13"/>
  <c r="K8" i="13" s="1"/>
  <c r="M13" i="13"/>
  <c r="O13" i="13"/>
  <c r="Q13" i="13"/>
  <c r="V13" i="13"/>
  <c r="G15" i="13"/>
  <c r="I15" i="13"/>
  <c r="K15" i="13"/>
  <c r="M15" i="13"/>
  <c r="O15" i="13"/>
  <c r="Q15" i="13"/>
  <c r="V15" i="13"/>
  <c r="G17" i="13"/>
  <c r="M17" i="13" s="1"/>
  <c r="I17" i="13"/>
  <c r="K17" i="13"/>
  <c r="O17" i="13"/>
  <c r="Q17" i="13"/>
  <c r="V17" i="13"/>
  <c r="G19" i="13"/>
  <c r="M19" i="13" s="1"/>
  <c r="I19" i="13"/>
  <c r="K19" i="13"/>
  <c r="O19" i="13"/>
  <c r="Q19" i="13"/>
  <c r="V19" i="13"/>
  <c r="G21" i="13"/>
  <c r="M21" i="13" s="1"/>
  <c r="I21" i="13"/>
  <c r="K21" i="13"/>
  <c r="O21" i="13"/>
  <c r="Q21" i="13"/>
  <c r="V21" i="13"/>
  <c r="G23" i="13"/>
  <c r="I23" i="13"/>
  <c r="K23" i="13"/>
  <c r="M23" i="13"/>
  <c r="O23" i="13"/>
  <c r="Q23" i="13"/>
  <c r="V23" i="13"/>
  <c r="G29" i="13"/>
  <c r="M29" i="13" s="1"/>
  <c r="I29" i="13"/>
  <c r="K29" i="13"/>
  <c r="O29" i="13"/>
  <c r="Q29" i="13"/>
  <c r="V29" i="13"/>
  <c r="G31" i="13"/>
  <c r="I31" i="13"/>
  <c r="K31" i="13"/>
  <c r="M31" i="13"/>
  <c r="O31" i="13"/>
  <c r="Q31" i="13"/>
  <c r="V31" i="13"/>
  <c r="G33" i="13"/>
  <c r="I33" i="13"/>
  <c r="K33" i="13"/>
  <c r="M33" i="13"/>
  <c r="O33" i="13"/>
  <c r="Q33" i="13"/>
  <c r="V33" i="13"/>
  <c r="G35" i="13"/>
  <c r="I35" i="13"/>
  <c r="K35" i="13"/>
  <c r="M35" i="13"/>
  <c r="O35" i="13"/>
  <c r="Q35" i="13"/>
  <c r="V35" i="13"/>
  <c r="G38" i="13"/>
  <c r="M38" i="13" s="1"/>
  <c r="I38" i="13"/>
  <c r="K38" i="13"/>
  <c r="O38" i="13"/>
  <c r="Q38" i="13"/>
  <c r="V38" i="13"/>
  <c r="G41" i="13"/>
  <c r="M41" i="13" s="1"/>
  <c r="I41" i="13"/>
  <c r="K41" i="13"/>
  <c r="O41" i="13"/>
  <c r="Q41" i="13"/>
  <c r="V41" i="13"/>
  <c r="G45" i="13"/>
  <c r="I45" i="13"/>
  <c r="I44" i="13" s="1"/>
  <c r="K45" i="13"/>
  <c r="K44" i="13" s="1"/>
  <c r="M45" i="13"/>
  <c r="O45" i="13"/>
  <c r="O44" i="13" s="1"/>
  <c r="Q45" i="13"/>
  <c r="Q44" i="13" s="1"/>
  <c r="V45" i="13"/>
  <c r="G49" i="13"/>
  <c r="M49" i="13" s="1"/>
  <c r="I49" i="13"/>
  <c r="K49" i="13"/>
  <c r="O49" i="13"/>
  <c r="Q49" i="13"/>
  <c r="V49" i="13"/>
  <c r="G53" i="13"/>
  <c r="I53" i="13"/>
  <c r="K53" i="13"/>
  <c r="M53" i="13"/>
  <c r="O53" i="13"/>
  <c r="Q53" i="13"/>
  <c r="V53" i="13"/>
  <c r="G56" i="13"/>
  <c r="M56" i="13" s="1"/>
  <c r="I56" i="13"/>
  <c r="K56" i="13"/>
  <c r="O56" i="13"/>
  <c r="Q56" i="13"/>
  <c r="V56" i="13"/>
  <c r="G58" i="13"/>
  <c r="I58" i="13"/>
  <c r="K58" i="13"/>
  <c r="M58" i="13"/>
  <c r="O58" i="13"/>
  <c r="Q58" i="13"/>
  <c r="V58" i="13"/>
  <c r="V44" i="13" s="1"/>
  <c r="G60" i="13"/>
  <c r="M60" i="13" s="1"/>
  <c r="I60" i="13"/>
  <c r="K60" i="13"/>
  <c r="O60" i="13"/>
  <c r="Q60" i="13"/>
  <c r="V60" i="13"/>
  <c r="G64" i="13"/>
  <c r="M64" i="13" s="1"/>
  <c r="I64" i="13"/>
  <c r="K64" i="13"/>
  <c r="O64" i="13"/>
  <c r="Q64" i="13"/>
  <c r="V64" i="13"/>
  <c r="G66" i="13"/>
  <c r="G44" i="13" s="1"/>
  <c r="I66" i="13"/>
  <c r="K66" i="13"/>
  <c r="O66" i="13"/>
  <c r="Q66" i="13"/>
  <c r="V66" i="13"/>
  <c r="G68" i="13"/>
  <c r="I68" i="13"/>
  <c r="K68" i="13"/>
  <c r="M68" i="13"/>
  <c r="O68" i="13"/>
  <c r="Q68" i="13"/>
  <c r="V68" i="13"/>
  <c r="G70" i="13"/>
  <c r="M70" i="13" s="1"/>
  <c r="I70" i="13"/>
  <c r="K70" i="13"/>
  <c r="O70" i="13"/>
  <c r="Q70" i="13"/>
  <c r="V70" i="13"/>
  <c r="G73" i="13"/>
  <c r="I73" i="13"/>
  <c r="K73" i="13"/>
  <c r="M73" i="13"/>
  <c r="O73" i="13"/>
  <c r="Q73" i="13"/>
  <c r="V73" i="13"/>
  <c r="G75" i="13"/>
  <c r="M75" i="13" s="1"/>
  <c r="I75" i="13"/>
  <c r="K75" i="13"/>
  <c r="O75" i="13"/>
  <c r="Q75" i="13"/>
  <c r="V75" i="13"/>
  <c r="G77" i="13"/>
  <c r="M77" i="13" s="1"/>
  <c r="I77" i="13"/>
  <c r="K77" i="13"/>
  <c r="O77" i="13"/>
  <c r="Q77" i="13"/>
  <c r="V77" i="13"/>
  <c r="G81" i="13"/>
  <c r="M81" i="13" s="1"/>
  <c r="I81" i="13"/>
  <c r="K81" i="13"/>
  <c r="O81" i="13"/>
  <c r="Q81" i="13"/>
  <c r="V81" i="13"/>
  <c r="G86" i="13"/>
  <c r="M86" i="13" s="1"/>
  <c r="I86" i="13"/>
  <c r="K86" i="13"/>
  <c r="O86" i="13"/>
  <c r="Q86" i="13"/>
  <c r="V86" i="13"/>
  <c r="G88" i="13"/>
  <c r="M88" i="13" s="1"/>
  <c r="I88" i="13"/>
  <c r="K88" i="13"/>
  <c r="O88" i="13"/>
  <c r="Q88" i="13"/>
  <c r="V88" i="13"/>
  <c r="G91" i="13"/>
  <c r="G90" i="13" s="1"/>
  <c r="I91" i="13"/>
  <c r="K91" i="13"/>
  <c r="K90" i="13" s="1"/>
  <c r="O91" i="13"/>
  <c r="O90" i="13" s="1"/>
  <c r="Q91" i="13"/>
  <c r="Q90" i="13" s="1"/>
  <c r="V91" i="13"/>
  <c r="V90" i="13" s="1"/>
  <c r="G94" i="13"/>
  <c r="I94" i="13"/>
  <c r="K94" i="13"/>
  <c r="M94" i="13"/>
  <c r="O94" i="13"/>
  <c r="Q94" i="13"/>
  <c r="V94" i="13"/>
  <c r="G98" i="13"/>
  <c r="I98" i="13"/>
  <c r="K98" i="13"/>
  <c r="M98" i="13"/>
  <c r="O98" i="13"/>
  <c r="Q98" i="13"/>
  <c r="V98" i="13"/>
  <c r="G104" i="13"/>
  <c r="M104" i="13" s="1"/>
  <c r="I104" i="13"/>
  <c r="K104" i="13"/>
  <c r="O104" i="13"/>
  <c r="Q104" i="13"/>
  <c r="V104" i="13"/>
  <c r="G108" i="13"/>
  <c r="M108" i="13" s="1"/>
  <c r="I108" i="13"/>
  <c r="K108" i="13"/>
  <c r="O108" i="13"/>
  <c r="Q108" i="13"/>
  <c r="V108" i="13"/>
  <c r="G112" i="13"/>
  <c r="M112" i="13" s="1"/>
  <c r="I112" i="13"/>
  <c r="K112" i="13"/>
  <c r="O112" i="13"/>
  <c r="Q112" i="13"/>
  <c r="V112" i="13"/>
  <c r="G116" i="13"/>
  <c r="M116" i="13" s="1"/>
  <c r="I116" i="13"/>
  <c r="K116" i="13"/>
  <c r="O116" i="13"/>
  <c r="Q116" i="13"/>
  <c r="V116" i="13"/>
  <c r="G118" i="13"/>
  <c r="I118" i="13"/>
  <c r="I90" i="13" s="1"/>
  <c r="K118" i="13"/>
  <c r="M118" i="13"/>
  <c r="O118" i="13"/>
  <c r="Q118" i="13"/>
  <c r="V118" i="13"/>
  <c r="G120" i="13"/>
  <c r="M120" i="13" s="1"/>
  <c r="I120" i="13"/>
  <c r="K120" i="13"/>
  <c r="O120" i="13"/>
  <c r="Q120" i="13"/>
  <c r="V120" i="13"/>
  <c r="G122" i="13"/>
  <c r="I122" i="13"/>
  <c r="K122" i="13"/>
  <c r="M122" i="13"/>
  <c r="O122" i="13"/>
  <c r="Q122" i="13"/>
  <c r="V122" i="13"/>
  <c r="G124" i="13"/>
  <c r="I124" i="13"/>
  <c r="K124" i="13"/>
  <c r="M124" i="13"/>
  <c r="O124" i="13"/>
  <c r="Q124" i="13"/>
  <c r="V124" i="13"/>
  <c r="G126" i="13"/>
  <c r="M126" i="13" s="1"/>
  <c r="I126" i="13"/>
  <c r="K126" i="13"/>
  <c r="O126" i="13"/>
  <c r="Q126" i="13"/>
  <c r="V126" i="13"/>
  <c r="G128" i="13"/>
  <c r="M128" i="13" s="1"/>
  <c r="I128" i="13"/>
  <c r="K128" i="13"/>
  <c r="O128" i="13"/>
  <c r="Q128" i="13"/>
  <c r="V128" i="13"/>
  <c r="G131" i="13"/>
  <c r="M131" i="13" s="1"/>
  <c r="I131" i="13"/>
  <c r="K131" i="13"/>
  <c r="O131" i="13"/>
  <c r="Q131" i="13"/>
  <c r="V131" i="13"/>
  <c r="G134" i="13"/>
  <c r="M134" i="13" s="1"/>
  <c r="I134" i="13"/>
  <c r="K134" i="13"/>
  <c r="O134" i="13"/>
  <c r="Q134" i="13"/>
  <c r="V134" i="13"/>
  <c r="G137" i="13"/>
  <c r="I137" i="13"/>
  <c r="K137" i="13"/>
  <c r="M137" i="13"/>
  <c r="O137" i="13"/>
  <c r="Q137" i="13"/>
  <c r="V137" i="13"/>
  <c r="G140" i="13"/>
  <c r="M140" i="13" s="1"/>
  <c r="I140" i="13"/>
  <c r="K140" i="13"/>
  <c r="O140" i="13"/>
  <c r="Q140" i="13"/>
  <c r="V140" i="13"/>
  <c r="G143" i="13"/>
  <c r="I143" i="13"/>
  <c r="K143" i="13"/>
  <c r="M143" i="13"/>
  <c r="O143" i="13"/>
  <c r="Q143" i="13"/>
  <c r="V143" i="13"/>
  <c r="G146" i="13"/>
  <c r="I146" i="13"/>
  <c r="K146" i="13"/>
  <c r="M146" i="13"/>
  <c r="O146" i="13"/>
  <c r="Q146" i="13"/>
  <c r="V146" i="13"/>
  <c r="G149" i="13"/>
  <c r="M149" i="13" s="1"/>
  <c r="I149" i="13"/>
  <c r="K149" i="13"/>
  <c r="O149" i="13"/>
  <c r="Q149" i="13"/>
  <c r="V149" i="13"/>
  <c r="G151" i="13"/>
  <c r="M151" i="13" s="1"/>
  <c r="I151" i="13"/>
  <c r="K151" i="13"/>
  <c r="O151" i="13"/>
  <c r="Q151" i="13"/>
  <c r="V151" i="13"/>
  <c r="G154" i="13"/>
  <c r="M154" i="13" s="1"/>
  <c r="I154" i="13"/>
  <c r="K154" i="13"/>
  <c r="O154" i="13"/>
  <c r="Q154" i="13"/>
  <c r="V154" i="13"/>
  <c r="G156" i="13"/>
  <c r="M156" i="13" s="1"/>
  <c r="I156" i="13"/>
  <c r="K156" i="13"/>
  <c r="O156" i="13"/>
  <c r="Q156" i="13"/>
  <c r="V156" i="13"/>
  <c r="G159" i="13"/>
  <c r="I159" i="13"/>
  <c r="K159" i="13"/>
  <c r="M159" i="13"/>
  <c r="O159" i="13"/>
  <c r="Q159" i="13"/>
  <c r="V159" i="13"/>
  <c r="G162" i="13"/>
  <c r="M162" i="13" s="1"/>
  <c r="I162" i="13"/>
  <c r="K162" i="13"/>
  <c r="O162" i="13"/>
  <c r="Q162" i="13"/>
  <c r="V162" i="13"/>
  <c r="G165" i="13"/>
  <c r="I165" i="13"/>
  <c r="K165" i="13"/>
  <c r="M165" i="13"/>
  <c r="O165" i="13"/>
  <c r="Q165" i="13"/>
  <c r="V165" i="13"/>
  <c r="G168" i="13"/>
  <c r="I168" i="13"/>
  <c r="K168" i="13"/>
  <c r="M168" i="13"/>
  <c r="O168" i="13"/>
  <c r="Q168" i="13"/>
  <c r="V168" i="13"/>
  <c r="G171" i="13"/>
  <c r="M171" i="13" s="1"/>
  <c r="I171" i="13"/>
  <c r="K171" i="13"/>
  <c r="O171" i="13"/>
  <c r="Q171" i="13"/>
  <c r="V171" i="13"/>
  <c r="G174" i="13"/>
  <c r="M174" i="13" s="1"/>
  <c r="I174" i="13"/>
  <c r="K174" i="13"/>
  <c r="O174" i="13"/>
  <c r="Q174" i="13"/>
  <c r="V174" i="13"/>
  <c r="G177" i="13"/>
  <c r="M177" i="13" s="1"/>
  <c r="I177" i="13"/>
  <c r="K177" i="13"/>
  <c r="O177" i="13"/>
  <c r="Q177" i="13"/>
  <c r="V177" i="13"/>
  <c r="G180" i="13"/>
  <c r="M180" i="13" s="1"/>
  <c r="I180" i="13"/>
  <c r="K180" i="13"/>
  <c r="O180" i="13"/>
  <c r="Q180" i="13"/>
  <c r="V180" i="13"/>
  <c r="G183" i="13"/>
  <c r="I183" i="13"/>
  <c r="K183" i="13"/>
  <c r="M183" i="13"/>
  <c r="O183" i="13"/>
  <c r="Q183" i="13"/>
  <c r="V183" i="13"/>
  <c r="G185" i="13"/>
  <c r="M185" i="13" s="1"/>
  <c r="I185" i="13"/>
  <c r="K185" i="13"/>
  <c r="O185" i="13"/>
  <c r="Q185" i="13"/>
  <c r="V185" i="13"/>
  <c r="G187" i="13"/>
  <c r="I187" i="13"/>
  <c r="K187" i="13"/>
  <c r="M187" i="13"/>
  <c r="O187" i="13"/>
  <c r="Q187" i="13"/>
  <c r="V187" i="13"/>
  <c r="G189" i="13"/>
  <c r="I189" i="13"/>
  <c r="K189" i="13"/>
  <c r="M189" i="13"/>
  <c r="O189" i="13"/>
  <c r="Q189" i="13"/>
  <c r="V189" i="13"/>
  <c r="G193" i="13"/>
  <c r="M193" i="13" s="1"/>
  <c r="I193" i="13"/>
  <c r="K193" i="13"/>
  <c r="O193" i="13"/>
  <c r="Q193" i="13"/>
  <c r="V193" i="13"/>
  <c r="G196" i="13"/>
  <c r="M196" i="13" s="1"/>
  <c r="I196" i="13"/>
  <c r="K196" i="13"/>
  <c r="O196" i="13"/>
  <c r="Q196" i="13"/>
  <c r="V196" i="13"/>
  <c r="G199" i="13"/>
  <c r="M199" i="13" s="1"/>
  <c r="I199" i="13"/>
  <c r="K199" i="13"/>
  <c r="O199" i="13"/>
  <c r="Q199" i="13"/>
  <c r="V199" i="13"/>
  <c r="G203" i="13"/>
  <c r="M203" i="13" s="1"/>
  <c r="I203" i="13"/>
  <c r="K203" i="13"/>
  <c r="O203" i="13"/>
  <c r="Q203" i="13"/>
  <c r="V203" i="13"/>
  <c r="G208" i="13"/>
  <c r="G207" i="13" s="1"/>
  <c r="I208" i="13"/>
  <c r="K208" i="13"/>
  <c r="K207" i="13" s="1"/>
  <c r="O208" i="13"/>
  <c r="O207" i="13" s="1"/>
  <c r="Q208" i="13"/>
  <c r="Q207" i="13" s="1"/>
  <c r="V208" i="13"/>
  <c r="V207" i="13" s="1"/>
  <c r="G210" i="13"/>
  <c r="I210" i="13"/>
  <c r="K210" i="13"/>
  <c r="M210" i="13"/>
  <c r="O210" i="13"/>
  <c r="Q210" i="13"/>
  <c r="V210" i="13"/>
  <c r="G212" i="13"/>
  <c r="I212" i="13"/>
  <c r="K212" i="13"/>
  <c r="M212" i="13"/>
  <c r="O212" i="13"/>
  <c r="Q212" i="13"/>
  <c r="V212" i="13"/>
  <c r="G214" i="13"/>
  <c r="M214" i="13" s="1"/>
  <c r="I214" i="13"/>
  <c r="K214" i="13"/>
  <c r="O214" i="13"/>
  <c r="Q214" i="13"/>
  <c r="V214" i="13"/>
  <c r="G218" i="13"/>
  <c r="M218" i="13" s="1"/>
  <c r="I218" i="13"/>
  <c r="K218" i="13"/>
  <c r="O218" i="13"/>
  <c r="Q218" i="13"/>
  <c r="V218" i="13"/>
  <c r="G220" i="13"/>
  <c r="M220" i="13" s="1"/>
  <c r="I220" i="13"/>
  <c r="K220" i="13"/>
  <c r="O220" i="13"/>
  <c r="Q220" i="13"/>
  <c r="V220" i="13"/>
  <c r="G222" i="13"/>
  <c r="M222" i="13" s="1"/>
  <c r="I222" i="13"/>
  <c r="K222" i="13"/>
  <c r="O222" i="13"/>
  <c r="Q222" i="13"/>
  <c r="V222" i="13"/>
  <c r="G224" i="13"/>
  <c r="I224" i="13"/>
  <c r="I207" i="13" s="1"/>
  <c r="K224" i="13"/>
  <c r="M224" i="13"/>
  <c r="O224" i="13"/>
  <c r="Q224" i="13"/>
  <c r="V224" i="13"/>
  <c r="G226" i="13"/>
  <c r="M226" i="13" s="1"/>
  <c r="I226" i="13"/>
  <c r="K226" i="13"/>
  <c r="O226" i="13"/>
  <c r="Q226" i="13"/>
  <c r="V226" i="13"/>
  <c r="G228" i="13"/>
  <c r="I228" i="13"/>
  <c r="K228" i="13"/>
  <c r="M228" i="13"/>
  <c r="O228" i="13"/>
  <c r="Q228" i="13"/>
  <c r="V228" i="13"/>
  <c r="G230" i="13"/>
  <c r="I230" i="13"/>
  <c r="K230" i="13"/>
  <c r="M230" i="13"/>
  <c r="O230" i="13"/>
  <c r="Q230" i="13"/>
  <c r="V230" i="13"/>
  <c r="G232" i="13"/>
  <c r="M232" i="13" s="1"/>
  <c r="I232" i="13"/>
  <c r="K232" i="13"/>
  <c r="O232" i="13"/>
  <c r="Q232" i="13"/>
  <c r="V232" i="13"/>
  <c r="G234" i="13"/>
  <c r="M234" i="13" s="1"/>
  <c r="I234" i="13"/>
  <c r="K234" i="13"/>
  <c r="O234" i="13"/>
  <c r="Q234" i="13"/>
  <c r="V234" i="13"/>
  <c r="G237" i="13"/>
  <c r="G236" i="13" s="1"/>
  <c r="I237" i="13"/>
  <c r="I236" i="13" s="1"/>
  <c r="K237" i="13"/>
  <c r="K236" i="13" s="1"/>
  <c r="O237" i="13"/>
  <c r="O236" i="13" s="1"/>
  <c r="Q237" i="13"/>
  <c r="V237" i="13"/>
  <c r="V236" i="13" s="1"/>
  <c r="G240" i="13"/>
  <c r="I240" i="13"/>
  <c r="K240" i="13"/>
  <c r="M240" i="13"/>
  <c r="O240" i="13"/>
  <c r="Q240" i="13"/>
  <c r="V240" i="13"/>
  <c r="G243" i="13"/>
  <c r="I243" i="13"/>
  <c r="K243" i="13"/>
  <c r="M243" i="13"/>
  <c r="O243" i="13"/>
  <c r="Q243" i="13"/>
  <c r="Q236" i="13" s="1"/>
  <c r="V243" i="13"/>
  <c r="G247" i="13"/>
  <c r="G248" i="13"/>
  <c r="I248" i="13"/>
  <c r="I247" i="13" s="1"/>
  <c r="K248" i="13"/>
  <c r="K247" i="13" s="1"/>
  <c r="M248" i="13"/>
  <c r="O248" i="13"/>
  <c r="O247" i="13" s="1"/>
  <c r="Q248" i="13"/>
  <c r="Q247" i="13" s="1"/>
  <c r="V248" i="13"/>
  <c r="V247" i="13" s="1"/>
  <c r="G250" i="13"/>
  <c r="M250" i="13" s="1"/>
  <c r="M247" i="13" s="1"/>
  <c r="I250" i="13"/>
  <c r="K250" i="13"/>
  <c r="O250" i="13"/>
  <c r="Q250" i="13"/>
  <c r="V250" i="13"/>
  <c r="G253" i="13"/>
  <c r="I253" i="13"/>
  <c r="K253" i="13"/>
  <c r="M253" i="13"/>
  <c r="O253" i="13"/>
  <c r="Q253" i="13"/>
  <c r="V253" i="13"/>
  <c r="G257" i="13"/>
  <c r="G256" i="13" s="1"/>
  <c r="I257" i="13"/>
  <c r="I256" i="13" s="1"/>
  <c r="K257" i="13"/>
  <c r="K256" i="13" s="1"/>
  <c r="O257" i="13"/>
  <c r="Q257" i="13"/>
  <c r="Q256" i="13" s="1"/>
  <c r="V257" i="13"/>
  <c r="V256" i="13" s="1"/>
  <c r="G259" i="13"/>
  <c r="I259" i="13"/>
  <c r="K259" i="13"/>
  <c r="M259" i="13"/>
  <c r="O259" i="13"/>
  <c r="Q259" i="13"/>
  <c r="V259" i="13"/>
  <c r="G262" i="13"/>
  <c r="I262" i="13"/>
  <c r="K262" i="13"/>
  <c r="M262" i="13"/>
  <c r="O262" i="13"/>
  <c r="Q262" i="13"/>
  <c r="V262" i="13"/>
  <c r="G274" i="13"/>
  <c r="M274" i="13" s="1"/>
  <c r="I274" i="13"/>
  <c r="K274" i="13"/>
  <c r="O274" i="13"/>
  <c r="Q274" i="13"/>
  <c r="V274" i="13"/>
  <c r="G282" i="13"/>
  <c r="I282" i="13"/>
  <c r="K282" i="13"/>
  <c r="M282" i="13"/>
  <c r="O282" i="13"/>
  <c r="Q282" i="13"/>
  <c r="V282" i="13"/>
  <c r="G289" i="13"/>
  <c r="M289" i="13" s="1"/>
  <c r="I289" i="13"/>
  <c r="K289" i="13"/>
  <c r="O289" i="13"/>
  <c r="Q289" i="13"/>
  <c r="V289" i="13"/>
  <c r="G292" i="13"/>
  <c r="I292" i="13"/>
  <c r="K292" i="13"/>
  <c r="M292" i="13"/>
  <c r="O292" i="13"/>
  <c r="Q292" i="13"/>
  <c r="V292" i="13"/>
  <c r="G295" i="13"/>
  <c r="M295" i="13" s="1"/>
  <c r="I295" i="13"/>
  <c r="K295" i="13"/>
  <c r="O295" i="13"/>
  <c r="O256" i="13" s="1"/>
  <c r="Q295" i="13"/>
  <c r="V295" i="13"/>
  <c r="G303" i="13"/>
  <c r="Q303" i="13"/>
  <c r="G304" i="13"/>
  <c r="I304" i="13"/>
  <c r="I303" i="13" s="1"/>
  <c r="K304" i="13"/>
  <c r="K303" i="13" s="1"/>
  <c r="M304" i="13"/>
  <c r="M303" i="13" s="1"/>
  <c r="O304" i="13"/>
  <c r="O303" i="13" s="1"/>
  <c r="Q304" i="13"/>
  <c r="V304" i="13"/>
  <c r="V303" i="13" s="1"/>
  <c r="G306" i="13"/>
  <c r="I306" i="13"/>
  <c r="K306" i="13"/>
  <c r="M306" i="13"/>
  <c r="O306" i="13"/>
  <c r="Q306" i="13"/>
  <c r="V306" i="13"/>
  <c r="G309" i="13"/>
  <c r="G310" i="13"/>
  <c r="I310" i="13"/>
  <c r="I309" i="13" s="1"/>
  <c r="K310" i="13"/>
  <c r="K309" i="13" s="1"/>
  <c r="M310" i="13"/>
  <c r="O310" i="13"/>
  <c r="O309" i="13" s="1"/>
  <c r="Q310" i="13"/>
  <c r="Q309" i="13" s="1"/>
  <c r="V310" i="13"/>
  <c r="V309" i="13" s="1"/>
  <c r="G312" i="13"/>
  <c r="M312" i="13" s="1"/>
  <c r="M309" i="13" s="1"/>
  <c r="I312" i="13"/>
  <c r="K312" i="13"/>
  <c r="O312" i="13"/>
  <c r="Q312" i="13"/>
  <c r="V312" i="13"/>
  <c r="G320" i="13"/>
  <c r="I320" i="13"/>
  <c r="K320" i="13"/>
  <c r="M320" i="13"/>
  <c r="O320" i="13"/>
  <c r="Q320" i="13"/>
  <c r="V320" i="13"/>
  <c r="G326" i="13"/>
  <c r="M326" i="13" s="1"/>
  <c r="I326" i="13"/>
  <c r="K326" i="13"/>
  <c r="O326" i="13"/>
  <c r="Q326" i="13"/>
  <c r="V326" i="13"/>
  <c r="G331" i="13"/>
  <c r="M331" i="13" s="1"/>
  <c r="I331" i="13"/>
  <c r="K331" i="13"/>
  <c r="O331" i="13"/>
  <c r="Q331" i="13"/>
  <c r="V331" i="13"/>
  <c r="G338" i="13"/>
  <c r="I338" i="13"/>
  <c r="K338" i="13"/>
  <c r="M338" i="13"/>
  <c r="O338" i="13"/>
  <c r="Q338" i="13"/>
  <c r="V338" i="13"/>
  <c r="G341" i="13"/>
  <c r="G340" i="13" s="1"/>
  <c r="I341" i="13"/>
  <c r="I340" i="13" s="1"/>
  <c r="K341" i="13"/>
  <c r="O341" i="13"/>
  <c r="O340" i="13" s="1"/>
  <c r="Q341" i="13"/>
  <c r="Q340" i="13" s="1"/>
  <c r="V341" i="13"/>
  <c r="V340" i="13" s="1"/>
  <c r="G343" i="13"/>
  <c r="I343" i="13"/>
  <c r="K343" i="13"/>
  <c r="M343" i="13"/>
  <c r="O343" i="13"/>
  <c r="Q343" i="13"/>
  <c r="V343" i="13"/>
  <c r="G351" i="13"/>
  <c r="I351" i="13"/>
  <c r="K351" i="13"/>
  <c r="K340" i="13" s="1"/>
  <c r="M351" i="13"/>
  <c r="O351" i="13"/>
  <c r="Q351" i="13"/>
  <c r="V351" i="13"/>
  <c r="G358" i="13"/>
  <c r="I358" i="13"/>
  <c r="K358" i="13"/>
  <c r="M358" i="13"/>
  <c r="O358" i="13"/>
  <c r="Q358" i="13"/>
  <c r="V358" i="13"/>
  <c r="G361" i="13"/>
  <c r="M361" i="13" s="1"/>
  <c r="I361" i="13"/>
  <c r="K361" i="13"/>
  <c r="O361" i="13"/>
  <c r="Q361" i="13"/>
  <c r="V361" i="13"/>
  <c r="G364" i="13"/>
  <c r="Q364" i="13"/>
  <c r="G365" i="13"/>
  <c r="I365" i="13"/>
  <c r="I364" i="13" s="1"/>
  <c r="K365" i="13"/>
  <c r="K364" i="13" s="1"/>
  <c r="M365" i="13"/>
  <c r="M364" i="13" s="1"/>
  <c r="O365" i="13"/>
  <c r="O364" i="13" s="1"/>
  <c r="Q365" i="13"/>
  <c r="V365" i="13"/>
  <c r="V364" i="13" s="1"/>
  <c r="K368" i="13"/>
  <c r="G369" i="13"/>
  <c r="G368" i="13" s="1"/>
  <c r="I369" i="13"/>
  <c r="I368" i="13" s="1"/>
  <c r="K369" i="13"/>
  <c r="O369" i="13"/>
  <c r="O368" i="13" s="1"/>
  <c r="Q369" i="13"/>
  <c r="Q368" i="13" s="1"/>
  <c r="V369" i="13"/>
  <c r="V368" i="13" s="1"/>
  <c r="G371" i="13"/>
  <c r="I371" i="13"/>
  <c r="K371" i="13"/>
  <c r="M371" i="13"/>
  <c r="O371" i="13"/>
  <c r="Q371" i="13"/>
  <c r="V371" i="13"/>
  <c r="K373" i="13"/>
  <c r="G374" i="13"/>
  <c r="I374" i="13"/>
  <c r="I373" i="13" s="1"/>
  <c r="K374" i="13"/>
  <c r="M374" i="13"/>
  <c r="O374" i="13"/>
  <c r="O373" i="13" s="1"/>
  <c r="Q374" i="13"/>
  <c r="V374" i="13"/>
  <c r="V373" i="13" s="1"/>
  <c r="G376" i="13"/>
  <c r="M376" i="13" s="1"/>
  <c r="I376" i="13"/>
  <c r="K376" i="13"/>
  <c r="O376" i="13"/>
  <c r="Q376" i="13"/>
  <c r="V376" i="13"/>
  <c r="G378" i="13"/>
  <c r="G373" i="13" s="1"/>
  <c r="I378" i="13"/>
  <c r="K378" i="13"/>
  <c r="O378" i="13"/>
  <c r="Q378" i="13"/>
  <c r="Q373" i="13" s="1"/>
  <c r="V378" i="13"/>
  <c r="G380" i="13"/>
  <c r="I380" i="13"/>
  <c r="K380" i="13"/>
  <c r="M380" i="13"/>
  <c r="O380" i="13"/>
  <c r="Q380" i="13"/>
  <c r="V380" i="13"/>
  <c r="G382" i="13"/>
  <c r="I382" i="13"/>
  <c r="K382" i="13"/>
  <c r="M382" i="13"/>
  <c r="O382" i="13"/>
  <c r="Q382" i="13"/>
  <c r="V382" i="13"/>
  <c r="G385" i="13"/>
  <c r="I385" i="13"/>
  <c r="I384" i="13" s="1"/>
  <c r="K385" i="13"/>
  <c r="K384" i="13" s="1"/>
  <c r="M385" i="13"/>
  <c r="O385" i="13"/>
  <c r="O384" i="13" s="1"/>
  <c r="Q385" i="13"/>
  <c r="Q384" i="13" s="1"/>
  <c r="V385" i="13"/>
  <c r="G388" i="13"/>
  <c r="M388" i="13" s="1"/>
  <c r="I388" i="13"/>
  <c r="K388" i="13"/>
  <c r="O388" i="13"/>
  <c r="Q388" i="13"/>
  <c r="V388" i="13"/>
  <c r="G390" i="13"/>
  <c r="I390" i="13"/>
  <c r="K390" i="13"/>
  <c r="M390" i="13"/>
  <c r="O390" i="13"/>
  <c r="Q390" i="13"/>
  <c r="V390" i="13"/>
  <c r="V384" i="13" s="1"/>
  <c r="G392" i="13"/>
  <c r="M392" i="13" s="1"/>
  <c r="I392" i="13"/>
  <c r="K392" i="13"/>
  <c r="O392" i="13"/>
  <c r="Q392" i="13"/>
  <c r="V392" i="13"/>
  <c r="G394" i="13"/>
  <c r="M394" i="13" s="1"/>
  <c r="I394" i="13"/>
  <c r="K394" i="13"/>
  <c r="O394" i="13"/>
  <c r="Q394" i="13"/>
  <c r="V394" i="13"/>
  <c r="G396" i="13"/>
  <c r="M396" i="13" s="1"/>
  <c r="I396" i="13"/>
  <c r="K396" i="13"/>
  <c r="O396" i="13"/>
  <c r="Q396" i="13"/>
  <c r="V396" i="13"/>
  <c r="G398" i="13"/>
  <c r="I398" i="13"/>
  <c r="K398" i="13"/>
  <c r="M398" i="13"/>
  <c r="O398" i="13"/>
  <c r="Q398" i="13"/>
  <c r="V398" i="13"/>
  <c r="G400" i="13"/>
  <c r="M400" i="13" s="1"/>
  <c r="I400" i="13"/>
  <c r="K400" i="13"/>
  <c r="O400" i="13"/>
  <c r="Q400" i="13"/>
  <c r="V400" i="13"/>
  <c r="G402" i="13"/>
  <c r="I402" i="13"/>
  <c r="K402" i="13"/>
  <c r="M402" i="13"/>
  <c r="O402" i="13"/>
  <c r="Q402" i="13"/>
  <c r="V402" i="13"/>
  <c r="G405" i="13"/>
  <c r="I405" i="13"/>
  <c r="I404" i="13" s="1"/>
  <c r="K405" i="13"/>
  <c r="M405" i="13"/>
  <c r="O405" i="13"/>
  <c r="O404" i="13" s="1"/>
  <c r="Q405" i="13"/>
  <c r="V405" i="13"/>
  <c r="V404" i="13" s="1"/>
  <c r="G407" i="13"/>
  <c r="M407" i="13" s="1"/>
  <c r="I407" i="13"/>
  <c r="K407" i="13"/>
  <c r="O407" i="13"/>
  <c r="Q407" i="13"/>
  <c r="V407" i="13"/>
  <c r="G409" i="13"/>
  <c r="G404" i="13" s="1"/>
  <c r="I140" i="1" s="1"/>
  <c r="I409" i="13"/>
  <c r="K409" i="13"/>
  <c r="O409" i="13"/>
  <c r="Q409" i="13"/>
  <c r="Q404" i="13" s="1"/>
  <c r="V409" i="13"/>
  <c r="G411" i="13"/>
  <c r="M411" i="13" s="1"/>
  <c r="I411" i="13"/>
  <c r="K411" i="13"/>
  <c r="O411" i="13"/>
  <c r="Q411" i="13"/>
  <c r="V411" i="13"/>
  <c r="G414" i="13"/>
  <c r="I414" i="13"/>
  <c r="K414" i="13"/>
  <c r="M414" i="13"/>
  <c r="O414" i="13"/>
  <c r="Q414" i="13"/>
  <c r="V414" i="13"/>
  <c r="G416" i="13"/>
  <c r="M416" i="13" s="1"/>
  <c r="I416" i="13"/>
  <c r="K416" i="13"/>
  <c r="O416" i="13"/>
  <c r="Q416" i="13"/>
  <c r="V416" i="13"/>
  <c r="G418" i="13"/>
  <c r="I418" i="13"/>
  <c r="K418" i="13"/>
  <c r="M418" i="13"/>
  <c r="O418" i="13"/>
  <c r="Q418" i="13"/>
  <c r="V418" i="13"/>
  <c r="G420" i="13"/>
  <c r="M420" i="13" s="1"/>
  <c r="I420" i="13"/>
  <c r="K420" i="13"/>
  <c r="K404" i="13" s="1"/>
  <c r="O420" i="13"/>
  <c r="Q420" i="13"/>
  <c r="V420" i="13"/>
  <c r="G422" i="13"/>
  <c r="I422" i="13"/>
  <c r="K422" i="13"/>
  <c r="M422" i="13"/>
  <c r="O422" i="13"/>
  <c r="Q422" i="13"/>
  <c r="V422" i="13"/>
  <c r="K424" i="13"/>
  <c r="O424" i="13"/>
  <c r="G425" i="13"/>
  <c r="G424" i="13" s="1"/>
  <c r="I425" i="13"/>
  <c r="I424" i="13" s="1"/>
  <c r="K425" i="13"/>
  <c r="O425" i="13"/>
  <c r="Q425" i="13"/>
  <c r="Q424" i="13" s="1"/>
  <c r="V425" i="13"/>
  <c r="V424" i="13" s="1"/>
  <c r="G437" i="13"/>
  <c r="G436" i="13" s="1"/>
  <c r="I437" i="13"/>
  <c r="K437" i="13"/>
  <c r="K436" i="13" s="1"/>
  <c r="M437" i="13"/>
  <c r="O437" i="13"/>
  <c r="Q437" i="13"/>
  <c r="Q436" i="13" s="1"/>
  <c r="V437" i="13"/>
  <c r="G439" i="13"/>
  <c r="M439" i="13" s="1"/>
  <c r="I439" i="13"/>
  <c r="K439" i="13"/>
  <c r="O439" i="13"/>
  <c r="Q439" i="13"/>
  <c r="V439" i="13"/>
  <c r="G441" i="13"/>
  <c r="I441" i="13"/>
  <c r="I436" i="13" s="1"/>
  <c r="K441" i="13"/>
  <c r="M441" i="13"/>
  <c r="O441" i="13"/>
  <c r="O436" i="13" s="1"/>
  <c r="Q441" i="13"/>
  <c r="V441" i="13"/>
  <c r="G446" i="13"/>
  <c r="M446" i="13" s="1"/>
  <c r="I446" i="13"/>
  <c r="K446" i="13"/>
  <c r="O446" i="13"/>
  <c r="Q446" i="13"/>
  <c r="V446" i="13"/>
  <c r="G449" i="13"/>
  <c r="I449" i="13"/>
  <c r="K449" i="13"/>
  <c r="M449" i="13"/>
  <c r="O449" i="13"/>
  <c r="Q449" i="13"/>
  <c r="V449" i="13"/>
  <c r="G453" i="13"/>
  <c r="M453" i="13" s="1"/>
  <c r="I453" i="13"/>
  <c r="K453" i="13"/>
  <c r="O453" i="13"/>
  <c r="Q453" i="13"/>
  <c r="V453" i="13"/>
  <c r="G457" i="13"/>
  <c r="M457" i="13" s="1"/>
  <c r="I457" i="13"/>
  <c r="K457" i="13"/>
  <c r="O457" i="13"/>
  <c r="Q457" i="13"/>
  <c r="V457" i="13"/>
  <c r="G460" i="13"/>
  <c r="M460" i="13" s="1"/>
  <c r="I460" i="13"/>
  <c r="K460" i="13"/>
  <c r="O460" i="13"/>
  <c r="Q460" i="13"/>
  <c r="V460" i="13"/>
  <c r="V436" i="13" s="1"/>
  <c r="G463" i="13"/>
  <c r="I463" i="13"/>
  <c r="K463" i="13"/>
  <c r="M463" i="13"/>
  <c r="O463" i="13"/>
  <c r="Q463" i="13"/>
  <c r="V463" i="13"/>
  <c r="G465" i="13"/>
  <c r="M465" i="13" s="1"/>
  <c r="I465" i="13"/>
  <c r="K465" i="13"/>
  <c r="O465" i="13"/>
  <c r="Q465" i="13"/>
  <c r="V465" i="13"/>
  <c r="G468" i="13"/>
  <c r="I468" i="13"/>
  <c r="K468" i="13"/>
  <c r="M468" i="13"/>
  <c r="O468" i="13"/>
  <c r="Q468" i="13"/>
  <c r="V468" i="13"/>
  <c r="G472" i="13"/>
  <c r="M472" i="13" s="1"/>
  <c r="I472" i="13"/>
  <c r="K472" i="13"/>
  <c r="O472" i="13"/>
  <c r="Q472" i="13"/>
  <c r="V472" i="13"/>
  <c r="G475" i="13"/>
  <c r="I475" i="13"/>
  <c r="K475" i="13"/>
  <c r="M475" i="13"/>
  <c r="O475" i="13"/>
  <c r="Q475" i="13"/>
  <c r="V475" i="13"/>
  <c r="G477" i="13"/>
  <c r="M477" i="13" s="1"/>
  <c r="I477" i="13"/>
  <c r="K477" i="13"/>
  <c r="O477" i="13"/>
  <c r="Q477" i="13"/>
  <c r="V477" i="13"/>
  <c r="G481" i="13"/>
  <c r="M481" i="13" s="1"/>
  <c r="I481" i="13"/>
  <c r="K481" i="13"/>
  <c r="O481" i="13"/>
  <c r="Q481" i="13"/>
  <c r="V481" i="13"/>
  <c r="G483" i="13"/>
  <c r="M483" i="13" s="1"/>
  <c r="I483" i="13"/>
  <c r="K483" i="13"/>
  <c r="O483" i="13"/>
  <c r="Q483" i="13"/>
  <c r="V483" i="13"/>
  <c r="G485" i="13"/>
  <c r="I485" i="13"/>
  <c r="K485" i="13"/>
  <c r="M485" i="13"/>
  <c r="O485" i="13"/>
  <c r="Q485" i="13"/>
  <c r="V485" i="13"/>
  <c r="G487" i="13"/>
  <c r="M487" i="13" s="1"/>
  <c r="I487" i="13"/>
  <c r="K487" i="13"/>
  <c r="O487" i="13"/>
  <c r="Q487" i="13"/>
  <c r="V487" i="13"/>
  <c r="G489" i="13"/>
  <c r="I489" i="13"/>
  <c r="K489" i="13"/>
  <c r="M489" i="13"/>
  <c r="O489" i="13"/>
  <c r="Q489" i="13"/>
  <c r="V489" i="13"/>
  <c r="G491" i="13"/>
  <c r="M491" i="13" s="1"/>
  <c r="I491" i="13"/>
  <c r="K491" i="13"/>
  <c r="O491" i="13"/>
  <c r="Q491" i="13"/>
  <c r="V491" i="13"/>
  <c r="G495" i="13"/>
  <c r="I495" i="13"/>
  <c r="K495" i="13"/>
  <c r="M495" i="13"/>
  <c r="O495" i="13"/>
  <c r="Q495" i="13"/>
  <c r="V495" i="13"/>
  <c r="G499" i="13"/>
  <c r="M499" i="13" s="1"/>
  <c r="I499" i="13"/>
  <c r="K499" i="13"/>
  <c r="O499" i="13"/>
  <c r="Q499" i="13"/>
  <c r="V499" i="13"/>
  <c r="G502" i="13"/>
  <c r="M502" i="13" s="1"/>
  <c r="I502" i="13"/>
  <c r="K502" i="13"/>
  <c r="O502" i="13"/>
  <c r="Q502" i="13"/>
  <c r="V502" i="13"/>
  <c r="G504" i="13"/>
  <c r="M504" i="13" s="1"/>
  <c r="I504" i="13"/>
  <c r="K504" i="13"/>
  <c r="O504" i="13"/>
  <c r="Q504" i="13"/>
  <c r="V504" i="13"/>
  <c r="G506" i="13"/>
  <c r="I506" i="13"/>
  <c r="K506" i="13"/>
  <c r="M506" i="13"/>
  <c r="O506" i="13"/>
  <c r="Q506" i="13"/>
  <c r="V506" i="13"/>
  <c r="G508" i="13"/>
  <c r="M508" i="13" s="1"/>
  <c r="I508" i="13"/>
  <c r="K508" i="13"/>
  <c r="O508" i="13"/>
  <c r="Q508" i="13"/>
  <c r="V508" i="13"/>
  <c r="G510" i="13"/>
  <c r="I510" i="13"/>
  <c r="K510" i="13"/>
  <c r="M510" i="13"/>
  <c r="O510" i="13"/>
  <c r="Q510" i="13"/>
  <c r="V510" i="13"/>
  <c r="G512" i="13"/>
  <c r="M512" i="13" s="1"/>
  <c r="I512" i="13"/>
  <c r="K512" i="13"/>
  <c r="O512" i="13"/>
  <c r="Q512" i="13"/>
  <c r="V512" i="13"/>
  <c r="G514" i="13"/>
  <c r="I514" i="13"/>
  <c r="K514" i="13"/>
  <c r="M514" i="13"/>
  <c r="O514" i="13"/>
  <c r="Q514" i="13"/>
  <c r="V514" i="13"/>
  <c r="G516" i="13"/>
  <c r="M516" i="13" s="1"/>
  <c r="I516" i="13"/>
  <c r="K516" i="13"/>
  <c r="O516" i="13"/>
  <c r="Q516" i="13"/>
  <c r="V516" i="13"/>
  <c r="G520" i="13"/>
  <c r="M520" i="13" s="1"/>
  <c r="I520" i="13"/>
  <c r="K520" i="13"/>
  <c r="O520" i="13"/>
  <c r="Q520" i="13"/>
  <c r="V520" i="13"/>
  <c r="G522" i="13"/>
  <c r="M522" i="13" s="1"/>
  <c r="I522" i="13"/>
  <c r="K522" i="13"/>
  <c r="O522" i="13"/>
  <c r="Q522" i="13"/>
  <c r="V522" i="13"/>
  <c r="G525" i="13"/>
  <c r="I525" i="13"/>
  <c r="K525" i="13"/>
  <c r="M525" i="13"/>
  <c r="O525" i="13"/>
  <c r="Q525" i="13"/>
  <c r="V525" i="13"/>
  <c r="G530" i="13"/>
  <c r="I530" i="13"/>
  <c r="I529" i="13" s="1"/>
  <c r="K530" i="13"/>
  <c r="K529" i="13" s="1"/>
  <c r="M530" i="13"/>
  <c r="O530" i="13"/>
  <c r="O529" i="13" s="1"/>
  <c r="Q530" i="13"/>
  <c r="Q529" i="13" s="1"/>
  <c r="V530" i="13"/>
  <c r="G531" i="13"/>
  <c r="M531" i="13" s="1"/>
  <c r="I531" i="13"/>
  <c r="K531" i="13"/>
  <c r="O531" i="13"/>
  <c r="Q531" i="13"/>
  <c r="V531" i="13"/>
  <c r="G532" i="13"/>
  <c r="I532" i="13"/>
  <c r="K532" i="13"/>
  <c r="M532" i="13"/>
  <c r="O532" i="13"/>
  <c r="Q532" i="13"/>
  <c r="V532" i="13"/>
  <c r="V529" i="13" s="1"/>
  <c r="G533" i="13"/>
  <c r="M533" i="13" s="1"/>
  <c r="I533" i="13"/>
  <c r="K533" i="13"/>
  <c r="O533" i="13"/>
  <c r="Q533" i="13"/>
  <c r="V533" i="13"/>
  <c r="G535" i="13"/>
  <c r="M535" i="13" s="1"/>
  <c r="I535" i="13"/>
  <c r="K535" i="13"/>
  <c r="O535" i="13"/>
  <c r="Q535" i="13"/>
  <c r="V535" i="13"/>
  <c r="G536" i="13"/>
  <c r="M536" i="13" s="1"/>
  <c r="I536" i="13"/>
  <c r="K536" i="13"/>
  <c r="O536" i="13"/>
  <c r="Q536" i="13"/>
  <c r="V536" i="13"/>
  <c r="G538" i="13"/>
  <c r="I538" i="13"/>
  <c r="K538" i="13"/>
  <c r="M538" i="13"/>
  <c r="O538" i="13"/>
  <c r="Q538" i="13"/>
  <c r="V538" i="13"/>
  <c r="G541" i="13"/>
  <c r="M541" i="13" s="1"/>
  <c r="I541" i="13"/>
  <c r="K541" i="13"/>
  <c r="O541" i="13"/>
  <c r="Q541" i="13"/>
  <c r="V541" i="13"/>
  <c r="G543" i="13"/>
  <c r="I543" i="13"/>
  <c r="K543" i="13"/>
  <c r="M543" i="13"/>
  <c r="O543" i="13"/>
  <c r="Q543" i="13"/>
  <c r="V543" i="13"/>
  <c r="G545" i="13"/>
  <c r="M545" i="13" s="1"/>
  <c r="I545" i="13"/>
  <c r="K545" i="13"/>
  <c r="O545" i="13"/>
  <c r="Q545" i="13"/>
  <c r="V545" i="13"/>
  <c r="G548" i="13"/>
  <c r="I548" i="13"/>
  <c r="K548" i="13"/>
  <c r="M548" i="13"/>
  <c r="O548" i="13"/>
  <c r="Q548" i="13"/>
  <c r="V548" i="13"/>
  <c r="G550" i="13"/>
  <c r="M550" i="13" s="1"/>
  <c r="I550" i="13"/>
  <c r="K550" i="13"/>
  <c r="O550" i="13"/>
  <c r="Q550" i="13"/>
  <c r="V550" i="13"/>
  <c r="G552" i="13"/>
  <c r="M552" i="13" s="1"/>
  <c r="I552" i="13"/>
  <c r="K552" i="13"/>
  <c r="O552" i="13"/>
  <c r="Q552" i="13"/>
  <c r="V552" i="13"/>
  <c r="G555" i="13"/>
  <c r="M555" i="13" s="1"/>
  <c r="I555" i="13"/>
  <c r="K555" i="13"/>
  <c r="O555" i="13"/>
  <c r="Q555" i="13"/>
  <c r="V555" i="13"/>
  <c r="K558" i="13"/>
  <c r="Q558" i="13"/>
  <c r="G559" i="13"/>
  <c r="G558" i="13" s="1"/>
  <c r="I559" i="13"/>
  <c r="I558" i="13" s="1"/>
  <c r="K559" i="13"/>
  <c r="O559" i="13"/>
  <c r="O558" i="13" s="1"/>
  <c r="Q559" i="13"/>
  <c r="V559" i="13"/>
  <c r="V558" i="13" s="1"/>
  <c r="G561" i="13"/>
  <c r="M561" i="13" s="1"/>
  <c r="I561" i="13"/>
  <c r="K561" i="13"/>
  <c r="K560" i="13" s="1"/>
  <c r="O561" i="13"/>
  <c r="Q561" i="13"/>
  <c r="Q560" i="13" s="1"/>
  <c r="V561" i="13"/>
  <c r="V560" i="13" s="1"/>
  <c r="G563" i="13"/>
  <c r="I563" i="13"/>
  <c r="K563" i="13"/>
  <c r="M563" i="13"/>
  <c r="O563" i="13"/>
  <c r="Q563" i="13"/>
  <c r="V563" i="13"/>
  <c r="G565" i="13"/>
  <c r="M565" i="13" s="1"/>
  <c r="I565" i="13"/>
  <c r="K565" i="13"/>
  <c r="O565" i="13"/>
  <c r="O560" i="13" s="1"/>
  <c r="Q565" i="13"/>
  <c r="V565" i="13"/>
  <c r="G567" i="13"/>
  <c r="M567" i="13" s="1"/>
  <c r="I567" i="13"/>
  <c r="K567" i="13"/>
  <c r="O567" i="13"/>
  <c r="Q567" i="13"/>
  <c r="V567" i="13"/>
  <c r="G570" i="13"/>
  <c r="M570" i="13" s="1"/>
  <c r="I570" i="13"/>
  <c r="K570" i="13"/>
  <c r="O570" i="13"/>
  <c r="Q570" i="13"/>
  <c r="V570" i="13"/>
  <c r="G577" i="13"/>
  <c r="I577" i="13"/>
  <c r="K577" i="13"/>
  <c r="M577" i="13"/>
  <c r="O577" i="13"/>
  <c r="Q577" i="13"/>
  <c r="V577" i="13"/>
  <c r="G581" i="13"/>
  <c r="M581" i="13" s="1"/>
  <c r="I581" i="13"/>
  <c r="K581" i="13"/>
  <c r="O581" i="13"/>
  <c r="Q581" i="13"/>
  <c r="V581" i="13"/>
  <c r="G588" i="13"/>
  <c r="I588" i="13"/>
  <c r="I560" i="13" s="1"/>
  <c r="K588" i="13"/>
  <c r="M588" i="13"/>
  <c r="O588" i="13"/>
  <c r="Q588" i="13"/>
  <c r="V588" i="13"/>
  <c r="G592" i="13"/>
  <c r="M592" i="13" s="1"/>
  <c r="I592" i="13"/>
  <c r="K592" i="13"/>
  <c r="O592" i="13"/>
  <c r="Q592" i="13"/>
  <c r="V592" i="13"/>
  <c r="G597" i="13"/>
  <c r="I597" i="13"/>
  <c r="K597" i="13"/>
  <c r="M597" i="13"/>
  <c r="O597" i="13"/>
  <c r="Q597" i="13"/>
  <c r="V597" i="13"/>
  <c r="G603" i="13"/>
  <c r="M603" i="13" s="1"/>
  <c r="I603" i="13"/>
  <c r="K603" i="13"/>
  <c r="O603" i="13"/>
  <c r="Q603" i="13"/>
  <c r="V603" i="13"/>
  <c r="G607" i="13"/>
  <c r="M607" i="13" s="1"/>
  <c r="I607" i="13"/>
  <c r="K607" i="13"/>
  <c r="O607" i="13"/>
  <c r="Q607" i="13"/>
  <c r="V607" i="13"/>
  <c r="G612" i="13"/>
  <c r="M612" i="13" s="1"/>
  <c r="I612" i="13"/>
  <c r="K612" i="13"/>
  <c r="O612" i="13"/>
  <c r="Q612" i="13"/>
  <c r="V612" i="13"/>
  <c r="G617" i="13"/>
  <c r="I617" i="13"/>
  <c r="K617" i="13"/>
  <c r="M617" i="13"/>
  <c r="O617" i="13"/>
  <c r="Q617" i="13"/>
  <c r="V617" i="13"/>
  <c r="G619" i="13"/>
  <c r="M619" i="13" s="1"/>
  <c r="I619" i="13"/>
  <c r="K619" i="13"/>
  <c r="O619" i="13"/>
  <c r="Q619" i="13"/>
  <c r="V619" i="13"/>
  <c r="I620" i="13"/>
  <c r="G621" i="13"/>
  <c r="M621" i="13" s="1"/>
  <c r="I621" i="13"/>
  <c r="K621" i="13"/>
  <c r="K620" i="13" s="1"/>
  <c r="O621" i="13"/>
  <c r="Q621" i="13"/>
  <c r="Q620" i="13" s="1"/>
  <c r="V621" i="13"/>
  <c r="V620" i="13" s="1"/>
  <c r="G624" i="13"/>
  <c r="I624" i="13"/>
  <c r="K624" i="13"/>
  <c r="M624" i="13"/>
  <c r="O624" i="13"/>
  <c r="Q624" i="13"/>
  <c r="V624" i="13"/>
  <c r="G627" i="13"/>
  <c r="M627" i="13" s="1"/>
  <c r="I627" i="13"/>
  <c r="K627" i="13"/>
  <c r="O627" i="13"/>
  <c r="O620" i="13" s="1"/>
  <c r="Q627" i="13"/>
  <c r="V627" i="13"/>
  <c r="G630" i="13"/>
  <c r="M630" i="13" s="1"/>
  <c r="I630" i="13"/>
  <c r="K630" i="13"/>
  <c r="O630" i="13"/>
  <c r="Q630" i="13"/>
  <c r="V630" i="13"/>
  <c r="G632" i="13"/>
  <c r="G631" i="13" s="1"/>
  <c r="I632" i="13"/>
  <c r="K632" i="13"/>
  <c r="K631" i="13" s="1"/>
  <c r="M632" i="13"/>
  <c r="O632" i="13"/>
  <c r="Q632" i="13"/>
  <c r="Q631" i="13" s="1"/>
  <c r="V632" i="13"/>
  <c r="G634" i="13"/>
  <c r="M634" i="13" s="1"/>
  <c r="I634" i="13"/>
  <c r="K634" i="13"/>
  <c r="O634" i="13"/>
  <c r="Q634" i="13"/>
  <c r="V634" i="13"/>
  <c r="G637" i="13"/>
  <c r="I637" i="13"/>
  <c r="I631" i="13" s="1"/>
  <c r="K637" i="13"/>
  <c r="M637" i="13"/>
  <c r="O637" i="13"/>
  <c r="O631" i="13" s="1"/>
  <c r="Q637" i="13"/>
  <c r="V637" i="13"/>
  <c r="G641" i="13"/>
  <c r="M641" i="13" s="1"/>
  <c r="I641" i="13"/>
  <c r="K641" i="13"/>
  <c r="O641" i="13"/>
  <c r="Q641" i="13"/>
  <c r="V641" i="13"/>
  <c r="G646" i="13"/>
  <c r="I646" i="13"/>
  <c r="K646" i="13"/>
  <c r="M646" i="13"/>
  <c r="O646" i="13"/>
  <c r="Q646" i="13"/>
  <c r="V646" i="13"/>
  <c r="G650" i="13"/>
  <c r="M650" i="13" s="1"/>
  <c r="I650" i="13"/>
  <c r="K650" i="13"/>
  <c r="O650" i="13"/>
  <c r="Q650" i="13"/>
  <c r="V650" i="13"/>
  <c r="G653" i="13"/>
  <c r="M653" i="13" s="1"/>
  <c r="I653" i="13"/>
  <c r="K653" i="13"/>
  <c r="O653" i="13"/>
  <c r="Q653" i="13"/>
  <c r="V653" i="13"/>
  <c r="G656" i="13"/>
  <c r="M656" i="13" s="1"/>
  <c r="I656" i="13"/>
  <c r="K656" i="13"/>
  <c r="O656" i="13"/>
  <c r="Q656" i="13"/>
  <c r="V656" i="13"/>
  <c r="V631" i="13" s="1"/>
  <c r="G661" i="13"/>
  <c r="I661" i="13"/>
  <c r="K661" i="13"/>
  <c r="M661" i="13"/>
  <c r="O661" i="13"/>
  <c r="Q661" i="13"/>
  <c r="V661" i="13"/>
  <c r="G664" i="13"/>
  <c r="M664" i="13" s="1"/>
  <c r="I664" i="13"/>
  <c r="K664" i="13"/>
  <c r="O664" i="13"/>
  <c r="Q664" i="13"/>
  <c r="V664" i="13"/>
  <c r="I665" i="13"/>
  <c r="O665" i="13"/>
  <c r="G666" i="13"/>
  <c r="M666" i="13" s="1"/>
  <c r="M665" i="13" s="1"/>
  <c r="I666" i="13"/>
  <c r="K666" i="13"/>
  <c r="K665" i="13" s="1"/>
  <c r="O666" i="13"/>
  <c r="Q666" i="13"/>
  <c r="Q665" i="13" s="1"/>
  <c r="V666" i="13"/>
  <c r="V665" i="13" s="1"/>
  <c r="G668" i="13"/>
  <c r="I668" i="13"/>
  <c r="K668" i="13"/>
  <c r="M668" i="13"/>
  <c r="O668" i="13"/>
  <c r="Q668" i="13"/>
  <c r="V668" i="13"/>
  <c r="G671" i="13"/>
  <c r="G670" i="13" s="1"/>
  <c r="I671" i="13"/>
  <c r="I670" i="13" s="1"/>
  <c r="K671" i="13"/>
  <c r="O671" i="13"/>
  <c r="Q671" i="13"/>
  <c r="Q670" i="13" s="1"/>
  <c r="V671" i="13"/>
  <c r="V670" i="13" s="1"/>
  <c r="G674" i="13"/>
  <c r="M674" i="13" s="1"/>
  <c r="I674" i="13"/>
  <c r="K674" i="13"/>
  <c r="K670" i="13" s="1"/>
  <c r="O674" i="13"/>
  <c r="Q674" i="13"/>
  <c r="V674" i="13"/>
  <c r="G677" i="13"/>
  <c r="I677" i="13"/>
  <c r="K677" i="13"/>
  <c r="M677" i="13"/>
  <c r="O677" i="13"/>
  <c r="Q677" i="13"/>
  <c r="V677" i="13"/>
  <c r="G680" i="13"/>
  <c r="M680" i="13" s="1"/>
  <c r="I680" i="13"/>
  <c r="K680" i="13"/>
  <c r="O680" i="13"/>
  <c r="Q680" i="13"/>
  <c r="V680" i="13"/>
  <c r="G682" i="13"/>
  <c r="M682" i="13" s="1"/>
  <c r="I682" i="13"/>
  <c r="K682" i="13"/>
  <c r="O682" i="13"/>
  <c r="Q682" i="13"/>
  <c r="V682" i="13"/>
  <c r="G686" i="13"/>
  <c r="M686" i="13" s="1"/>
  <c r="I686" i="13"/>
  <c r="K686" i="13"/>
  <c r="O686" i="13"/>
  <c r="Q686" i="13"/>
  <c r="V686" i="13"/>
  <c r="G688" i="13"/>
  <c r="I688" i="13"/>
  <c r="K688" i="13"/>
  <c r="M688" i="13"/>
  <c r="O688" i="13"/>
  <c r="Q688" i="13"/>
  <c r="V688" i="13"/>
  <c r="G691" i="13"/>
  <c r="M691" i="13" s="1"/>
  <c r="I691" i="13"/>
  <c r="K691" i="13"/>
  <c r="O691" i="13"/>
  <c r="O670" i="13" s="1"/>
  <c r="Q691" i="13"/>
  <c r="V691" i="13"/>
  <c r="G694" i="13"/>
  <c r="M694" i="13" s="1"/>
  <c r="I694" i="13"/>
  <c r="K694" i="13"/>
  <c r="O694" i="13"/>
  <c r="Q694" i="13"/>
  <c r="V694" i="13"/>
  <c r="G696" i="13"/>
  <c r="M696" i="13" s="1"/>
  <c r="I696" i="13"/>
  <c r="K696" i="13"/>
  <c r="O696" i="13"/>
  <c r="Q696" i="13"/>
  <c r="V696" i="13"/>
  <c r="G698" i="13"/>
  <c r="I698" i="13"/>
  <c r="K698" i="13"/>
  <c r="M698" i="13"/>
  <c r="O698" i="13"/>
  <c r="Q698" i="13"/>
  <c r="V698" i="13"/>
  <c r="G700" i="13"/>
  <c r="M700" i="13" s="1"/>
  <c r="I700" i="13"/>
  <c r="K700" i="13"/>
  <c r="O700" i="13"/>
  <c r="Q700" i="13"/>
  <c r="V700" i="13"/>
  <c r="G703" i="13"/>
  <c r="M703" i="13" s="1"/>
  <c r="I703" i="13"/>
  <c r="K703" i="13"/>
  <c r="O703" i="13"/>
  <c r="Q703" i="13"/>
  <c r="V703" i="13"/>
  <c r="G706" i="13"/>
  <c r="M706" i="13" s="1"/>
  <c r="I706" i="13"/>
  <c r="K706" i="13"/>
  <c r="O706" i="13"/>
  <c r="Q706" i="13"/>
  <c r="V706" i="13"/>
  <c r="G709" i="13"/>
  <c r="I709" i="13"/>
  <c r="K709" i="13"/>
  <c r="M709" i="13"/>
  <c r="O709" i="13"/>
  <c r="Q709" i="13"/>
  <c r="V709" i="13"/>
  <c r="G711" i="13"/>
  <c r="I711" i="13"/>
  <c r="K711" i="13"/>
  <c r="O711" i="13"/>
  <c r="Q711" i="13"/>
  <c r="V711" i="13"/>
  <c r="G714" i="13"/>
  <c r="M714" i="13" s="1"/>
  <c r="I714" i="13"/>
  <c r="K714" i="13"/>
  <c r="O714" i="13"/>
  <c r="Q714" i="13"/>
  <c r="V714" i="13"/>
  <c r="G718" i="13"/>
  <c r="I718" i="13"/>
  <c r="K718" i="13"/>
  <c r="M718" i="13"/>
  <c r="O718" i="13"/>
  <c r="Q718" i="13"/>
  <c r="V718" i="13"/>
  <c r="G722" i="13"/>
  <c r="M722" i="13" s="1"/>
  <c r="I722" i="13"/>
  <c r="K722" i="13"/>
  <c r="O722" i="13"/>
  <c r="Q722" i="13"/>
  <c r="V722" i="13"/>
  <c r="G724" i="13"/>
  <c r="M724" i="13" s="1"/>
  <c r="I724" i="13"/>
  <c r="K724" i="13"/>
  <c r="O724" i="13"/>
  <c r="Q724" i="13"/>
  <c r="V724" i="13"/>
  <c r="G727" i="13"/>
  <c r="M727" i="13" s="1"/>
  <c r="I727" i="13"/>
  <c r="K727" i="13"/>
  <c r="O727" i="13"/>
  <c r="Q727" i="13"/>
  <c r="V727" i="13"/>
  <c r="G730" i="13"/>
  <c r="I730" i="13"/>
  <c r="K730" i="13"/>
  <c r="M730" i="13"/>
  <c r="O730" i="13"/>
  <c r="Q730" i="13"/>
  <c r="V730" i="13"/>
  <c r="G733" i="13"/>
  <c r="M733" i="13" s="1"/>
  <c r="I733" i="13"/>
  <c r="K733" i="13"/>
  <c r="O733" i="13"/>
  <c r="Q733" i="13"/>
  <c r="V733" i="13"/>
  <c r="G736" i="13"/>
  <c r="M736" i="13" s="1"/>
  <c r="I736" i="13"/>
  <c r="K736" i="13"/>
  <c r="O736" i="13"/>
  <c r="Q736" i="13"/>
  <c r="V736" i="13"/>
  <c r="G738" i="13"/>
  <c r="M738" i="13" s="1"/>
  <c r="I738" i="13"/>
  <c r="K738" i="13"/>
  <c r="O738" i="13"/>
  <c r="Q738" i="13"/>
  <c r="V738" i="13"/>
  <c r="G741" i="13"/>
  <c r="I741" i="13"/>
  <c r="K741" i="13"/>
  <c r="M741" i="13"/>
  <c r="O741" i="13"/>
  <c r="Q741" i="13"/>
  <c r="V741" i="13"/>
  <c r="G744" i="13"/>
  <c r="M744" i="13" s="1"/>
  <c r="I744" i="13"/>
  <c r="K744" i="13"/>
  <c r="O744" i="13"/>
  <c r="Q744" i="13"/>
  <c r="V744" i="13"/>
  <c r="G747" i="13"/>
  <c r="M747" i="13" s="1"/>
  <c r="I747" i="13"/>
  <c r="K747" i="13"/>
  <c r="O747" i="13"/>
  <c r="Q747" i="13"/>
  <c r="V747" i="13"/>
  <c r="G750" i="13"/>
  <c r="M750" i="13" s="1"/>
  <c r="I750" i="13"/>
  <c r="K750" i="13"/>
  <c r="O750" i="13"/>
  <c r="Q750" i="13"/>
  <c r="V750" i="13"/>
  <c r="G753" i="13"/>
  <c r="I753" i="13"/>
  <c r="K753" i="13"/>
  <c r="M753" i="13"/>
  <c r="O753" i="13"/>
  <c r="Q753" i="13"/>
  <c r="V753" i="13"/>
  <c r="G757" i="13"/>
  <c r="M757" i="13" s="1"/>
  <c r="I757" i="13"/>
  <c r="K757" i="13"/>
  <c r="O757" i="13"/>
  <c r="Q757" i="13"/>
  <c r="V757" i="13"/>
  <c r="G759" i="13"/>
  <c r="M759" i="13" s="1"/>
  <c r="I759" i="13"/>
  <c r="K759" i="13"/>
  <c r="O759" i="13"/>
  <c r="Q759" i="13"/>
  <c r="V759" i="13"/>
  <c r="G762" i="13"/>
  <c r="I762" i="13"/>
  <c r="K762" i="13"/>
  <c r="M762" i="13"/>
  <c r="O762" i="13"/>
  <c r="Q762" i="13"/>
  <c r="V762" i="13"/>
  <c r="G765" i="13"/>
  <c r="I765" i="13"/>
  <c r="K765" i="13"/>
  <c r="M765" i="13"/>
  <c r="O765" i="13"/>
  <c r="Q765" i="13"/>
  <c r="V765" i="13"/>
  <c r="G769" i="13"/>
  <c r="M769" i="13" s="1"/>
  <c r="I769" i="13"/>
  <c r="K769" i="13"/>
  <c r="O769" i="13"/>
  <c r="Q769" i="13"/>
  <c r="V769" i="13"/>
  <c r="G772" i="13"/>
  <c r="M772" i="13" s="1"/>
  <c r="I772" i="13"/>
  <c r="K772" i="13"/>
  <c r="O772" i="13"/>
  <c r="Q772" i="13"/>
  <c r="V772" i="13"/>
  <c r="G775" i="13"/>
  <c r="M775" i="13" s="1"/>
  <c r="I775" i="13"/>
  <c r="K775" i="13"/>
  <c r="O775" i="13"/>
  <c r="Q775" i="13"/>
  <c r="V775" i="13"/>
  <c r="G777" i="13"/>
  <c r="I777" i="13"/>
  <c r="K777" i="13"/>
  <c r="M777" i="13"/>
  <c r="O777" i="13"/>
  <c r="Q777" i="13"/>
  <c r="V777" i="13"/>
  <c r="G780" i="13"/>
  <c r="M780" i="13" s="1"/>
  <c r="I780" i="13"/>
  <c r="K780" i="13"/>
  <c r="O780" i="13"/>
  <c r="Q780" i="13"/>
  <c r="V780" i="13"/>
  <c r="G783" i="13"/>
  <c r="M783" i="13" s="1"/>
  <c r="I783" i="13"/>
  <c r="K783" i="13"/>
  <c r="O783" i="13"/>
  <c r="Q783" i="13"/>
  <c r="V783" i="13"/>
  <c r="G786" i="13"/>
  <c r="M786" i="13" s="1"/>
  <c r="I786" i="13"/>
  <c r="K786" i="13"/>
  <c r="O786" i="13"/>
  <c r="Q786" i="13"/>
  <c r="V786" i="13"/>
  <c r="G788" i="13"/>
  <c r="I788" i="13"/>
  <c r="K788" i="13"/>
  <c r="M788" i="13"/>
  <c r="O788" i="13"/>
  <c r="Q788" i="13"/>
  <c r="V788" i="13"/>
  <c r="G791" i="13"/>
  <c r="M791" i="13" s="1"/>
  <c r="I791" i="13"/>
  <c r="K791" i="13"/>
  <c r="O791" i="13"/>
  <c r="Q791" i="13"/>
  <c r="V791" i="13"/>
  <c r="G793" i="13"/>
  <c r="M793" i="13" s="1"/>
  <c r="I793" i="13"/>
  <c r="K793" i="13"/>
  <c r="O793" i="13"/>
  <c r="Q793" i="13"/>
  <c r="V793" i="13"/>
  <c r="G796" i="13"/>
  <c r="M796" i="13" s="1"/>
  <c r="I796" i="13"/>
  <c r="K796" i="13"/>
  <c r="O796" i="13"/>
  <c r="Q796" i="13"/>
  <c r="V796" i="13"/>
  <c r="G798" i="13"/>
  <c r="I798" i="13"/>
  <c r="K798" i="13"/>
  <c r="M798" i="13"/>
  <c r="O798" i="13"/>
  <c r="Q798" i="13"/>
  <c r="V798" i="13"/>
  <c r="G801" i="13"/>
  <c r="M801" i="13" s="1"/>
  <c r="I801" i="13"/>
  <c r="K801" i="13"/>
  <c r="O801" i="13"/>
  <c r="Q801" i="13"/>
  <c r="V801" i="13"/>
  <c r="G804" i="13"/>
  <c r="M804" i="13" s="1"/>
  <c r="I804" i="13"/>
  <c r="K804" i="13"/>
  <c r="O804" i="13"/>
  <c r="Q804" i="13"/>
  <c r="V804" i="13"/>
  <c r="G807" i="13"/>
  <c r="M807" i="13" s="1"/>
  <c r="I807" i="13"/>
  <c r="K807" i="13"/>
  <c r="O807" i="13"/>
  <c r="Q807" i="13"/>
  <c r="V807" i="13"/>
  <c r="G809" i="13"/>
  <c r="I809" i="13"/>
  <c r="K809" i="13"/>
  <c r="M809" i="13"/>
  <c r="O809" i="13"/>
  <c r="Q809" i="13"/>
  <c r="V809" i="13"/>
  <c r="G812" i="13"/>
  <c r="M812" i="13" s="1"/>
  <c r="I812" i="13"/>
  <c r="K812" i="13"/>
  <c r="O812" i="13"/>
  <c r="Q812" i="13"/>
  <c r="V812" i="13"/>
  <c r="G815" i="13"/>
  <c r="M815" i="13" s="1"/>
  <c r="I815" i="13"/>
  <c r="K815" i="13"/>
  <c r="O815" i="13"/>
  <c r="Q815" i="13"/>
  <c r="V815" i="13"/>
  <c r="G817" i="13"/>
  <c r="I817" i="13"/>
  <c r="K817" i="13"/>
  <c r="M817" i="13"/>
  <c r="O817" i="13"/>
  <c r="Q817" i="13"/>
  <c r="V817" i="13"/>
  <c r="G819" i="13"/>
  <c r="G816" i="13" s="1"/>
  <c r="I169" i="1" s="1"/>
  <c r="I819" i="13"/>
  <c r="K819" i="13"/>
  <c r="O819" i="13"/>
  <c r="Q819" i="13"/>
  <c r="V819" i="13"/>
  <c r="G821" i="13"/>
  <c r="M821" i="13" s="1"/>
  <c r="I821" i="13"/>
  <c r="K821" i="13"/>
  <c r="O821" i="13"/>
  <c r="Q821" i="13"/>
  <c r="V821" i="13"/>
  <c r="G824" i="13"/>
  <c r="I824" i="13"/>
  <c r="K824" i="13"/>
  <c r="M824" i="13"/>
  <c r="O824" i="13"/>
  <c r="Q824" i="13"/>
  <c r="V824" i="13"/>
  <c r="G826" i="13"/>
  <c r="I826" i="13"/>
  <c r="K826" i="13"/>
  <c r="M826" i="13"/>
  <c r="O826" i="13"/>
  <c r="Q826" i="13"/>
  <c r="V826" i="13"/>
  <c r="G828" i="13"/>
  <c r="M828" i="13" s="1"/>
  <c r="I828" i="13"/>
  <c r="K828" i="13"/>
  <c r="O828" i="13"/>
  <c r="Q828" i="13"/>
  <c r="V828" i="13"/>
  <c r="G830" i="13"/>
  <c r="M830" i="13" s="1"/>
  <c r="I830" i="13"/>
  <c r="K830" i="13"/>
  <c r="O830" i="13"/>
  <c r="Q830" i="13"/>
  <c r="V830" i="13"/>
  <c r="G832" i="13"/>
  <c r="M832" i="13" s="1"/>
  <c r="I832" i="13"/>
  <c r="K832" i="13"/>
  <c r="O832" i="13"/>
  <c r="Q832" i="13"/>
  <c r="V832" i="13"/>
  <c r="G834" i="13"/>
  <c r="I834" i="13"/>
  <c r="K834" i="13"/>
  <c r="M834" i="13"/>
  <c r="O834" i="13"/>
  <c r="Q834" i="13"/>
  <c r="V834" i="13"/>
  <c r="G839" i="13"/>
  <c r="M839" i="13" s="1"/>
  <c r="I839" i="13"/>
  <c r="K839" i="13"/>
  <c r="O839" i="13"/>
  <c r="Q839" i="13"/>
  <c r="V839" i="13"/>
  <c r="G841" i="13"/>
  <c r="M841" i="13" s="1"/>
  <c r="I841" i="13"/>
  <c r="K841" i="13"/>
  <c r="O841" i="13"/>
  <c r="Q841" i="13"/>
  <c r="V841" i="13"/>
  <c r="G843" i="13"/>
  <c r="I843" i="13"/>
  <c r="K843" i="13"/>
  <c r="M843" i="13"/>
  <c r="O843" i="13"/>
  <c r="Q843" i="13"/>
  <c r="V843" i="13"/>
  <c r="G845" i="13"/>
  <c r="I845" i="13"/>
  <c r="K845" i="13"/>
  <c r="M845" i="13"/>
  <c r="O845" i="13"/>
  <c r="Q845" i="13"/>
  <c r="V845" i="13"/>
  <c r="G847" i="13"/>
  <c r="M847" i="13" s="1"/>
  <c r="I847" i="13"/>
  <c r="K847" i="13"/>
  <c r="O847" i="13"/>
  <c r="Q847" i="13"/>
  <c r="V847" i="13"/>
  <c r="G849" i="13"/>
  <c r="M849" i="13" s="1"/>
  <c r="I849" i="13"/>
  <c r="K849" i="13"/>
  <c r="O849" i="13"/>
  <c r="Q849" i="13"/>
  <c r="V849" i="13"/>
  <c r="G851" i="13"/>
  <c r="M851" i="13" s="1"/>
  <c r="I851" i="13"/>
  <c r="K851" i="13"/>
  <c r="O851" i="13"/>
  <c r="Q851" i="13"/>
  <c r="V851" i="13"/>
  <c r="G855" i="13"/>
  <c r="I855" i="13"/>
  <c r="K855" i="13"/>
  <c r="M855" i="13"/>
  <c r="O855" i="13"/>
  <c r="Q855" i="13"/>
  <c r="V855" i="13"/>
  <c r="G858" i="13"/>
  <c r="M858" i="13" s="1"/>
  <c r="I858" i="13"/>
  <c r="K858" i="13"/>
  <c r="O858" i="13"/>
  <c r="Q858" i="13"/>
  <c r="V858" i="13"/>
  <c r="G861" i="13"/>
  <c r="M861" i="13" s="1"/>
  <c r="I861" i="13"/>
  <c r="K861" i="13"/>
  <c r="O861" i="13"/>
  <c r="Q861" i="13"/>
  <c r="V861" i="13"/>
  <c r="G863" i="13"/>
  <c r="I863" i="13"/>
  <c r="K863" i="13"/>
  <c r="M863" i="13"/>
  <c r="O863" i="13"/>
  <c r="Q863" i="13"/>
  <c r="V863" i="13"/>
  <c r="G865" i="13"/>
  <c r="I865" i="13"/>
  <c r="K865" i="13"/>
  <c r="M865" i="13"/>
  <c r="O865" i="13"/>
  <c r="Q865" i="13"/>
  <c r="V865" i="13"/>
  <c r="G867" i="13"/>
  <c r="M867" i="13" s="1"/>
  <c r="I867" i="13"/>
  <c r="K867" i="13"/>
  <c r="O867" i="13"/>
  <c r="Q867" i="13"/>
  <c r="V867" i="13"/>
  <c r="G869" i="13"/>
  <c r="M869" i="13" s="1"/>
  <c r="I869" i="13"/>
  <c r="K869" i="13"/>
  <c r="O869" i="13"/>
  <c r="Q869" i="13"/>
  <c r="V869" i="13"/>
  <c r="G871" i="13"/>
  <c r="M871" i="13" s="1"/>
  <c r="I871" i="13"/>
  <c r="K871" i="13"/>
  <c r="O871" i="13"/>
  <c r="Q871" i="13"/>
  <c r="V871" i="13"/>
  <c r="G873" i="13"/>
  <c r="I873" i="13"/>
  <c r="K873" i="13"/>
  <c r="M873" i="13"/>
  <c r="O873" i="13"/>
  <c r="Q873" i="13"/>
  <c r="V873" i="13"/>
  <c r="G877" i="13"/>
  <c r="M877" i="13" s="1"/>
  <c r="I877" i="13"/>
  <c r="K877" i="13"/>
  <c r="O877" i="13"/>
  <c r="Q877" i="13"/>
  <c r="V877" i="13"/>
  <c r="G879" i="13"/>
  <c r="M879" i="13" s="1"/>
  <c r="I879" i="13"/>
  <c r="K879" i="13"/>
  <c r="O879" i="13"/>
  <c r="Q879" i="13"/>
  <c r="V879" i="13"/>
  <c r="G881" i="13"/>
  <c r="I881" i="13"/>
  <c r="K881" i="13"/>
  <c r="M881" i="13"/>
  <c r="O881" i="13"/>
  <c r="Q881" i="13"/>
  <c r="V881" i="13"/>
  <c r="G884" i="13"/>
  <c r="I884" i="13"/>
  <c r="K884" i="13"/>
  <c r="M884" i="13"/>
  <c r="O884" i="13"/>
  <c r="Q884" i="13"/>
  <c r="V884" i="13"/>
  <c r="G886" i="13"/>
  <c r="M886" i="13" s="1"/>
  <c r="I886" i="13"/>
  <c r="K886" i="13"/>
  <c r="O886" i="13"/>
  <c r="Q886" i="13"/>
  <c r="V886" i="13"/>
  <c r="G895" i="13"/>
  <c r="M895" i="13" s="1"/>
  <c r="I895" i="13"/>
  <c r="K895" i="13"/>
  <c r="O895" i="13"/>
  <c r="Q895" i="13"/>
  <c r="V895" i="13"/>
  <c r="G898" i="13"/>
  <c r="M898" i="13" s="1"/>
  <c r="I898" i="13"/>
  <c r="K898" i="13"/>
  <c r="O898" i="13"/>
  <c r="Q898" i="13"/>
  <c r="V898" i="13"/>
  <c r="G900" i="13"/>
  <c r="I900" i="13"/>
  <c r="K900" i="13"/>
  <c r="M900" i="13"/>
  <c r="O900" i="13"/>
  <c r="Q900" i="13"/>
  <c r="V900" i="13"/>
  <c r="G902" i="13"/>
  <c r="M902" i="13" s="1"/>
  <c r="I902" i="13"/>
  <c r="K902" i="13"/>
  <c r="O902" i="13"/>
  <c r="Q902" i="13"/>
  <c r="V902" i="13"/>
  <c r="G907" i="13"/>
  <c r="M907" i="13" s="1"/>
  <c r="I907" i="13"/>
  <c r="K907" i="13"/>
  <c r="O907" i="13"/>
  <c r="Q907" i="13"/>
  <c r="V907" i="13"/>
  <c r="G909" i="13"/>
  <c r="M909" i="13" s="1"/>
  <c r="I909" i="13"/>
  <c r="K909" i="13"/>
  <c r="O909" i="13"/>
  <c r="Q909" i="13"/>
  <c r="V909" i="13"/>
  <c r="G911" i="13"/>
  <c r="I911" i="13"/>
  <c r="K911" i="13"/>
  <c r="M911" i="13"/>
  <c r="O911" i="13"/>
  <c r="Q911" i="13"/>
  <c r="V911" i="13"/>
  <c r="G913" i="13"/>
  <c r="M913" i="13" s="1"/>
  <c r="I913" i="13"/>
  <c r="K913" i="13"/>
  <c r="O913" i="13"/>
  <c r="Q913" i="13"/>
  <c r="V913" i="13"/>
  <c r="G915" i="13"/>
  <c r="I915" i="13"/>
  <c r="K915" i="13"/>
  <c r="M915" i="13"/>
  <c r="O915" i="13"/>
  <c r="Q915" i="13"/>
  <c r="V915" i="13"/>
  <c r="G917" i="13"/>
  <c r="M917" i="13" s="1"/>
  <c r="I917" i="13"/>
  <c r="K917" i="13"/>
  <c r="O917" i="13"/>
  <c r="Q917" i="13"/>
  <c r="V917" i="13"/>
  <c r="G919" i="13"/>
  <c r="I919" i="13"/>
  <c r="K919" i="13"/>
  <c r="M919" i="13"/>
  <c r="O919" i="13"/>
  <c r="Q919" i="13"/>
  <c r="V919" i="13"/>
  <c r="G921" i="13"/>
  <c r="M921" i="13" s="1"/>
  <c r="I921" i="13"/>
  <c r="K921" i="13"/>
  <c r="O921" i="13"/>
  <c r="Q921" i="13"/>
  <c r="V921" i="13"/>
  <c r="G923" i="13"/>
  <c r="M923" i="13" s="1"/>
  <c r="I923" i="13"/>
  <c r="K923" i="13"/>
  <c r="O923" i="13"/>
  <c r="Q923" i="13"/>
  <c r="V923" i="13"/>
  <c r="G925" i="13"/>
  <c r="M925" i="13" s="1"/>
  <c r="I925" i="13"/>
  <c r="K925" i="13"/>
  <c r="O925" i="13"/>
  <c r="Q925" i="13"/>
  <c r="V925" i="13"/>
  <c r="G927" i="13"/>
  <c r="I927" i="13"/>
  <c r="K927" i="13"/>
  <c r="M927" i="13"/>
  <c r="O927" i="13"/>
  <c r="Q927" i="13"/>
  <c r="V927" i="13"/>
  <c r="G929" i="13"/>
  <c r="M929" i="13" s="1"/>
  <c r="I929" i="13"/>
  <c r="K929" i="13"/>
  <c r="O929" i="13"/>
  <c r="Q929" i="13"/>
  <c r="V929" i="13"/>
  <c r="G931" i="13"/>
  <c r="M931" i="13" s="1"/>
  <c r="I931" i="13"/>
  <c r="K931" i="13"/>
  <c r="O931" i="13"/>
  <c r="Q931" i="13"/>
  <c r="V931" i="13"/>
  <c r="G933" i="13"/>
  <c r="M933" i="13" s="1"/>
  <c r="I933" i="13"/>
  <c r="K933" i="13"/>
  <c r="O933" i="13"/>
  <c r="Q933" i="13"/>
  <c r="V933" i="13"/>
  <c r="G935" i="13"/>
  <c r="M935" i="13" s="1"/>
  <c r="I935" i="13"/>
  <c r="I934" i="13" s="1"/>
  <c r="K935" i="13"/>
  <c r="K934" i="13" s="1"/>
  <c r="O935" i="13"/>
  <c r="O934" i="13" s="1"/>
  <c r="Q935" i="13"/>
  <c r="Q934" i="13" s="1"/>
  <c r="V935" i="13"/>
  <c r="G942" i="13"/>
  <c r="M942" i="13" s="1"/>
  <c r="I942" i="13"/>
  <c r="K942" i="13"/>
  <c r="O942" i="13"/>
  <c r="Q942" i="13"/>
  <c r="V942" i="13"/>
  <c r="G948" i="13"/>
  <c r="I948" i="13"/>
  <c r="K948" i="13"/>
  <c r="M948" i="13"/>
  <c r="O948" i="13"/>
  <c r="Q948" i="13"/>
  <c r="V948" i="13"/>
  <c r="V934" i="13" s="1"/>
  <c r="G951" i="13"/>
  <c r="I951" i="13"/>
  <c r="K951" i="13"/>
  <c r="M951" i="13"/>
  <c r="O951" i="13"/>
  <c r="Q951" i="13"/>
  <c r="V951" i="13"/>
  <c r="G954" i="13"/>
  <c r="M954" i="13" s="1"/>
  <c r="I954" i="13"/>
  <c r="K954" i="13"/>
  <c r="O954" i="13"/>
  <c r="Q954" i="13"/>
  <c r="V954" i="13"/>
  <c r="G956" i="13"/>
  <c r="M956" i="13" s="1"/>
  <c r="I956" i="13"/>
  <c r="K956" i="13"/>
  <c r="O956" i="13"/>
  <c r="Q956" i="13"/>
  <c r="V956" i="13"/>
  <c r="G958" i="13"/>
  <c r="M958" i="13" s="1"/>
  <c r="I958" i="13"/>
  <c r="K958" i="13"/>
  <c r="O958" i="13"/>
  <c r="Q958" i="13"/>
  <c r="V958" i="13"/>
  <c r="G964" i="13"/>
  <c r="I964" i="13"/>
  <c r="K964" i="13"/>
  <c r="M964" i="13"/>
  <c r="O964" i="13"/>
  <c r="Q964" i="13"/>
  <c r="V964" i="13"/>
  <c r="G966" i="13"/>
  <c r="M966" i="13" s="1"/>
  <c r="I966" i="13"/>
  <c r="K966" i="13"/>
  <c r="O966" i="13"/>
  <c r="Q966" i="13"/>
  <c r="V966" i="13"/>
  <c r="G968" i="13"/>
  <c r="M968" i="13" s="1"/>
  <c r="I968" i="13"/>
  <c r="K968" i="13"/>
  <c r="O968" i="13"/>
  <c r="Q968" i="13"/>
  <c r="V968" i="13"/>
  <c r="G971" i="13"/>
  <c r="I971" i="13"/>
  <c r="K971" i="13"/>
  <c r="M971" i="13"/>
  <c r="O971" i="13"/>
  <c r="Q971" i="13"/>
  <c r="V971" i="13"/>
  <c r="G973" i="13"/>
  <c r="I973" i="13"/>
  <c r="K973" i="13"/>
  <c r="M973" i="13"/>
  <c r="O973" i="13"/>
  <c r="Q973" i="13"/>
  <c r="V973" i="13"/>
  <c r="G975" i="13"/>
  <c r="M975" i="13" s="1"/>
  <c r="I975" i="13"/>
  <c r="K975" i="13"/>
  <c r="O975" i="13"/>
  <c r="Q975" i="13"/>
  <c r="V975" i="13"/>
  <c r="G977" i="13"/>
  <c r="M977" i="13" s="1"/>
  <c r="I977" i="13"/>
  <c r="K977" i="13"/>
  <c r="O977" i="13"/>
  <c r="Q977" i="13"/>
  <c r="V977" i="13"/>
  <c r="G979" i="13"/>
  <c r="I979" i="13"/>
  <c r="K979" i="13"/>
  <c r="M979" i="13"/>
  <c r="O979" i="13"/>
  <c r="Q979" i="13"/>
  <c r="V979" i="13"/>
  <c r="G981" i="13"/>
  <c r="I981" i="13"/>
  <c r="K981" i="13"/>
  <c r="M981" i="13"/>
  <c r="O981" i="13"/>
  <c r="Q981" i="13"/>
  <c r="V981" i="13"/>
  <c r="G983" i="13"/>
  <c r="M983" i="13" s="1"/>
  <c r="I983" i="13"/>
  <c r="K983" i="13"/>
  <c r="O983" i="13"/>
  <c r="Q983" i="13"/>
  <c r="V983" i="13"/>
  <c r="G985" i="13"/>
  <c r="M985" i="13" s="1"/>
  <c r="I985" i="13"/>
  <c r="K985" i="13"/>
  <c r="O985" i="13"/>
  <c r="Q985" i="13"/>
  <c r="V985" i="13"/>
  <c r="G987" i="13"/>
  <c r="I987" i="13"/>
  <c r="K987" i="13"/>
  <c r="M987" i="13"/>
  <c r="O987" i="13"/>
  <c r="Q987" i="13"/>
  <c r="V987" i="13"/>
  <c r="G989" i="13"/>
  <c r="G988" i="13" s="1"/>
  <c r="I989" i="13"/>
  <c r="I988" i="13" s="1"/>
  <c r="K989" i="13"/>
  <c r="O989" i="13"/>
  <c r="Q989" i="13"/>
  <c r="Q988" i="13" s="1"/>
  <c r="V989" i="13"/>
  <c r="V988" i="13" s="1"/>
  <c r="G993" i="13"/>
  <c r="M993" i="13" s="1"/>
  <c r="I993" i="13"/>
  <c r="K993" i="13"/>
  <c r="O993" i="13"/>
  <c r="Q993" i="13"/>
  <c r="V993" i="13"/>
  <c r="G998" i="13"/>
  <c r="I998" i="13"/>
  <c r="K998" i="13"/>
  <c r="K988" i="13" s="1"/>
  <c r="M998" i="13"/>
  <c r="O998" i="13"/>
  <c r="Q998" i="13"/>
  <c r="V998" i="13"/>
  <c r="G1002" i="13"/>
  <c r="I1002" i="13"/>
  <c r="K1002" i="13"/>
  <c r="M1002" i="13"/>
  <c r="O1002" i="13"/>
  <c r="Q1002" i="13"/>
  <c r="V1002" i="13"/>
  <c r="G1007" i="13"/>
  <c r="M1007" i="13" s="1"/>
  <c r="I1007" i="13"/>
  <c r="K1007" i="13"/>
  <c r="O1007" i="13"/>
  <c r="O988" i="13" s="1"/>
  <c r="Q1007" i="13"/>
  <c r="V1007" i="13"/>
  <c r="Q1008" i="13"/>
  <c r="G1009" i="13"/>
  <c r="I1009" i="13"/>
  <c r="I1008" i="13" s="1"/>
  <c r="K1009" i="13"/>
  <c r="M1009" i="13"/>
  <c r="O1009" i="13"/>
  <c r="O1008" i="13" s="1"/>
  <c r="Q1009" i="13"/>
  <c r="V1009" i="13"/>
  <c r="V1008" i="13" s="1"/>
  <c r="G1013" i="13"/>
  <c r="M1013" i="13" s="1"/>
  <c r="I1013" i="13"/>
  <c r="K1013" i="13"/>
  <c r="O1013" i="13"/>
  <c r="Q1013" i="13"/>
  <c r="V1013" i="13"/>
  <c r="G1016" i="13"/>
  <c r="G1008" i="13" s="1"/>
  <c r="I1016" i="13"/>
  <c r="K1016" i="13"/>
  <c r="O1016" i="13"/>
  <c r="Q1016" i="13"/>
  <c r="V1016" i="13"/>
  <c r="G1019" i="13"/>
  <c r="M1019" i="13" s="1"/>
  <c r="I1019" i="13"/>
  <c r="K1019" i="13"/>
  <c r="O1019" i="13"/>
  <c r="Q1019" i="13"/>
  <c r="V1019" i="13"/>
  <c r="G1022" i="13"/>
  <c r="I1022" i="13"/>
  <c r="K1022" i="13"/>
  <c r="K1008" i="13" s="1"/>
  <c r="M1022" i="13"/>
  <c r="O1022" i="13"/>
  <c r="Q1022" i="13"/>
  <c r="V1022" i="13"/>
  <c r="G1024" i="13"/>
  <c r="M1024" i="13" s="1"/>
  <c r="M1023" i="13" s="1"/>
  <c r="I1024" i="13"/>
  <c r="I1023" i="13" s="1"/>
  <c r="K1024" i="13"/>
  <c r="K1023" i="13" s="1"/>
  <c r="O1024" i="13"/>
  <c r="O1023" i="13" s="1"/>
  <c r="Q1024" i="13"/>
  <c r="Q1023" i="13" s="1"/>
  <c r="V1024" i="13"/>
  <c r="G1029" i="13"/>
  <c r="M1029" i="13" s="1"/>
  <c r="I1029" i="13"/>
  <c r="K1029" i="13"/>
  <c r="O1029" i="13"/>
  <c r="Q1029" i="13"/>
  <c r="V1029" i="13"/>
  <c r="G1032" i="13"/>
  <c r="I1032" i="13"/>
  <c r="K1032" i="13"/>
  <c r="M1032" i="13"/>
  <c r="O1032" i="13"/>
  <c r="Q1032" i="13"/>
  <c r="V1032" i="13"/>
  <c r="V1023" i="13" s="1"/>
  <c r="G1035" i="13"/>
  <c r="M1035" i="13" s="1"/>
  <c r="I1035" i="13"/>
  <c r="K1035" i="13"/>
  <c r="O1035" i="13"/>
  <c r="Q1035" i="13"/>
  <c r="V1035" i="13"/>
  <c r="G1039" i="13"/>
  <c r="M1039" i="13" s="1"/>
  <c r="I1039" i="13"/>
  <c r="K1039" i="13"/>
  <c r="O1039" i="13"/>
  <c r="Q1039" i="13"/>
  <c r="V1039" i="13"/>
  <c r="G1043" i="13"/>
  <c r="M1043" i="13" s="1"/>
  <c r="I1043" i="13"/>
  <c r="K1043" i="13"/>
  <c r="O1043" i="13"/>
  <c r="Q1043" i="13"/>
  <c r="V1043" i="13"/>
  <c r="G1047" i="13"/>
  <c r="I1047" i="13"/>
  <c r="K1047" i="13"/>
  <c r="M1047" i="13"/>
  <c r="O1047" i="13"/>
  <c r="Q1047" i="13"/>
  <c r="V1047" i="13"/>
  <c r="G1051" i="13"/>
  <c r="I1051" i="13"/>
  <c r="K1051" i="13"/>
  <c r="M1051" i="13"/>
  <c r="O1051" i="13"/>
  <c r="Q1051" i="13"/>
  <c r="V1051" i="13"/>
  <c r="G1054" i="13"/>
  <c r="M1054" i="13" s="1"/>
  <c r="I1054" i="13"/>
  <c r="K1054" i="13"/>
  <c r="O1054" i="13"/>
  <c r="Q1054" i="13"/>
  <c r="V1054" i="13"/>
  <c r="G1056" i="13"/>
  <c r="I1056" i="13"/>
  <c r="I1055" i="13" s="1"/>
  <c r="K1056" i="13"/>
  <c r="M1056" i="13"/>
  <c r="O1056" i="13"/>
  <c r="O1055" i="13" s="1"/>
  <c r="Q1056" i="13"/>
  <c r="V1056" i="13"/>
  <c r="V1055" i="13" s="1"/>
  <c r="G1059" i="13"/>
  <c r="M1059" i="13" s="1"/>
  <c r="I1059" i="13"/>
  <c r="K1059" i="13"/>
  <c r="O1059" i="13"/>
  <c r="Q1059" i="13"/>
  <c r="V1059" i="13"/>
  <c r="G1061" i="13"/>
  <c r="G1055" i="13" s="1"/>
  <c r="I1061" i="13"/>
  <c r="K1061" i="13"/>
  <c r="O1061" i="13"/>
  <c r="Q1061" i="13"/>
  <c r="Q1055" i="13" s="1"/>
  <c r="V1061" i="13"/>
  <c r="G1065" i="13"/>
  <c r="M1065" i="13" s="1"/>
  <c r="I1065" i="13"/>
  <c r="K1065" i="13"/>
  <c r="O1065" i="13"/>
  <c r="Q1065" i="13"/>
  <c r="V1065" i="13"/>
  <c r="G1070" i="13"/>
  <c r="M1070" i="13" s="1"/>
  <c r="I1070" i="13"/>
  <c r="K1070" i="13"/>
  <c r="K1055" i="13" s="1"/>
  <c r="O1070" i="13"/>
  <c r="Q1070" i="13"/>
  <c r="V1070" i="13"/>
  <c r="G1072" i="13"/>
  <c r="I1072" i="13"/>
  <c r="K1072" i="13"/>
  <c r="M1072" i="13"/>
  <c r="O1072" i="13"/>
  <c r="Q1072" i="13"/>
  <c r="V1072" i="13"/>
  <c r="G1075" i="13"/>
  <c r="I1075" i="13"/>
  <c r="K1075" i="13"/>
  <c r="M1075" i="13"/>
  <c r="O1075" i="13"/>
  <c r="Q1075" i="13"/>
  <c r="V1075" i="13"/>
  <c r="G1079" i="13"/>
  <c r="M1079" i="13" s="1"/>
  <c r="I1079" i="13"/>
  <c r="K1079" i="13"/>
  <c r="O1079" i="13"/>
  <c r="Q1079" i="13"/>
  <c r="V1079" i="13"/>
  <c r="G1080" i="13"/>
  <c r="I1080" i="13"/>
  <c r="V1080" i="13"/>
  <c r="G1081" i="13"/>
  <c r="M1081" i="13" s="1"/>
  <c r="M1080" i="13" s="1"/>
  <c r="I1081" i="13"/>
  <c r="K1081" i="13"/>
  <c r="K1080" i="13" s="1"/>
  <c r="O1081" i="13"/>
  <c r="O1080" i="13" s="1"/>
  <c r="Q1081" i="13"/>
  <c r="Q1080" i="13" s="1"/>
  <c r="V1081" i="13"/>
  <c r="G1084" i="13"/>
  <c r="G1085" i="13"/>
  <c r="I1085" i="13"/>
  <c r="I1084" i="13" s="1"/>
  <c r="K1085" i="13"/>
  <c r="M1085" i="13"/>
  <c r="O1085" i="13"/>
  <c r="O1084" i="13" s="1"/>
  <c r="Q1085" i="13"/>
  <c r="V1085" i="13"/>
  <c r="V1084" i="13" s="1"/>
  <c r="G1091" i="13"/>
  <c r="I1091" i="13"/>
  <c r="K1091" i="13"/>
  <c r="K1084" i="13" s="1"/>
  <c r="M1091" i="13"/>
  <c r="O1091" i="13"/>
  <c r="Q1091" i="13"/>
  <c r="V1091" i="13"/>
  <c r="G1098" i="13"/>
  <c r="I1098" i="13"/>
  <c r="K1098" i="13"/>
  <c r="M1098" i="13"/>
  <c r="O1098" i="13"/>
  <c r="Q1098" i="13"/>
  <c r="V1098" i="13"/>
  <c r="G1102" i="13"/>
  <c r="I1102" i="13"/>
  <c r="K1102" i="13"/>
  <c r="M1102" i="13"/>
  <c r="O1102" i="13"/>
  <c r="Q1102" i="13"/>
  <c r="V1102" i="13"/>
  <c r="G1106" i="13"/>
  <c r="M1106" i="13" s="1"/>
  <c r="I1106" i="13"/>
  <c r="K1106" i="13"/>
  <c r="O1106" i="13"/>
  <c r="Q1106" i="13"/>
  <c r="Q1084" i="13" s="1"/>
  <c r="V1106" i="13"/>
  <c r="V1107" i="13"/>
  <c r="G1108" i="13"/>
  <c r="M1108" i="13" s="1"/>
  <c r="I1108" i="13"/>
  <c r="K1108" i="13"/>
  <c r="K1107" i="13" s="1"/>
  <c r="O1108" i="13"/>
  <c r="O1107" i="13" s="1"/>
  <c r="Q1108" i="13"/>
  <c r="Q1107" i="13" s="1"/>
  <c r="V1108" i="13"/>
  <c r="G1111" i="13"/>
  <c r="G1107" i="13" s="1"/>
  <c r="I1111" i="13"/>
  <c r="K1111" i="13"/>
  <c r="O1111" i="13"/>
  <c r="Q1111" i="13"/>
  <c r="V1111" i="13"/>
  <c r="G1113" i="13"/>
  <c r="I1113" i="13"/>
  <c r="I1107" i="13" s="1"/>
  <c r="K1113" i="13"/>
  <c r="M1113" i="13"/>
  <c r="O1113" i="13"/>
  <c r="Q1113" i="13"/>
  <c r="V1113" i="13"/>
  <c r="G1116" i="13"/>
  <c r="I1116" i="13"/>
  <c r="K1116" i="13"/>
  <c r="M1116" i="13"/>
  <c r="O1116" i="13"/>
  <c r="Q1116" i="13"/>
  <c r="V1116" i="13"/>
  <c r="G1119" i="13"/>
  <c r="I1119" i="13"/>
  <c r="K1119" i="13"/>
  <c r="M1119" i="13"/>
  <c r="O1119" i="13"/>
  <c r="Q1119" i="13"/>
  <c r="V1119" i="13"/>
  <c r="I1122" i="13"/>
  <c r="O1122" i="13"/>
  <c r="G1123" i="13"/>
  <c r="G1122" i="13" s="1"/>
  <c r="I1123" i="13"/>
  <c r="K1123" i="13"/>
  <c r="K1122" i="13" s="1"/>
  <c r="O1123" i="13"/>
  <c r="Q1123" i="13"/>
  <c r="Q1122" i="13" s="1"/>
  <c r="V1123" i="13"/>
  <c r="G1125" i="13"/>
  <c r="I1125" i="13"/>
  <c r="K1125" i="13"/>
  <c r="M1125" i="13"/>
  <c r="O1125" i="13"/>
  <c r="Q1125" i="13"/>
  <c r="V1125" i="13"/>
  <c r="V1122" i="13" s="1"/>
  <c r="G1147" i="13"/>
  <c r="I1147" i="13"/>
  <c r="K1147" i="13"/>
  <c r="M1147" i="13"/>
  <c r="O1147" i="13"/>
  <c r="Q1147" i="13"/>
  <c r="V1147" i="13"/>
  <c r="G1152" i="13"/>
  <c r="M1152" i="13" s="1"/>
  <c r="I1152" i="13"/>
  <c r="K1152" i="13"/>
  <c r="O1152" i="13"/>
  <c r="Q1152" i="13"/>
  <c r="V1152" i="13"/>
  <c r="AE1158" i="13"/>
  <c r="F42" i="1" s="1"/>
  <c r="BA54" i="12"/>
  <c r="BA51" i="12"/>
  <c r="G9" i="12"/>
  <c r="AF122" i="12" s="1"/>
  <c r="G41" i="1" s="1"/>
  <c r="I9" i="12"/>
  <c r="I8" i="12" s="1"/>
  <c r="K9" i="12"/>
  <c r="K8" i="12" s="1"/>
  <c r="O9" i="12"/>
  <c r="O8" i="12" s="1"/>
  <c r="Q9" i="12"/>
  <c r="V9" i="12"/>
  <c r="V8" i="12" s="1"/>
  <c r="G11" i="12"/>
  <c r="I11" i="12"/>
  <c r="K11" i="12"/>
  <c r="M11" i="12"/>
  <c r="O11" i="12"/>
  <c r="Q11" i="12"/>
  <c r="V11" i="12"/>
  <c r="G13" i="12"/>
  <c r="I13" i="12"/>
  <c r="K13" i="12"/>
  <c r="M13" i="12"/>
  <c r="O13" i="12"/>
  <c r="Q13" i="12"/>
  <c r="Q8" i="12" s="1"/>
  <c r="V13" i="12"/>
  <c r="G15" i="12"/>
  <c r="I15" i="12"/>
  <c r="K15" i="12"/>
  <c r="M15" i="12"/>
  <c r="O15" i="12"/>
  <c r="Q15" i="12"/>
  <c r="V15" i="12"/>
  <c r="G17" i="12"/>
  <c r="M17" i="12" s="1"/>
  <c r="I17" i="12"/>
  <c r="K17" i="12"/>
  <c r="O17" i="12"/>
  <c r="Q17" i="12"/>
  <c r="V17" i="12"/>
  <c r="G20" i="12"/>
  <c r="M20" i="12" s="1"/>
  <c r="I20" i="12"/>
  <c r="K20" i="12"/>
  <c r="O20" i="12"/>
  <c r="Q20" i="12"/>
  <c r="V20" i="12"/>
  <c r="G23" i="12"/>
  <c r="M23" i="12" s="1"/>
  <c r="I23" i="12"/>
  <c r="K23" i="12"/>
  <c r="O23" i="12"/>
  <c r="Q23" i="12"/>
  <c r="V23" i="12"/>
  <c r="G26" i="12"/>
  <c r="I26" i="12"/>
  <c r="K26" i="12"/>
  <c r="O26" i="12"/>
  <c r="Q26" i="12"/>
  <c r="V26" i="12"/>
  <c r="G28" i="12"/>
  <c r="I28" i="12"/>
  <c r="K28" i="12"/>
  <c r="M28" i="12"/>
  <c r="O28" i="12"/>
  <c r="Q28" i="12"/>
  <c r="V28" i="12"/>
  <c r="G30" i="12"/>
  <c r="I30" i="12"/>
  <c r="K30" i="12"/>
  <c r="M30" i="12"/>
  <c r="O30" i="12"/>
  <c r="Q30" i="12"/>
  <c r="V30" i="12"/>
  <c r="G32" i="12"/>
  <c r="I32" i="12"/>
  <c r="K32" i="12"/>
  <c r="M32" i="12"/>
  <c r="O32" i="12"/>
  <c r="Q32" i="12"/>
  <c r="V32" i="12"/>
  <c r="G33" i="12"/>
  <c r="I33" i="12"/>
  <c r="K33" i="12"/>
  <c r="M33" i="12"/>
  <c r="O33" i="12"/>
  <c r="Q33" i="12"/>
  <c r="V33" i="12"/>
  <c r="G36" i="12"/>
  <c r="M36" i="12" s="1"/>
  <c r="I36" i="12"/>
  <c r="K36" i="12"/>
  <c r="O36" i="12"/>
  <c r="Q36" i="12"/>
  <c r="V36" i="12"/>
  <c r="G38" i="12"/>
  <c r="M38" i="12" s="1"/>
  <c r="I38" i="12"/>
  <c r="K38" i="12"/>
  <c r="O38" i="12"/>
  <c r="Q38" i="12"/>
  <c r="V38" i="12"/>
  <c r="G40" i="12"/>
  <c r="M40" i="12" s="1"/>
  <c r="I40" i="12"/>
  <c r="K40" i="12"/>
  <c r="O40" i="12"/>
  <c r="Q40" i="12"/>
  <c r="V40" i="12"/>
  <c r="G42" i="12"/>
  <c r="M42" i="12" s="1"/>
  <c r="I42" i="12"/>
  <c r="K42" i="12"/>
  <c r="O42" i="12"/>
  <c r="Q42" i="12"/>
  <c r="V42" i="12"/>
  <c r="G44" i="12"/>
  <c r="I44" i="12"/>
  <c r="K44" i="12"/>
  <c r="M44" i="12"/>
  <c r="O44" i="12"/>
  <c r="Q44" i="12"/>
  <c r="V44" i="12"/>
  <c r="G46" i="12"/>
  <c r="I46" i="12"/>
  <c r="K46" i="12"/>
  <c r="M46" i="12"/>
  <c r="O46" i="12"/>
  <c r="Q46" i="12"/>
  <c r="V46" i="12"/>
  <c r="G48" i="12"/>
  <c r="I48" i="12"/>
  <c r="K48" i="12"/>
  <c r="M48" i="12"/>
  <c r="O48" i="12"/>
  <c r="Q48" i="12"/>
  <c r="V48" i="12"/>
  <c r="G50" i="12"/>
  <c r="I50" i="12"/>
  <c r="K50" i="12"/>
  <c r="M50" i="12"/>
  <c r="O50" i="12"/>
  <c r="Q50" i="12"/>
  <c r="V50" i="12"/>
  <c r="G53" i="12"/>
  <c r="I53" i="12"/>
  <c r="K53" i="12"/>
  <c r="M53" i="12"/>
  <c r="O53" i="12"/>
  <c r="Q53" i="12"/>
  <c r="V53" i="12"/>
  <c r="G56" i="12"/>
  <c r="M56" i="12" s="1"/>
  <c r="I56" i="12"/>
  <c r="K56" i="12"/>
  <c r="O56" i="12"/>
  <c r="Q56" i="12"/>
  <c r="V56" i="12"/>
  <c r="G59" i="12"/>
  <c r="M59" i="12" s="1"/>
  <c r="I59" i="12"/>
  <c r="K59" i="12"/>
  <c r="O59" i="12"/>
  <c r="Q59" i="12"/>
  <c r="V59" i="12"/>
  <c r="G61" i="12"/>
  <c r="M61" i="12" s="1"/>
  <c r="I61" i="12"/>
  <c r="K61" i="12"/>
  <c r="O61" i="12"/>
  <c r="Q61" i="12"/>
  <c r="V61" i="12"/>
  <c r="G63" i="12"/>
  <c r="I63" i="12"/>
  <c r="K63" i="12"/>
  <c r="M63" i="12"/>
  <c r="O63" i="12"/>
  <c r="Q63" i="12"/>
  <c r="V63" i="12"/>
  <c r="G67" i="12"/>
  <c r="I67" i="12"/>
  <c r="K67" i="12"/>
  <c r="M67" i="12"/>
  <c r="O67" i="12"/>
  <c r="Q67" i="12"/>
  <c r="V67" i="12"/>
  <c r="G69" i="12"/>
  <c r="I69" i="12"/>
  <c r="K69" i="12"/>
  <c r="M69" i="12"/>
  <c r="O69" i="12"/>
  <c r="Q69" i="12"/>
  <c r="V69" i="12"/>
  <c r="G71" i="12"/>
  <c r="I71" i="12"/>
  <c r="K71" i="12"/>
  <c r="M71" i="12"/>
  <c r="O71" i="12"/>
  <c r="Q71" i="12"/>
  <c r="V71" i="12"/>
  <c r="G73" i="12"/>
  <c r="I73" i="12"/>
  <c r="K73" i="12"/>
  <c r="M73" i="12"/>
  <c r="O73" i="12"/>
  <c r="Q73" i="12"/>
  <c r="V73" i="12"/>
  <c r="G75" i="12"/>
  <c r="M75" i="12" s="1"/>
  <c r="I75" i="12"/>
  <c r="K75" i="12"/>
  <c r="O75" i="12"/>
  <c r="Q75" i="12"/>
  <c r="V75" i="12"/>
  <c r="G77" i="12"/>
  <c r="M77" i="12" s="1"/>
  <c r="I77" i="12"/>
  <c r="K77" i="12"/>
  <c r="O77" i="12"/>
  <c r="Q77" i="12"/>
  <c r="V77" i="12"/>
  <c r="G83" i="12"/>
  <c r="M83" i="12" s="1"/>
  <c r="I83" i="12"/>
  <c r="K83" i="12"/>
  <c r="O83" i="12"/>
  <c r="Q83" i="12"/>
  <c r="V83" i="12"/>
  <c r="G86" i="12"/>
  <c r="I86" i="12"/>
  <c r="K86" i="12"/>
  <c r="M86" i="12"/>
  <c r="O86" i="12"/>
  <c r="Q86" i="12"/>
  <c r="V86" i="12"/>
  <c r="G88" i="12"/>
  <c r="I88" i="12"/>
  <c r="K88" i="12"/>
  <c r="M88" i="12"/>
  <c r="O88" i="12"/>
  <c r="Q88" i="12"/>
  <c r="V88" i="12"/>
  <c r="G90" i="12"/>
  <c r="K90" i="12"/>
  <c r="G91" i="12"/>
  <c r="I91" i="12"/>
  <c r="I90" i="12" s="1"/>
  <c r="K91" i="12"/>
  <c r="M91" i="12"/>
  <c r="O91" i="12"/>
  <c r="O90" i="12" s="1"/>
  <c r="Q91" i="12"/>
  <c r="Q90" i="12" s="1"/>
  <c r="V91" i="12"/>
  <c r="V90" i="12" s="1"/>
  <c r="G94" i="12"/>
  <c r="I94" i="12"/>
  <c r="K94" i="12"/>
  <c r="M94" i="12"/>
  <c r="O94" i="12"/>
  <c r="Q94" i="12"/>
  <c r="V94" i="12"/>
  <c r="G99" i="12"/>
  <c r="M99" i="12" s="1"/>
  <c r="I99" i="12"/>
  <c r="K99" i="12"/>
  <c r="O99" i="12"/>
  <c r="Q99" i="12"/>
  <c r="V99" i="12"/>
  <c r="G101" i="12"/>
  <c r="M101" i="12" s="1"/>
  <c r="I101" i="12"/>
  <c r="K101" i="12"/>
  <c r="O101" i="12"/>
  <c r="Q101" i="12"/>
  <c r="V101" i="12"/>
  <c r="G104" i="12"/>
  <c r="G105" i="12"/>
  <c r="I105" i="12"/>
  <c r="I104" i="12" s="1"/>
  <c r="K105" i="12"/>
  <c r="K104" i="12" s="1"/>
  <c r="M105" i="12"/>
  <c r="O105" i="12"/>
  <c r="O104" i="12" s="1"/>
  <c r="Q105" i="12"/>
  <c r="V105" i="12"/>
  <c r="V104" i="12" s="1"/>
  <c r="G106" i="12"/>
  <c r="I106" i="12"/>
  <c r="K106" i="12"/>
  <c r="M106" i="12"/>
  <c r="O106" i="12"/>
  <c r="Q106" i="12"/>
  <c r="V106" i="12"/>
  <c r="G108" i="12"/>
  <c r="I108" i="12"/>
  <c r="K108" i="12"/>
  <c r="M108" i="12"/>
  <c r="O108" i="12"/>
  <c r="Q108" i="12"/>
  <c r="Q104" i="12" s="1"/>
  <c r="V108" i="12"/>
  <c r="G109" i="12"/>
  <c r="I109" i="12"/>
  <c r="K109" i="12"/>
  <c r="M109" i="12"/>
  <c r="O109" i="12"/>
  <c r="Q109" i="12"/>
  <c r="V109" i="12"/>
  <c r="G111" i="12"/>
  <c r="I111" i="12"/>
  <c r="K111" i="12"/>
  <c r="M111" i="12"/>
  <c r="O111" i="12"/>
  <c r="Q111" i="12"/>
  <c r="V111" i="12"/>
  <c r="G113" i="12"/>
  <c r="M113" i="12" s="1"/>
  <c r="I113" i="12"/>
  <c r="K113" i="12"/>
  <c r="O113" i="12"/>
  <c r="Q113" i="12"/>
  <c r="V113" i="12"/>
  <c r="O116" i="12"/>
  <c r="V116" i="12"/>
  <c r="G117" i="12"/>
  <c r="G116" i="12" s="1"/>
  <c r="I117" i="12"/>
  <c r="I116" i="12" s="1"/>
  <c r="K117" i="12"/>
  <c r="K116" i="12" s="1"/>
  <c r="O117" i="12"/>
  <c r="Q117" i="12"/>
  <c r="Q116" i="12" s="1"/>
  <c r="V117" i="12"/>
  <c r="G118" i="12"/>
  <c r="I118" i="12"/>
  <c r="K118" i="12"/>
  <c r="V118" i="12"/>
  <c r="G119" i="12"/>
  <c r="I119" i="12"/>
  <c r="K119" i="12"/>
  <c r="M119" i="12"/>
  <c r="M118" i="12" s="1"/>
  <c r="O119" i="12"/>
  <c r="O118" i="12" s="1"/>
  <c r="Q119" i="12"/>
  <c r="Q118" i="12" s="1"/>
  <c r="V119" i="12"/>
  <c r="AE122" i="12"/>
  <c r="F41" i="1" s="1"/>
  <c r="H41" i="1" s="1"/>
  <c r="I41" i="1" s="1"/>
  <c r="I20" i="1"/>
  <c r="I19" i="1"/>
  <c r="I18" i="1"/>
  <c r="AZ71" i="1"/>
  <c r="H67" i="1"/>
  <c r="I67" i="1" s="1"/>
  <c r="H64" i="1"/>
  <c r="I64" i="1" s="1"/>
  <c r="H60" i="1"/>
  <c r="I60" i="1" s="1"/>
  <c r="H59" i="1"/>
  <c r="I59" i="1" s="1"/>
  <c r="H58" i="1"/>
  <c r="I58" i="1" s="1"/>
  <c r="H51" i="1"/>
  <c r="I51" i="1" s="1"/>
  <c r="H50" i="1"/>
  <c r="I50" i="1" s="1"/>
  <c r="H46" i="1"/>
  <c r="I46" i="1" s="1"/>
  <c r="H45" i="1"/>
  <c r="I45" i="1" s="1"/>
  <c r="H44" i="1"/>
  <c r="I44" i="1" s="1"/>
  <c r="J28" i="1"/>
  <c r="J26" i="1"/>
  <c r="G38" i="1"/>
  <c r="F38" i="1"/>
  <c r="J23" i="1"/>
  <c r="J24" i="1"/>
  <c r="J25" i="1"/>
  <c r="J27" i="1"/>
  <c r="E24" i="1"/>
  <c r="E26" i="1"/>
  <c r="I816" i="13" l="1"/>
  <c r="K816" i="13"/>
  <c r="V816" i="13"/>
  <c r="Q816" i="13"/>
  <c r="O816" i="13"/>
  <c r="H52" i="1"/>
  <c r="I52" i="1" s="1"/>
  <c r="H47" i="1"/>
  <c r="I47" i="1" s="1"/>
  <c r="H53" i="1"/>
  <c r="I53" i="1" s="1"/>
  <c r="H61" i="1"/>
  <c r="I61" i="1" s="1"/>
  <c r="G8" i="13"/>
  <c r="AF1158" i="13"/>
  <c r="G43" i="1" s="1"/>
  <c r="G8" i="12"/>
  <c r="G122" i="12" s="1"/>
  <c r="M9" i="12"/>
  <c r="F40" i="1"/>
  <c r="G40" i="1"/>
  <c r="G260" i="26"/>
  <c r="H56" i="1"/>
  <c r="I56" i="1" s="1"/>
  <c r="F55" i="1"/>
  <c r="G55" i="1"/>
  <c r="F43" i="1"/>
  <c r="I710" i="13"/>
  <c r="G710" i="13"/>
  <c r="O710" i="13"/>
  <c r="F39" i="1"/>
  <c r="F68" i="1" s="1"/>
  <c r="G23" i="1" s="1"/>
  <c r="V710" i="13"/>
  <c r="Q710" i="13"/>
  <c r="K710" i="13"/>
  <c r="M25" i="36"/>
  <c r="G8" i="36"/>
  <c r="G25" i="36"/>
  <c r="M9" i="36"/>
  <c r="M8" i="36" s="1"/>
  <c r="M8" i="35"/>
  <c r="M118" i="35"/>
  <c r="M82" i="35"/>
  <c r="M61" i="35" s="1"/>
  <c r="G8" i="35"/>
  <c r="M16" i="34"/>
  <c r="M8" i="34" s="1"/>
  <c r="M8" i="33"/>
  <c r="AF42" i="33"/>
  <c r="AF21" i="32"/>
  <c r="M10" i="32"/>
  <c r="M8" i="32" s="1"/>
  <c r="M16" i="31"/>
  <c r="M8" i="31" s="1"/>
  <c r="AF28" i="31"/>
  <c r="M75" i="30"/>
  <c r="M49" i="30"/>
  <c r="M106" i="30"/>
  <c r="M8" i="30"/>
  <c r="M21" i="30"/>
  <c r="M98" i="30"/>
  <c r="M92" i="30" s="1"/>
  <c r="M65" i="30"/>
  <c r="M64" i="30" s="1"/>
  <c r="M56" i="30"/>
  <c r="M29" i="30"/>
  <c r="G106" i="30"/>
  <c r="M36" i="30"/>
  <c r="M35" i="30" s="1"/>
  <c r="G92" i="30"/>
  <c r="G75" i="30"/>
  <c r="M40" i="29"/>
  <c r="M10" i="29"/>
  <c r="M48" i="29"/>
  <c r="M47" i="29" s="1"/>
  <c r="M31" i="29"/>
  <c r="M30" i="29" s="1"/>
  <c r="G10" i="29"/>
  <c r="AF64" i="29"/>
  <c r="M61" i="29"/>
  <c r="M60" i="29" s="1"/>
  <c r="M28" i="29"/>
  <c r="M27" i="29" s="1"/>
  <c r="M67" i="28"/>
  <c r="M63" i="28" s="1"/>
  <c r="G57" i="28"/>
  <c r="M53" i="28"/>
  <c r="M52" i="28" s="1"/>
  <c r="M37" i="28"/>
  <c r="M35" i="28" s="1"/>
  <c r="M16" i="28"/>
  <c r="M8" i="28" s="1"/>
  <c r="M174" i="27"/>
  <c r="M262" i="27"/>
  <c r="M99" i="27"/>
  <c r="M35" i="27"/>
  <c r="M13" i="27"/>
  <c r="G35" i="27"/>
  <c r="G13" i="27"/>
  <c r="G174" i="27"/>
  <c r="M51" i="27"/>
  <c r="M46" i="27" s="1"/>
  <c r="AF294" i="27"/>
  <c r="M19" i="26"/>
  <c r="M182" i="26"/>
  <c r="M44" i="26"/>
  <c r="G182" i="26"/>
  <c r="M124" i="26"/>
  <c r="M123" i="26" s="1"/>
  <c r="M105" i="26"/>
  <c r="M104" i="26" s="1"/>
  <c r="G49" i="26"/>
  <c r="G19" i="26"/>
  <c r="M176" i="26"/>
  <c r="M175" i="26" s="1"/>
  <c r="M107" i="26"/>
  <c r="M106" i="26" s="1"/>
  <c r="M91" i="26"/>
  <c r="M79" i="26" s="1"/>
  <c r="M58" i="26"/>
  <c r="M57" i="26" s="1"/>
  <c r="M224" i="26"/>
  <c r="M221" i="26" s="1"/>
  <c r="M137" i="26"/>
  <c r="M134" i="26" s="1"/>
  <c r="AF67" i="25"/>
  <c r="M16" i="25"/>
  <c r="M8" i="25" s="1"/>
  <c r="M49" i="24"/>
  <c r="M16" i="24"/>
  <c r="M8" i="24" s="1"/>
  <c r="M11" i="23"/>
  <c r="M8" i="23" s="1"/>
  <c r="M12" i="22"/>
  <c r="M8" i="22" s="1"/>
  <c r="M16" i="22"/>
  <c r="M25" i="21"/>
  <c r="M24" i="21" s="1"/>
  <c r="M16" i="21"/>
  <c r="M8" i="21" s="1"/>
  <c r="AF34" i="20"/>
  <c r="M11" i="20"/>
  <c r="M8" i="20" s="1"/>
  <c r="AF62" i="19"/>
  <c r="M10" i="19"/>
  <c r="M8" i="19" s="1"/>
  <c r="M185" i="18"/>
  <c r="M49" i="18"/>
  <c r="M197" i="18"/>
  <c r="M117" i="18"/>
  <c r="M33" i="18"/>
  <c r="M8" i="18"/>
  <c r="M100" i="18"/>
  <c r="M74" i="18"/>
  <c r="AF237" i="18"/>
  <c r="M212" i="18"/>
  <c r="M205" i="18" s="1"/>
  <c r="G197" i="18"/>
  <c r="M146" i="18"/>
  <c r="M140" i="18" s="1"/>
  <c r="M139" i="18"/>
  <c r="M138" i="18" s="1"/>
  <c r="M57" i="18"/>
  <c r="G74" i="18"/>
  <c r="M171" i="18"/>
  <c r="M168" i="18" s="1"/>
  <c r="M120" i="18"/>
  <c r="M10" i="17"/>
  <c r="M96" i="17"/>
  <c r="M47" i="17"/>
  <c r="M42" i="17" s="1"/>
  <c r="M39" i="17"/>
  <c r="M38" i="17" s="1"/>
  <c r="M31" i="17"/>
  <c r="M23" i="17" s="1"/>
  <c r="M74" i="17"/>
  <c r="M73" i="17" s="1"/>
  <c r="M36" i="17"/>
  <c r="M35" i="17" s="1"/>
  <c r="G96" i="17"/>
  <c r="M48" i="16"/>
  <c r="M47" i="16" s="1"/>
  <c r="M40" i="16"/>
  <c r="M39" i="16" s="1"/>
  <c r="M9" i="16"/>
  <c r="M8" i="16" s="1"/>
  <c r="M11" i="16"/>
  <c r="M45" i="16"/>
  <c r="M44" i="16" s="1"/>
  <c r="AF136" i="15"/>
  <c r="M69" i="15"/>
  <c r="M68" i="15" s="1"/>
  <c r="M9" i="15"/>
  <c r="M8" i="15" s="1"/>
  <c r="M171" i="14"/>
  <c r="M87" i="14"/>
  <c r="G171" i="14"/>
  <c r="G35" i="14"/>
  <c r="M77" i="14"/>
  <c r="M76" i="14" s="1"/>
  <c r="AF492" i="14"/>
  <c r="M471" i="14"/>
  <c r="M470" i="14" s="1"/>
  <c r="M446" i="14"/>
  <c r="M445" i="14" s="1"/>
  <c r="M31" i="14"/>
  <c r="M26" i="14" s="1"/>
  <c r="M285" i="14"/>
  <c r="M280" i="14" s="1"/>
  <c r="M13" i="14"/>
  <c r="M8" i="14" s="1"/>
  <c r="M1084" i="13"/>
  <c r="M816" i="13"/>
  <c r="M620" i="13"/>
  <c r="M560" i="13"/>
  <c r="M934" i="13"/>
  <c r="M436" i="13"/>
  <c r="M384" i="13"/>
  <c r="M8" i="13"/>
  <c r="M404" i="13"/>
  <c r="M529" i="13"/>
  <c r="M631" i="13"/>
  <c r="G529" i="13"/>
  <c r="G384" i="13"/>
  <c r="M819" i="13"/>
  <c r="G665" i="13"/>
  <c r="G620" i="13"/>
  <c r="G560" i="13"/>
  <c r="M1123" i="13"/>
  <c r="M1122" i="13" s="1"/>
  <c r="M711" i="13"/>
  <c r="M710" i="13" s="1"/>
  <c r="M671" i="13"/>
  <c r="M670" i="13" s="1"/>
  <c r="M425" i="13"/>
  <c r="M424" i="13" s="1"/>
  <c r="M409" i="13"/>
  <c r="M378" i="13"/>
  <c r="M373" i="13" s="1"/>
  <c r="M257" i="13"/>
  <c r="M256" i="13" s="1"/>
  <c r="M237" i="13"/>
  <c r="M236" i="13" s="1"/>
  <c r="M66" i="13"/>
  <c r="M44" i="13" s="1"/>
  <c r="G1023" i="13"/>
  <c r="G934" i="13"/>
  <c r="M208" i="13"/>
  <c r="M207" i="13" s="1"/>
  <c r="M91" i="13"/>
  <c r="M90" i="13" s="1"/>
  <c r="M1111" i="13"/>
  <c r="M1107" i="13" s="1"/>
  <c r="M1061" i="13"/>
  <c r="M1055" i="13" s="1"/>
  <c r="M1016" i="13"/>
  <c r="M1008" i="13" s="1"/>
  <c r="M989" i="13"/>
  <c r="M988" i="13" s="1"/>
  <c r="M559" i="13"/>
  <c r="M558" i="13" s="1"/>
  <c r="M369" i="13"/>
  <c r="M368" i="13" s="1"/>
  <c r="M341" i="13"/>
  <c r="M340" i="13" s="1"/>
  <c r="M104" i="12"/>
  <c r="M90" i="12"/>
  <c r="M117" i="12"/>
  <c r="M116" i="12" s="1"/>
  <c r="M26" i="12"/>
  <c r="M8" i="12" s="1"/>
  <c r="H55" i="1" l="1"/>
  <c r="I55" i="1" s="1"/>
  <c r="G1158" i="13"/>
  <c r="G39" i="1"/>
  <c r="G68" i="1" s="1"/>
  <c r="G25" i="1" s="1"/>
  <c r="A25" i="1" s="1"/>
  <c r="G26" i="1" s="1"/>
  <c r="G42" i="1"/>
  <c r="H42" i="1" s="1"/>
  <c r="I42" i="1" s="1"/>
  <c r="H43" i="1"/>
  <c r="I43" i="1" s="1"/>
  <c r="I121" i="1"/>
  <c r="I16" i="1" s="1"/>
  <c r="H40" i="1"/>
  <c r="I40" i="1" s="1"/>
  <c r="I168" i="1"/>
  <c r="I17" i="1"/>
  <c r="A23" i="1"/>
  <c r="A26" i="1" l="1"/>
  <c r="I183" i="1"/>
  <c r="J107" i="1" s="1"/>
  <c r="G28" i="1"/>
  <c r="H39" i="1"/>
  <c r="H68" i="1" s="1"/>
  <c r="I21" i="1"/>
  <c r="I39" i="1"/>
  <c r="I68" i="1" s="1"/>
  <c r="J121" i="1"/>
  <c r="J143" i="1"/>
  <c r="J112" i="1"/>
  <c r="J144" i="1"/>
  <c r="J141" i="1"/>
  <c r="J135" i="1"/>
  <c r="J161" i="1"/>
  <c r="J182" i="1"/>
  <c r="J158" i="1"/>
  <c r="J138" i="1"/>
  <c r="J126" i="1"/>
  <c r="J150" i="1"/>
  <c r="J116" i="1"/>
  <c r="J140" i="1"/>
  <c r="J152" i="1"/>
  <c r="J145" i="1"/>
  <c r="J177" i="1"/>
  <c r="J157" i="1"/>
  <c r="J130" i="1"/>
  <c r="J176" i="1"/>
  <c r="J174" i="1"/>
  <c r="J133" i="1"/>
  <c r="J167" i="1"/>
  <c r="J108" i="1"/>
  <c r="J129" i="1"/>
  <c r="J151" i="1"/>
  <c r="J179" i="1"/>
  <c r="J131" i="1"/>
  <c r="J162" i="1"/>
  <c r="J120" i="1"/>
  <c r="J148" i="1"/>
  <c r="J160" i="1"/>
  <c r="J123" i="1"/>
  <c r="J125" i="1"/>
  <c r="J110" i="1"/>
  <c r="J175" i="1"/>
  <c r="J155" i="1"/>
  <c r="J168" i="1"/>
  <c r="J172" i="1"/>
  <c r="J178" i="1"/>
  <c r="J147" i="1"/>
  <c r="J180" i="1"/>
  <c r="J139" i="1"/>
  <c r="J115" i="1"/>
  <c r="J117" i="1"/>
  <c r="J163" i="1"/>
  <c r="J124" i="1"/>
  <c r="J156" i="1"/>
  <c r="J164" i="1"/>
  <c r="J153" i="1"/>
  <c r="J119" i="1"/>
  <c r="J142" i="1"/>
  <c r="J114" i="1"/>
  <c r="J122" i="1"/>
  <c r="J111" i="1"/>
  <c r="J127" i="1"/>
  <c r="J137" i="1"/>
  <c r="J165" i="1"/>
  <c r="J109" i="1"/>
  <c r="J136" i="1"/>
  <c r="G24" i="1"/>
  <c r="A27" i="1" s="1"/>
  <c r="A24" i="1"/>
  <c r="J134" i="1" l="1"/>
  <c r="J166" i="1"/>
  <c r="J146" i="1"/>
  <c r="J171" i="1"/>
  <c r="J118" i="1"/>
  <c r="J154" i="1"/>
  <c r="J181" i="1"/>
  <c r="J128" i="1"/>
  <c r="J113" i="1"/>
  <c r="J149" i="1"/>
  <c r="J170" i="1"/>
  <c r="J159" i="1"/>
  <c r="J132" i="1"/>
  <c r="J169" i="1"/>
  <c r="J173" i="1"/>
  <c r="J49" i="1"/>
  <c r="J42" i="1"/>
  <c r="J45" i="1"/>
  <c r="J66" i="1"/>
  <c r="J64" i="1"/>
  <c r="J59" i="1"/>
  <c r="J48" i="1"/>
  <c r="J54" i="1"/>
  <c r="J43" i="1"/>
  <c r="J40" i="1"/>
  <c r="J41" i="1"/>
  <c r="J46" i="1"/>
  <c r="J65" i="1"/>
  <c r="J63" i="1"/>
  <c r="J50" i="1"/>
  <c r="J52" i="1"/>
  <c r="J58" i="1"/>
  <c r="J55" i="1"/>
  <c r="J61" i="1"/>
  <c r="J44" i="1"/>
  <c r="J51" i="1"/>
  <c r="J62" i="1"/>
  <c r="J60" i="1"/>
  <c r="J67" i="1"/>
  <c r="J47" i="1"/>
  <c r="J56" i="1"/>
  <c r="J57" i="1"/>
  <c r="J53" i="1"/>
  <c r="J39" i="1"/>
  <c r="J68" i="1" s="1"/>
  <c r="G29" i="1"/>
  <c r="G27" i="1" s="1"/>
  <c r="A29" i="1"/>
  <c r="J183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792E2A0C-DC74-460E-8B70-0038794AEE8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E1E4782-3ACB-4557-B541-8C86508BA92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0B489382-0DC0-4F8C-A8F0-AB3F7F7B871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03BE4A7-4D50-45E5-AEA6-4121E32E64E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46F80E64-FA5A-4259-B609-71D2DAC258A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589A542-9834-4674-9489-8F0F303AD26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6B7B4C36-4BB8-4E8F-BF3E-28204DB4435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6792CED-E91C-4DF4-8DE7-067806584AB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9B069246-C387-4BE0-8C3E-F1C821349D5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7E4AD76-72C8-4B89-B6C7-E2A32ECD975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44C725FD-525E-42A0-B54E-BEF0C800C32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A081292-2E96-48CA-A196-2073E99709A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9897F435-99B4-478D-8AC7-6EE869BC303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029CBF3-BBCE-4E42-86A1-134AC59C80F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DF61E971-2241-462F-8669-B2B9C99E54B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0A3CAAD-30C3-489B-B7AF-FFD1044B215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BA3ABADC-C293-49E2-94A7-DD7E2982093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D2CC9FE-2247-4B59-9EC6-62D86B80FAE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70DEA45E-0B3A-47EC-AB47-70CD3A6D49B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0058255-7E3E-4111-82AC-55DC1012309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99CAADF3-848A-40FB-B23D-98F2E28088B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6D64339-067D-4610-8AA8-D7052DB5027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52939F6D-0929-4AA2-BBB8-5907F17208D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474F5D0-E50A-4F07-B360-4414098BBAE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227F6C84-02EF-411F-8085-4908C5EB399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244418D-8E02-4332-9A4A-4D5B0F42338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6245801C-A0A4-499B-B871-7A37263FF6F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A987FBB-CC2C-4E24-BDE3-ED2BF7D336D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22BA8113-02BA-4898-8A04-947174E0D8E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4F01B9A-FED0-4546-9D14-6AC149DEDB7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6A37F633-FF8B-4CDC-90B4-ECF57BBAB79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AAC023E-D26B-4352-99F6-1CB200B9D80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C6D3A023-F21E-45A7-BB99-8116CC62156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EA2711A-221F-491F-BA22-F80418115BA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9EC2C55F-54B5-4F3D-AB7E-EB6FA159CEA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AEF4F0D-F161-4F31-9E3F-323B1EFB8EE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7B697766-40D2-4510-8F98-A2AFD59B211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5873E6D-63D5-4714-92A1-A8FB71390A7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8FA6E2C3-65B3-4023-95B0-A0222F22852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FB73923-294A-4EE9-88E1-33A590A9A83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6F9CB064-9EC5-44EB-950E-7E075AF5A52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D541F67-35CF-41E4-A005-7037D1167C1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06359E43-898C-42D2-9FA2-94C74DD1B0B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645458E-FC30-42D4-A868-BC30079404B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F05C5AC9-1F48-4078-B265-E12C3AD6E4F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66E9CAC-FB78-4806-AD99-D8E74756116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E7330256-689F-480A-B04B-9ADF5346FFA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B7BAE8B-54B1-4530-BFDF-BD470421B63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7D0B88EE-DEC5-4085-B818-1ACE72E8066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7852941F-D0FE-4FDD-AA80-1E23C37E913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<sst xmlns="http://schemas.openxmlformats.org/spreadsheetml/2006/main" count="18856" uniqueCount="3764">
  <si>
    <t>%</t>
  </si>
  <si>
    <t>Cena celkem</t>
  </si>
  <si>
    <t>Za zhotovitele</t>
  </si>
  <si>
    <t>Za objednatele</t>
  </si>
  <si>
    <t>Položkový rozpočet stavby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</si>
  <si>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</si>
  <si>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</si>
  <si>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</si>
  <si>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</si>
  <si>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</si>
  <si>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</si>
  <si>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</si>
  <si>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</si>
  <si>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</si>
  <si>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</si>
  <si>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</si>
  <si>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</si>
  <si>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</si>
  <si>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</si>
  <si>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</si>
  <si>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</si>
  <si>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</si>
  <si>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</si>
  <si>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Objednatel: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</si>
  <si>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</si>
  <si>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</si>
  <si>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</si>
  <si>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</si>
  <si>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</si>
  <si>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</si>
  <si>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</si>
  <si>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</si>
  <si>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</si>
  <si>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</si>
  <si>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</si>
  <si>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</si>
  <si>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</si>
  <si>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</si>
  <si>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</si>
  <si>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</si>
  <si>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</si>
  <si>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</si>
  <si>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</si>
  <si>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Ing.Lucie Szöke</t>
  </si>
  <si>
    <t>2025_2</t>
  </si>
  <si>
    <t>Knihovna - Frýdek-Místek</t>
  </si>
  <si>
    <t>Statutární město Frýdek-Místek</t>
  </si>
  <si>
    <t>Radniční 1148</t>
  </si>
  <si>
    <t>Frýdek-Místek - Frýdek</t>
  </si>
  <si>
    <t>73801</t>
  </si>
  <si>
    <t>00296643</t>
  </si>
  <si>
    <t>CZ00296643</t>
  </si>
  <si>
    <t>PPS Kania s.r.o.</t>
  </si>
  <si>
    <t>Nivnická 665/10</t>
  </si>
  <si>
    <t>Ostrava - Mariánské Hory</t>
  </si>
  <si>
    <t>70900</t>
  </si>
  <si>
    <t>26821940</t>
  </si>
  <si>
    <t>CZ26821940</t>
  </si>
  <si>
    <t>29.4.2025</t>
  </si>
  <si>
    <t>Stavba</t>
  </si>
  <si>
    <t>SO 00</t>
  </si>
  <si>
    <t>Příprava území, HTÚ</t>
  </si>
  <si>
    <t>00_HTU</t>
  </si>
  <si>
    <t>SO 01_A</t>
  </si>
  <si>
    <t>Budova knihovny - uznatelné náklady</t>
  </si>
  <si>
    <t>01_ST_A</t>
  </si>
  <si>
    <t>Stavební část - uznatelné náklady</t>
  </si>
  <si>
    <t>D.1.4.1</t>
  </si>
  <si>
    <t>Kanalizace oprava</t>
  </si>
  <si>
    <t>ZTI - uznatelné náklady</t>
  </si>
  <si>
    <t>D.1.4.2</t>
  </si>
  <si>
    <t>VZT - uznatelné náklady</t>
  </si>
  <si>
    <t>D.1.4.3</t>
  </si>
  <si>
    <t>Zařízení pro vytápění staveb - uznatelné</t>
  </si>
  <si>
    <t>D.1.4.4</t>
  </si>
  <si>
    <t>Silnoproud - uznatelné</t>
  </si>
  <si>
    <t>D.1.4.5</t>
  </si>
  <si>
    <t>CCTV</t>
  </si>
  <si>
    <t>DT</t>
  </si>
  <si>
    <t>JČ</t>
  </si>
  <si>
    <t>KT</t>
  </si>
  <si>
    <t>PZTS</t>
  </si>
  <si>
    <t>SK</t>
  </si>
  <si>
    <t>SO 01_INT_A</t>
  </si>
  <si>
    <t>Interiér - uznatelné náklady</t>
  </si>
  <si>
    <t>SO 01_B</t>
  </si>
  <si>
    <t>Budova knihovny - neuznatelné náklady</t>
  </si>
  <si>
    <t>01_ST_B</t>
  </si>
  <si>
    <t>Stavební část - neuznatelné náklady</t>
  </si>
  <si>
    <t>ZTI - neuznatelné</t>
  </si>
  <si>
    <t>VZT - neuznatelné</t>
  </si>
  <si>
    <t>Zařízení pro vytápění staveb - neuznatelné</t>
  </si>
  <si>
    <t>Silnoproud</t>
  </si>
  <si>
    <t>SO 01_INT_B</t>
  </si>
  <si>
    <t>Interiér - neuznatelné náklady</t>
  </si>
  <si>
    <t>SO 02</t>
  </si>
  <si>
    <t>Zpevněné plochy</t>
  </si>
  <si>
    <t>02_ZP</t>
  </si>
  <si>
    <t>VRN</t>
  </si>
  <si>
    <t>Vedlejší rozpočtové náklady</t>
  </si>
  <si>
    <t>Celkem za stavbu</t>
  </si>
  <si>
    <t>CZK</t>
  </si>
  <si>
    <t>#POPS</t>
  </si>
  <si>
    <t>Popis stavby: 2025_2 - Knihovna - Frýdek-Místek</t>
  </si>
  <si>
    <t>Rozpočet vychází z projektové dokumentace: Zpracování PD – revitalizace Městské knihovny Frýdek-Místek, Jiráskova 506, Dokumentace pro provedení stavby, kterou zpracovala společnost PPS Kania s.r.o., Ing.arch.et Ing.Daniel Vaněk, Ph.D. v 02/2025. Projektová dokumentace je nedílnou součástí tohoto rozpočtu, který z ní vychází. PD popisuje a stanovuje podrobnější požadavky na provedení prací a specifikaci výrobků.</t>
  </si>
  <si>
    <t>#POPO</t>
  </si>
  <si>
    <t>Popis objektu: SO 00 - Příprava území, HTÚ</t>
  </si>
  <si>
    <t>#POPR</t>
  </si>
  <si>
    <t>Popis rozpočtu: 00_HTU - Příprava území, HTÚ</t>
  </si>
  <si>
    <t>Popis objektu: SO 01_A - Budova knihovny - uznatelné náklady</t>
  </si>
  <si>
    <t>Popis rozpočtu: 01_ST_A - Stavební část - uznatelné náklady</t>
  </si>
  <si>
    <t>Popis rozpočtu: D.1.4.1 - ZTI - uznatelné náklady</t>
  </si>
  <si>
    <t>Popis rozpočtu: D.1.4.1 - Kanalizace oprava</t>
  </si>
  <si>
    <t>Popis rozpočtu: D.1.4.2 - VZT - uznatelné náklady</t>
  </si>
  <si>
    <t>Popis rozpočtu: D.1.4.3 - Zařízení pro vytápění staveb - uznatelné</t>
  </si>
  <si>
    <t>Popis rozpočtu: D.1.4.4 - Silnoproud - uznatelné</t>
  </si>
  <si>
    <t>Popis rozpočtu: D.1.4.5 - SK</t>
  </si>
  <si>
    <t>Popis rozpočtu: D.1.4.5 - CCTV</t>
  </si>
  <si>
    <t>Popis rozpočtu: D.1.4.5 - DT</t>
  </si>
  <si>
    <t>Popis rozpočtu: D.1.4.5 - JČ</t>
  </si>
  <si>
    <t>Popis rozpočtu: D.1.4.5 - PZTS</t>
  </si>
  <si>
    <t>Popis rozpočtu: D.1.4.5 - KT</t>
  </si>
  <si>
    <t>Popis rozpočtu: SO 01_INT_A - Interiér - uznatelné náklady</t>
  </si>
  <si>
    <t>Popis objektu: SO 01_B - Budova knihovny - neuznatelné náklady</t>
  </si>
  <si>
    <t>Popis rozpočtu: 01_ST_B - Stavební část - neuznatelné náklady</t>
  </si>
  <si>
    <t>Popis rozpočtu: D.1.4.1 - ZTI - neuznatelné</t>
  </si>
  <si>
    <t>Popis rozpočtu: D.1.4.2 - VZT - neuznatelné</t>
  </si>
  <si>
    <t>Popis rozpočtu: D.1.4.3 - Zařízení pro vytápění staveb - neuznatelné</t>
  </si>
  <si>
    <t>Popis rozpočtu: D.1.4.4 - Silnoproud</t>
  </si>
  <si>
    <t>Popis rozpočtu: SO 01_INT_B - Interiér - neuznatelné náklady</t>
  </si>
  <si>
    <t>Popis objektu: SO 02 - Zpevněné plochy</t>
  </si>
  <si>
    <t>Popis rozpočtu: 02_ZP - Zpevněné plochy</t>
  </si>
  <si>
    <t>Popis objektu: VRN - Vedlejší rozpočtové náklady</t>
  </si>
  <si>
    <t>Popis rozpočtu: VRN - VRN</t>
  </si>
  <si>
    <t>Rekapitulace dílů</t>
  </si>
  <si>
    <t>Typ dílu</t>
  </si>
  <si>
    <t>_1</t>
  </si>
  <si>
    <t>HW - stupeň 3</t>
  </si>
  <si>
    <t>Páteřní kabelové trasy</t>
  </si>
  <si>
    <t>Zařízení 1 Chlazení podkroví</t>
  </si>
  <si>
    <t>Zařízení 2 Větrání 1.PP</t>
  </si>
  <si>
    <t>_13</t>
  </si>
  <si>
    <t>_2</t>
  </si>
  <si>
    <t>HW</t>
  </si>
  <si>
    <t>_3</t>
  </si>
  <si>
    <t>Systém domovních telefonů</t>
  </si>
  <si>
    <t>Zařízení 3 Větrání hyg. zařízení</t>
  </si>
  <si>
    <t>_5</t>
  </si>
  <si>
    <t>Materiál JČ</t>
  </si>
  <si>
    <t>_7</t>
  </si>
  <si>
    <t>Hodinové zúčtovací sazby</t>
  </si>
  <si>
    <t>Izolace protipožární</t>
  </si>
  <si>
    <t>_9</t>
  </si>
  <si>
    <t>0</t>
  </si>
  <si>
    <t>Nepřiřazený díl</t>
  </si>
  <si>
    <t>1</t>
  </si>
  <si>
    <t>Zemní práce</t>
  </si>
  <si>
    <t>2</t>
  </si>
  <si>
    <t>Základy a zvláštní zakládání</t>
  </si>
  <si>
    <t>3</t>
  </si>
  <si>
    <t>Svislé a kompletní konstrukce</t>
  </si>
  <si>
    <t>342</t>
  </si>
  <si>
    <t>Stěny a příčky montované lehké</t>
  </si>
  <si>
    <t>4</t>
  </si>
  <si>
    <t>Vodorovné konstrukce</t>
  </si>
  <si>
    <t>416</t>
  </si>
  <si>
    <t>Podhledy a mezistropy montované lehké</t>
  </si>
  <si>
    <t>5</t>
  </si>
  <si>
    <t>Komunikace</t>
  </si>
  <si>
    <t>6</t>
  </si>
  <si>
    <t>Úpravy povrchu, podlahy</t>
  </si>
  <si>
    <t>Úpravy povrchů, podlahy a osazování výplní</t>
  </si>
  <si>
    <t>61</t>
  </si>
  <si>
    <t>Úpravy povrchů vnitřní</t>
  </si>
  <si>
    <t>62</t>
  </si>
  <si>
    <t>Úpravy povrchů vnější</t>
  </si>
  <si>
    <t>63</t>
  </si>
  <si>
    <t>Podlahy a podlahové konstrukce</t>
  </si>
  <si>
    <t>635</t>
  </si>
  <si>
    <t>Suché podlahy</t>
  </si>
  <si>
    <t>64</t>
  </si>
  <si>
    <t>Výplně otvorů</t>
  </si>
  <si>
    <t>8</t>
  </si>
  <si>
    <t>Trubní vedení</t>
  </si>
  <si>
    <t>9</t>
  </si>
  <si>
    <t>Ostatní konstrukce a práce, bourání</t>
  </si>
  <si>
    <t>900</t>
  </si>
  <si>
    <t>HZS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</si>
  <si>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</si>
  <si>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</si>
  <si>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</si>
  <si>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</si>
  <si>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</si>
  <si>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</si>
  <si>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954</t>
  </si>
  <si>
    <t>Opláštění konstrukcí sádrokartonovými deskami</t>
  </si>
  <si>
    <t>96</t>
  </si>
  <si>
    <t>Bourání konstrukcí</t>
  </si>
  <si>
    <t>97</t>
  </si>
  <si>
    <t>Prorážení otvorů</t>
  </si>
  <si>
    <t>Přesuny suti a vybouraných hmot</t>
  </si>
  <si>
    <t>99</t>
  </si>
  <si>
    <t>Staveništní přesun hmot</t>
  </si>
  <si>
    <t>997</t>
  </si>
  <si>
    <t>Přesun sutě</t>
  </si>
  <si>
    <t>998</t>
  </si>
  <si>
    <t>Přesun hmot</t>
  </si>
  <si>
    <t>Sazebník:</t>
  </si>
  <si>
    <t>Cenik materialu</t>
  </si>
  <si>
    <t>Pravidla M FCU c. 5043\5.1\90</t>
  </si>
  <si>
    <t>VC 7/155-M M21 Elektromontaze</t>
  </si>
  <si>
    <t>VC 7/202-M M46 Zemni prace</t>
  </si>
  <si>
    <t>711</t>
  </si>
  <si>
    <t>Izolace proti vodě</t>
  </si>
  <si>
    <t>712</t>
  </si>
  <si>
    <t>Povlakové krytiny</t>
  </si>
  <si>
    <t>713</t>
  </si>
  <si>
    <t>Izolace tepelné</t>
  </si>
  <si>
    <t>721</t>
  </si>
  <si>
    <t>Vnitřní kanalizace</t>
  </si>
  <si>
    <t>Zdravotechnika - vnitřní kanalizace</t>
  </si>
  <si>
    <t>722</t>
  </si>
  <si>
    <t>Zdravotechnika - vnitřní vodovod</t>
  </si>
  <si>
    <t>724</t>
  </si>
  <si>
    <t>Zdravotechnika - strojní vybavení</t>
  </si>
  <si>
    <t>725</t>
  </si>
  <si>
    <t>Zdravotechnika - zařizovací předměty</t>
  </si>
  <si>
    <t>726</t>
  </si>
  <si>
    <t>Zdravotechnika - předstěnové instalace</t>
  </si>
  <si>
    <t>727</t>
  </si>
  <si>
    <t>Zdravotechnika - požární ochrana</t>
  </si>
  <si>
    <t>730</t>
  </si>
  <si>
    <t>Ústřední vytápění</t>
  </si>
  <si>
    <t>732</t>
  </si>
  <si>
    <t>Strojovny</t>
  </si>
  <si>
    <t>733</t>
  </si>
  <si>
    <t>Rozvod potrubí</t>
  </si>
  <si>
    <t>734</t>
  </si>
  <si>
    <t>Armatury</t>
  </si>
  <si>
    <t>735</t>
  </si>
  <si>
    <t>Otopná tělesa</t>
  </si>
  <si>
    <t>762</t>
  </si>
  <si>
    <t>Konstrukce tesařské</t>
  </si>
  <si>
    <t>764</t>
  </si>
  <si>
    <t>Konstrukce klempířské</t>
  </si>
  <si>
    <t>766</t>
  </si>
  <si>
    <t>Konstrukce truhlářské, okna a dveře</t>
  </si>
  <si>
    <t>767</t>
  </si>
  <si>
    <t>Konstrukce zámečnické</t>
  </si>
  <si>
    <t>771</t>
  </si>
  <si>
    <t>Podlahy z dlaždic a obklady</t>
  </si>
  <si>
    <t>773</t>
  </si>
  <si>
    <t>Podlahy teracové</t>
  </si>
  <si>
    <t>775</t>
  </si>
  <si>
    <t>Podlahy vlysové a parketové</t>
  </si>
  <si>
    <t>776</t>
  </si>
  <si>
    <t>Podlahy a stěny povlakové</t>
  </si>
  <si>
    <t>777</t>
  </si>
  <si>
    <t>Podlahy ze syntetických hmot</t>
  </si>
  <si>
    <t>781</t>
  </si>
  <si>
    <t>Obklady keramické</t>
  </si>
  <si>
    <t>783</t>
  </si>
  <si>
    <t>Nátěry</t>
  </si>
  <si>
    <t>784</t>
  </si>
  <si>
    <t>Malby</t>
  </si>
  <si>
    <t>M21</t>
  </si>
  <si>
    <t>Elektromontáže</t>
  </si>
  <si>
    <t>VN</t>
  </si>
  <si>
    <t>ON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</si>
  <si>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</si>
  <si>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</si>
  <si>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</si>
  <si>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</si>
  <si>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</si>
  <si>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</si>
  <si>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</si>
  <si>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</si>
  <si>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</si>
  <si>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</si>
  <si>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</si>
  <si>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</si>
  <si>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</si>
  <si>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</si>
  <si>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</si>
  <si>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</si>
  <si>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</si>
  <si>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</si>
  <si>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</si>
  <si>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</si>
  <si>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</si>
  <si>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</si>
  <si>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</si>
  <si>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</si>
  <si>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</si>
  <si>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</si>
  <si>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</si>
  <si>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</si>
  <si>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111101101R00</t>
  </si>
  <si>
    <t>Odstranění travin, rákosu na ploše do 0,1 ha</t>
  </si>
  <si>
    <t>ha</t>
  </si>
  <si>
    <t>RTS 25/ I</t>
  </si>
  <si>
    <t>Práce</t>
  </si>
  <si>
    <t>Běžná</t>
  </si>
  <si>
    <t>POL1_</t>
  </si>
  <si>
    <t>0,15</t>
  </si>
  <si>
    <t>VV</t>
  </si>
  <si>
    <t>111201101R00</t>
  </si>
  <si>
    <t>Odstranění křovin i s kořeny na ploše do 1000 m2</t>
  </si>
  <si>
    <t>m2</t>
  </si>
  <si>
    <t>dle situace : 13,0+21,8</t>
  </si>
  <si>
    <t>111203111R00</t>
  </si>
  <si>
    <t>Odstranění pařezu odfrézováním až do hloubky 50 cm</t>
  </si>
  <si>
    <t>112101102R00</t>
  </si>
  <si>
    <t>Kácení stromů listnatých o průměru kmene 30-50 cm</t>
  </si>
  <si>
    <t>kus</t>
  </si>
  <si>
    <t>jírovec, dle situace a TZ : 1</t>
  </si>
  <si>
    <t>184807111R00</t>
  </si>
  <si>
    <t>Ochrana stromu bedněním - zřízení</t>
  </si>
  <si>
    <t>Včetně řeziva.</t>
  </si>
  <si>
    <t>POP</t>
  </si>
  <si>
    <t>všechny stromy v okolí objektu : 3,14*0,7*2,0*5</t>
  </si>
  <si>
    <t>184807112R00</t>
  </si>
  <si>
    <t>Ochrana stromu bedněním - odstranění</t>
  </si>
  <si>
    <t>184808121R00</t>
  </si>
  <si>
    <t>Vyvětvení a tvarový ořez dřevin, H stromu do 5 m</t>
  </si>
  <si>
    <t>strom 3,4 : 1+1</t>
  </si>
  <si>
    <t>nový : 1</t>
  </si>
  <si>
    <t>184004112R00</t>
  </si>
  <si>
    <t>Výsadba sazenic stromů do 25 cm, jamka D 35/hl. 35</t>
  </si>
  <si>
    <t>dle stanoviska OŽP : 1</t>
  </si>
  <si>
    <t>026503262_x1</t>
  </si>
  <si>
    <t>Třešeň Sargentova 'Rancho' (Prunus sargentii 'Rancho'), obvod 12-14cm s balem</t>
  </si>
  <si>
    <t>Vlastní</t>
  </si>
  <si>
    <t>Indiv</t>
  </si>
  <si>
    <t>Specifikace</t>
  </si>
  <si>
    <t>POL3_</t>
  </si>
  <si>
    <t>139601102R00</t>
  </si>
  <si>
    <t>Ruční výkop jam, rýh a šachet v hornině tř. 3</t>
  </si>
  <si>
    <t>m3</t>
  </si>
  <si>
    <t>pro nový strom : 1,0*1,0*1,0</t>
  </si>
  <si>
    <t>174201202R00</t>
  </si>
  <si>
    <t>Zásyp jam po pařezech D 50 cm</t>
  </si>
  <si>
    <t>174201101R00</t>
  </si>
  <si>
    <t>Zásyp jam, rýh, šachet bez zhutnění</t>
  </si>
  <si>
    <t>včetně strojního přemístění materiálu ze vzdálenosti do 10 m od okraje zásypu</t>
  </si>
  <si>
    <t>zásyp výkopu pro strom dovezenou zeminou : 1,0*1,0*1,0-(0,5*0,5*0,5)</t>
  </si>
  <si>
    <t>5832012R</t>
  </si>
  <si>
    <t>Zemina zahradní, tříděná 0/8</t>
  </si>
  <si>
    <t>t</t>
  </si>
  <si>
    <t>SPCM</t>
  </si>
  <si>
    <t>zásyp výkopu pro strom dovezenou zeminou : (1,0*1,0*1,0-(0,5*0,5*0,5))*1,6</t>
  </si>
  <si>
    <t>184202111R00</t>
  </si>
  <si>
    <t>Ukotvení dřeviny kůly D do 10 cm, dl. do 2 m</t>
  </si>
  <si>
    <t>05217141R</t>
  </si>
  <si>
    <t>Kulatina SM jakost IV. cca 120 mm, kůra</t>
  </si>
  <si>
    <t>m</t>
  </si>
  <si>
    <t>2,0*3</t>
  </si>
  <si>
    <t>10391500R</t>
  </si>
  <si>
    <t>Kůra mulčovací baleno po 70 litrech</t>
  </si>
  <si>
    <t>182951112R00</t>
  </si>
  <si>
    <t>Položení netkané textilie včetně upevnění</t>
  </si>
  <si>
    <t>1,0*1,0</t>
  </si>
  <si>
    <t>69381111R</t>
  </si>
  <si>
    <t>Geotextilie netkaná černá mulčovací 50 g/m2</t>
  </si>
  <si>
    <t>balení : 8</t>
  </si>
  <si>
    <t>119001421R00</t>
  </si>
  <si>
    <t>Dočasné zajištění kabelů - do počtu 3 kabelů</t>
  </si>
  <si>
    <t>2,5*3</t>
  </si>
  <si>
    <t>004112153R</t>
  </si>
  <si>
    <t>Vytyčení a zaměření inženýrských sítí</t>
  </si>
  <si>
    <t>soubor</t>
  </si>
  <si>
    <t>POL99_8</t>
  </si>
  <si>
    <t>Náplň činnosti: technická zpráva, stanoviska všech správců inženýrských sítí v dané lokalitě, vyhledání podzemních inženýrských sítí detektorem (pokud je to technicky možné), zaměření vyhledaného vedení a vytvoření dokumentace vyhledaných inženýrských sítí.</t>
  </si>
  <si>
    <t>CETIN, ČEZ, GASNET, SMVAK, DISTEP : 1</t>
  </si>
  <si>
    <t>004112172R</t>
  </si>
  <si>
    <t>Zhotovení vytyčovacích výkresů jednotlivých objektů</t>
  </si>
  <si>
    <t>objekt</t>
  </si>
  <si>
    <t>Popis činnosti: zhotovení a ověření vytyčovacích výkresů k jednotlivým objektům na podkladě projektové dokumentace.</t>
  </si>
  <si>
    <t>PARKOVIŠTĚ : 1</t>
  </si>
  <si>
    <t>119001411R00</t>
  </si>
  <si>
    <t>Dočasné zajištění beton.a plast. potrubí do DN 200</t>
  </si>
  <si>
    <t>přípojky : 2,5*5</t>
  </si>
  <si>
    <t>kolem objektu : 80,0</t>
  </si>
  <si>
    <t>185804311R00</t>
  </si>
  <si>
    <t>Zalití rostlin vodou plochy do 20 m2</t>
  </si>
  <si>
    <t>strom : 1</t>
  </si>
  <si>
    <t>121101102R00</t>
  </si>
  <si>
    <t>Sejmutí ornice s přemístěním přes 50 do 100 m</t>
  </si>
  <si>
    <t>70% celkové nezastavěné plochy pozemku : 1500*0,7*0,2</t>
  </si>
  <si>
    <t>1pp, vnější zídka levá, výkop kolem stávající zídka pro novou žb zídku : (8,5+2,85+0,9)*0,5*0,9*2</t>
  </si>
  <si>
    <t>1pp, vnější zídka pravá, výkop kolem st.zídky : 9,2+2,8*0,5*0,9*2</t>
  </si>
  <si>
    <t>výkop pod zpevněnými plochami : (1,9*2,5+12,2*0,3+13,3*0,3)</t>
  </si>
  <si>
    <t>167101101R00</t>
  </si>
  <si>
    <t>Nakládání výkopku z hor. 1 ÷ 4 v množství do 100 m3</t>
  </si>
  <si>
    <t>výkop pro strom : 1,0*1,0*1,0</t>
  </si>
  <si>
    <t>199000005R00</t>
  </si>
  <si>
    <t>Poplatek za skládku zeminy 1- 4, č. dle katal. odpadů 17 05 04</t>
  </si>
  <si>
    <t>po výkopu pro strom : 1,0*1,0*1,0*1,6</t>
  </si>
  <si>
    <t>162701105R00</t>
  </si>
  <si>
    <t>Vodorovné přemístění výkopku z hor.1-4 do 10000 m</t>
  </si>
  <si>
    <t>z výkopu pro strom : 1,0*1,0*1,0</t>
  </si>
  <si>
    <t>151101201R00</t>
  </si>
  <si>
    <t>Pažení stěn výkopu - příložné - hloubky do 4 m</t>
  </si>
  <si>
    <t>výkop pod zpevněnými plochami : (1,9*2,5)</t>
  </si>
  <si>
    <t>151101211R00</t>
  </si>
  <si>
    <t>Odstranění pažení stěn - příložné - hl. do 4 m</t>
  </si>
  <si>
    <t>174101101R00</t>
  </si>
  <si>
    <t>Zásyp jam, rýh, šachet se zhutněním</t>
  </si>
  <si>
    <t>včetně strojního přemístění materiálu pro zásyp ze vzdálenosti do 10 m od okraje zásypu</t>
  </si>
  <si>
    <t xml:space="preserve">ZPĚTNÝ ZÁSYP VYKOPANOU ZEMINOU : </t>
  </si>
  <si>
    <t>113106211R00</t>
  </si>
  <si>
    <t>Rozebrání dlažeb z velkých kostek v kam. těženém</t>
  </si>
  <si>
    <t>odstranění všech dotčených zpevnněých ploch, dle TZ : 93,0</t>
  </si>
  <si>
    <t>odečet dlažby, která musí být odstraněna v rámci provedení drenáže (součást objektu SO 01) : -(1,9*1,8+12,2*0,9+13,3*0,9)</t>
  </si>
  <si>
    <t>113107310R00</t>
  </si>
  <si>
    <t>Odstranění podkladu pl. 50 m2,kam.těžené tl.10 cm</t>
  </si>
  <si>
    <t>odstranění všech dotčených zpevnněých ploch, bez podkladu u drenáže : 93,0-(1,9*1,8+12,2*0,9+13,3*0,9)</t>
  </si>
  <si>
    <t>181301113R00</t>
  </si>
  <si>
    <t>Rozprostření ornice, rovina, tl.15-20 cm,nad 500m2</t>
  </si>
  <si>
    <t>sejmutí minus nová zpevněná plocha : 1500*0,7-71</t>
  </si>
  <si>
    <t>962022391R00</t>
  </si>
  <si>
    <t>Bourání zdiva nadzákladového kamenného na MVC</t>
  </si>
  <si>
    <t>1pp, vnější zídka levá : 8,5*(1,9-0,9)*0,4+(2,85+0,9)*(2,2-0,9)*0,4</t>
  </si>
  <si>
    <t>1pp, vnější zídka pravá : (9,2+2,8)*(1,5-0,9)*0,4</t>
  </si>
  <si>
    <t>961044111R00</t>
  </si>
  <si>
    <t>Bourání základů z betonu prostého</t>
  </si>
  <si>
    <t>1pp, vnější zídka levá : 8,5*(0,9)*0,4+(2,85+0,9)*(0,9)*0,4</t>
  </si>
  <si>
    <t>1pp, vnější zídka pravá : (9,2+2,8)*(0,9)*0,4</t>
  </si>
  <si>
    <t>1np, vstupní schodiště, zídky : 1,6*0,5*0,9*2</t>
  </si>
  <si>
    <t>podesta vstupního schodiště : 2,0*1,0*0,45</t>
  </si>
  <si>
    <t>963042819R00</t>
  </si>
  <si>
    <t>Bourání schodišťových stupňů betonových</t>
  </si>
  <si>
    <t>1np, exteriérové, vstupní : 2,0*3+2,7*1+3,7*1+4,7*1</t>
  </si>
  <si>
    <t>963022819R00</t>
  </si>
  <si>
    <t>Bourání kamenných.schodišťových stupňů</t>
  </si>
  <si>
    <t>1pp, exteriérové boční sch., levé : 0,9*4+1,4*6</t>
  </si>
  <si>
    <t>1pp, exteriérové boční sch., pravé : 2,3*13</t>
  </si>
  <si>
    <t>979082212R00</t>
  </si>
  <si>
    <t>Vodorovná doprava suti po suchu do 50 m</t>
  </si>
  <si>
    <t>Přesun suti</t>
  </si>
  <si>
    <t>POL8_</t>
  </si>
  <si>
    <t>979081111R00</t>
  </si>
  <si>
    <t>Odvoz suti a vybour. hmot na skládku do 1 km</t>
  </si>
  <si>
    <t>Včetně naložení na dopravní prostředek a složení na skládku, bez poplatku za skládku.</t>
  </si>
  <si>
    <t>979081121R00</t>
  </si>
  <si>
    <t>Příplatek k odvozu za každý další 1 km</t>
  </si>
  <si>
    <t>979999978R00</t>
  </si>
  <si>
    <t>Poplatek za recyklaci, beton lehce vyztužený, kusovost do 1600 cm2 (skup.170101)</t>
  </si>
  <si>
    <t>27,45+22,14+1,20</t>
  </si>
  <si>
    <t>979999976R00</t>
  </si>
  <si>
    <t>Poplatek za uložení, zemina a kamení kusovost nad 1600 cm2, (skup.170504)</t>
  </si>
  <si>
    <t>14,48+20,58+4,69</t>
  </si>
  <si>
    <t>979990107R00</t>
  </si>
  <si>
    <t>Poplatek za uložení suti - směs betonu, cihel, dřeva, skupina odpadu 170904</t>
  </si>
  <si>
    <t>kategorie 17 09 04 smíšené stavební a demoliční odpady</t>
  </si>
  <si>
    <t>0,05</t>
  </si>
  <si>
    <t>998223011R00</t>
  </si>
  <si>
    <t>Přesun hmot, pozemní komunikace, kryt dlážděný</t>
  </si>
  <si>
    <t>POL7_</t>
  </si>
  <si>
    <t>767996801R00</t>
  </si>
  <si>
    <t>Demontáž atypických ocelových konstr. do 50 kg</t>
  </si>
  <si>
    <t>kg</t>
  </si>
  <si>
    <t>lavička stávající : 50</t>
  </si>
  <si>
    <t>SUM</t>
  </si>
  <si>
    <t>Poznámky uchazeče k zadání</t>
  </si>
  <si>
    <t>POPUZIV</t>
  </si>
  <si>
    <t>END</t>
  </si>
  <si>
    <t>139711101RT4</t>
  </si>
  <si>
    <t>Vykopávka v uzavřených prostorách v hor.1-4 hornina 4</t>
  </si>
  <si>
    <t>výtahová šachta : 2,5*2,8*1,2</t>
  </si>
  <si>
    <t>S1, dodatečný výkop : (13,9+1,1+12,2+32,2+12,3+17,7+113,5+17,3)*0,15</t>
  </si>
  <si>
    <t>výkop pro podbetonávku : (0,5*2,03+0,75*0,5+1,25*0,5)*(1,2)</t>
  </si>
  <si>
    <t>výkop pod okap.chodníkem, plochy (2,7m2 a 0,45m2) výkopu z autocadu (příčný řez), délky ze situace : (14,5*2,7+28,5*0,45)</t>
  </si>
  <si>
    <t>výkop pod okap.chodníkem, : (14,5*2,7)</t>
  </si>
  <si>
    <t>174203303R00</t>
  </si>
  <si>
    <t>Zásyp rýh pro drény bez zhutnění, hl.do 2,0 m</t>
  </si>
  <si>
    <t>zásyp drenážní trubky kamenivem : 80,0*0,6*0,4</t>
  </si>
  <si>
    <t>583326831R</t>
  </si>
  <si>
    <t>zásyp drenážní trubky kamenivem : 80,0*0,6*0,4*1,4</t>
  </si>
  <si>
    <t>zásyp drenážní trubky kamenivem : -80,0*0,6*0,4</t>
  </si>
  <si>
    <t>podkladní beton pod drenáž : -0,6*80,0*0,1</t>
  </si>
  <si>
    <t>113106121R00</t>
  </si>
  <si>
    <t>Rozebrání dlažeb z betonových dlaždic na sucho</t>
  </si>
  <si>
    <t>C3 koor, okapový chodník, výkop pro drenáž : (14,5+28,5)*0,4</t>
  </si>
  <si>
    <t>odstranění st.zpev.ploch pro provedení drenáže : (1,9*1,8+12,2*0,9+13,3*0,9)</t>
  </si>
  <si>
    <t>výkop pod okap.chodníkem, plochy (2,7m2 a 0,45m2) výkopu z autocadu (příčný řez), délky ze situace : (14,5*2,7+28,5*0,45)*1,6</t>
  </si>
  <si>
    <t>ZPĚTNÝ ZÁSYP VYKOPANOU ZEMINOU : -27,98*1,6</t>
  </si>
  <si>
    <t>ZPĚTNÝ ZÁSYP VYKOPANOU ZEMINOU : -27,98</t>
  </si>
  <si>
    <t>281606134R00</t>
  </si>
  <si>
    <t>Vyvrtání otvorů 10 ks/m ve spáře zdiva, vyčištění vrtu od hrubých nečistot, zaplnění otvorů injektážní pastou. Aplikace tlakovou pistolí. Uzavření vyplněných otvorů těsnicí maltou.</t>
  </si>
  <si>
    <t>Měrnou jednotkou je půdorysná délka zdiva.</t>
  </si>
  <si>
    <t>ROZSAH UPŘESNIT NA MÍSTĚ - PRO VNITŘNÍ NOSNOU STĚNU : 18,0</t>
  </si>
  <si>
    <t>281606138R00</t>
  </si>
  <si>
    <t>OBVOD OBJEKTU, ROZSAH UPŘESNIT NA MÍSTĚ : 80,0</t>
  </si>
  <si>
    <t>229942112_x1</t>
  </si>
  <si>
    <t>Trubkové mikropiloty z oc.11 523, hladké, TR89/10, kořen pr.250mm Trubkové mikropiloty z oc.11 523, hladké, TR89/10, kořen pr.250mm</t>
  </si>
  <si>
    <t>Včetně vyčištění vrtu, dodání a výrobu cementové zálivky, sestavení mikropiloty, veškeré úpravy po injektování.</t>
  </si>
  <si>
    <t>1pp, jímka výtahové šachty : (10+1)*5,0</t>
  </si>
  <si>
    <t>229946112R00</t>
  </si>
  <si>
    <t>Hlavy mikropilot tlakových D do 105 mm</t>
  </si>
  <si>
    <t>10+1</t>
  </si>
  <si>
    <t>279311115_x1</t>
  </si>
  <si>
    <t>Postupné podbetonování základového zdiva betonem C 25/30</t>
  </si>
  <si>
    <t>f1-f6, výkres jímky výtahové šachty : 1,36</t>
  </si>
  <si>
    <t>271313511R00</t>
  </si>
  <si>
    <t xml:space="preserve">Beton podkladní pod základové konstrukce, prostý </t>
  </si>
  <si>
    <t>S1 : (13,9+1,1+12,2+32,2+12,3+17,7+113,5+17,3)*0,05</t>
  </si>
  <si>
    <t>jímka výtahové šachty : 2,60*2,0*0,05</t>
  </si>
  <si>
    <t>podkladní beton pod drenáž : 0,6*80,0*0,1</t>
  </si>
  <si>
    <t>212753115R00</t>
  </si>
  <si>
    <t>Montáž ohebné dren. trubky do rýhy DN 125,bez lože</t>
  </si>
  <si>
    <t>80,0</t>
  </si>
  <si>
    <t>28611224.AR</t>
  </si>
  <si>
    <t>Trubka PVC drenážní flexibilní d 125 mm</t>
  </si>
  <si>
    <t>211971110R00</t>
  </si>
  <si>
    <t>Opláštění žeber z geotextilie o sklonu do 1 : 2,5</t>
  </si>
  <si>
    <t>pro drenážní trubku : 80,0*1,5</t>
  </si>
  <si>
    <t>69366198R</t>
  </si>
  <si>
    <t>Geotextilie netkaná FILTEK 300 g/m2</t>
  </si>
  <si>
    <t>80,0*1,5</t>
  </si>
  <si>
    <t>Koeficient : 0,15</t>
  </si>
  <si>
    <t>275321411R00</t>
  </si>
  <si>
    <t>Železobeton základových patek C 25/30</t>
  </si>
  <si>
    <t>ZR, 1pp : 0,5*0,5*0,5</t>
  </si>
  <si>
    <t>274321411_x1</t>
  </si>
  <si>
    <t>Železobeton základových pasů C 25/30 XC4</t>
  </si>
  <si>
    <t>výkres jímky výtahové šachty : 1,48</t>
  </si>
  <si>
    <t>274351215R00</t>
  </si>
  <si>
    <t>Bednění stěn základových pasů - zřízení</t>
  </si>
  <si>
    <t>bednění podbetonávky : (2,03*2+0,95+0,87*2+0,48)*0,85</t>
  </si>
  <si>
    <t>jímka výtahové šachty : (1,9+2,55+1,9+0,15*2)*1,15+(1,6+1,95+1,6)*0,85</t>
  </si>
  <si>
    <t>ZR : (0,5*4*0,5)</t>
  </si>
  <si>
    <t>274351216R00</t>
  </si>
  <si>
    <t>Bednění stěn základových pasů - odstranění</t>
  </si>
  <si>
    <t>Včetně očištění, vytřídění a uložení bednicího materiálu.</t>
  </si>
  <si>
    <t>273321411T01</t>
  </si>
  <si>
    <t>Železobeton základových desek C 25/30 XC4</t>
  </si>
  <si>
    <t>výkres jímky výtahové šachty : 1,56</t>
  </si>
  <si>
    <t>274361214R00</t>
  </si>
  <si>
    <t>Výztuž základových pasů do 12 mm z oceli B500B (10 505)</t>
  </si>
  <si>
    <t>výkres jímky výtahové šachty, R6,8,10,12 : (5+5+375+5)*0,001</t>
  </si>
  <si>
    <t>317941123RT2</t>
  </si>
  <si>
    <t>Osazení ocelových válcovaných nosníků  č. 14 - 22 včetně dodávky profilu I č. 14</t>
  </si>
  <si>
    <t>1np, IPN140, překlad 05 : 3*1,5*14,54*0,001</t>
  </si>
  <si>
    <t>2np, IPN140, překlad 05 : 3*1,2*14,54*0,001</t>
  </si>
  <si>
    <t>317941121RT3</t>
  </si>
  <si>
    <t>Osazení ocelových válcovaných nosníků do č. 12 včetně dodávky profilu I č. 12</t>
  </si>
  <si>
    <t>1pp : 1,2*2*11,21*0,001</t>
  </si>
  <si>
    <t>1np : 1,2*2*11,21*0,001</t>
  </si>
  <si>
    <t>2np : 1,2*2*11,21*0,001</t>
  </si>
  <si>
    <t>346244381RT2</t>
  </si>
  <si>
    <t>Plentování ocelových nosníků výšky do 20 cm s použitím suché maltové směsi</t>
  </si>
  <si>
    <t>1np, IPN140, překlad 05 : 2*1,5*0,15</t>
  </si>
  <si>
    <t>2np, IPN140, překlad 05 : 2*1,2*0,15</t>
  </si>
  <si>
    <t>1pp, IPN 120 : 2*1,2*0,15</t>
  </si>
  <si>
    <t>1np, IPN 120 : 2*1,2*0,15</t>
  </si>
  <si>
    <t>2np, IPN 120 : 2*1,2*0,15</t>
  </si>
  <si>
    <t>342255024R00</t>
  </si>
  <si>
    <t>1pp : (2,62+1,32)*3,1-0,7*2,0+0,82*3,1+1,84*2*3,1-0,8*2,0-0,9*2,0+1,87*2*3,1-0,7*2,0*2</t>
  </si>
  <si>
    <t>1np : (1,95*2+1,25+4,0+3,18)*3,3-0,7*2,0*3-0,9*2,0*1+1,42*3,3-0,8*2,0</t>
  </si>
  <si>
    <t>2np : (2,85*2+1,4+4,7)*3,3-0,7*2,0*2-0,8*2,0*1</t>
  </si>
  <si>
    <t>346244312R00</t>
  </si>
  <si>
    <t>1pp, inst.předstěny : (1,32+1,8+1,2+1,0)*1,3</t>
  </si>
  <si>
    <t>1np,inst.předstěny : (1,6+1,0+0,95)*1,3</t>
  </si>
  <si>
    <t>2np, inst.předstěny : (1,2+1,55)*1,3</t>
  </si>
  <si>
    <t>317121047RT2</t>
  </si>
  <si>
    <t>1pp : 3+1+1</t>
  </si>
  <si>
    <t>1np : 3+2+2</t>
  </si>
  <si>
    <t>2np : 2+1</t>
  </si>
  <si>
    <t>311271175R00</t>
  </si>
  <si>
    <t>(1,95+0,2+1,6)*4,11</t>
  </si>
  <si>
    <t>310239211R00</t>
  </si>
  <si>
    <t>Zazdívka otvorů plochy do 4 m2 cihlami na MVC</t>
  </si>
  <si>
    <t>1pp : 1,05*0,2*2,15+(0,87+0,7)*0,5*2,15</t>
  </si>
  <si>
    <t>330321311R00</t>
  </si>
  <si>
    <t>Beton sloupů a pilířů železový C 20/25</t>
  </si>
  <si>
    <t>pilíř 1pp, tabulka betonu 1np NS : 0,2*2*2,72</t>
  </si>
  <si>
    <t>331351101R00</t>
  </si>
  <si>
    <t>Bednění sloupů čtyřúhelníkového průřezu - zřízení</t>
  </si>
  <si>
    <t>pilíř 1pp : 0,2*4*2,72</t>
  </si>
  <si>
    <t>331351102R00</t>
  </si>
  <si>
    <t>Bednění sloupů čtyřúhelníkového průřezu - odstranění</t>
  </si>
  <si>
    <t>317941123R00</t>
  </si>
  <si>
    <t>Osazení ocelových válcovaných nosníků  č. 14 - 22</t>
  </si>
  <si>
    <t>ocelové prvky, dle tabulky ocelových prvků (2NP NS) : (90+43+62+183+102+362+29)*0,001</t>
  </si>
  <si>
    <t>13384440R</t>
  </si>
  <si>
    <t>Tyč ocelová U 160, S235JR</t>
  </si>
  <si>
    <t>90*0,001</t>
  </si>
  <si>
    <t>Koeficient : 0,05</t>
  </si>
  <si>
    <t>13380530R</t>
  </si>
  <si>
    <t>Tyč ocelová I 160, S235JR</t>
  </si>
  <si>
    <t>43*0,001</t>
  </si>
  <si>
    <t>13483410R</t>
  </si>
  <si>
    <t>Tyč ocelová U 180, S235JR</t>
  </si>
  <si>
    <t>62*0,001</t>
  </si>
  <si>
    <t>13388440R</t>
  </si>
  <si>
    <t>Tyč ocelová HEB 160, S235JR</t>
  </si>
  <si>
    <t>183*0,001</t>
  </si>
  <si>
    <t>13386440R</t>
  </si>
  <si>
    <t>Tyč ocelová UPE 160, S235JR</t>
  </si>
  <si>
    <t>102*0,001</t>
  </si>
  <si>
    <t>13482720R</t>
  </si>
  <si>
    <t>Tyč ocelová IPE 220, S235JR</t>
  </si>
  <si>
    <t>362*0,001</t>
  </si>
  <si>
    <t>13380525R</t>
  </si>
  <si>
    <t>Tyč ocelová I 140, S235JR</t>
  </si>
  <si>
    <t>29*0,001</t>
  </si>
  <si>
    <t>317941121R00</t>
  </si>
  <si>
    <t>Osazení ocelových válcovaných nosníků do č. 12</t>
  </si>
  <si>
    <t>tabulka výpisu ocelových prvků (2np NS) : 115*0,001</t>
  </si>
  <si>
    <t>13380520R</t>
  </si>
  <si>
    <t>Tyč ocelová I 120, S235JR</t>
  </si>
  <si>
    <t>115*0,001</t>
  </si>
  <si>
    <t>317941125R00</t>
  </si>
  <si>
    <t>Osazení ocelových válcovaných nosníků č. 22 a vyšší</t>
  </si>
  <si>
    <t>tabulka výpisu ocelových prvků : 635*0,001</t>
  </si>
  <si>
    <t>13482725R</t>
  </si>
  <si>
    <t>Tyč ocelová IPE 240, S235JR</t>
  </si>
  <si>
    <t>635*0,001</t>
  </si>
  <si>
    <t>13611248R</t>
  </si>
  <si>
    <t>Plech hladký S235JR 20,00 x 1000 x 2000 mm</t>
  </si>
  <si>
    <t>výpis ocelových prvků : 16*0,001</t>
  </si>
  <si>
    <t>13611238R</t>
  </si>
  <si>
    <t>Plech hladký S235JR 15,00 x 1000 x 2000 mm</t>
  </si>
  <si>
    <t>18*0,001</t>
  </si>
  <si>
    <t>13611224R</t>
  </si>
  <si>
    <t>Plech hladký S235JR 8,00 x 1000 x 2000 mm</t>
  </si>
  <si>
    <t>(23+33)*0,001</t>
  </si>
  <si>
    <t>13611220R</t>
  </si>
  <si>
    <t>Plech hladký S235JR 6,00 x 1000 x 2000 mm</t>
  </si>
  <si>
    <t>(17+6)*0,001</t>
  </si>
  <si>
    <t>13611218R</t>
  </si>
  <si>
    <t>Plech hladký S235JR 5,00 x 1000 x 2000 mm</t>
  </si>
  <si>
    <t>21*0,001</t>
  </si>
  <si>
    <t>13611228R</t>
  </si>
  <si>
    <t>Plech hladký S235JR 10,00 x 1000 x 2000 mm</t>
  </si>
  <si>
    <t>7*0,001</t>
  </si>
  <si>
    <t>13432590R</t>
  </si>
  <si>
    <t>Tyč ocelová L rovnoramenná S235JR, rozměr 160 x 160 x 14 mm</t>
  </si>
  <si>
    <t>244*0,001</t>
  </si>
  <si>
    <t>13331764R</t>
  </si>
  <si>
    <t>Tyč ocelová L rovnoramenná S235JR, rozměr 70 x 70 x 7 mm</t>
  </si>
  <si>
    <t>2*1,5*7,46*0,001</t>
  </si>
  <si>
    <t>340271610R00</t>
  </si>
  <si>
    <t>Zazdívka otvorů pl.do 4 m2, pórobet.tvár.,tl.10 cm</t>
  </si>
  <si>
    <t>1pp : 0,8*2,05*0,1</t>
  </si>
  <si>
    <t>311112320RT3</t>
  </si>
  <si>
    <t>výtahová šachta : 10,75*(1,8*2+1,95)-(0,9*2,0*4)</t>
  </si>
  <si>
    <t>311361821R00</t>
  </si>
  <si>
    <t>Výztuž nadzákladových zdí z betonářské oceli B500B (10 505)</t>
  </si>
  <si>
    <t>dle výkresu 1np NS, tabulka výztuže : 725,0*0,001</t>
  </si>
  <si>
    <t>311321824R00</t>
  </si>
  <si>
    <t>Železobeton nadzákladových zdí pohledový C 20/25</t>
  </si>
  <si>
    <t>Včetně pomocného lešení o výšce podlahy do 1900 mm a pro zatížení 1,5 kPa.</t>
  </si>
  <si>
    <t>vnější zídky, levá, pravá, viz kubatura betonu 1pp NS : 12,2+2,8</t>
  </si>
  <si>
    <t>vnější zídky,  viz kubatura betonu 1np NS : 3,0+2,1</t>
  </si>
  <si>
    <t>levá a pravá venkovní zídka, viz výpis výztuže 1pp NS : 63,4*0,001</t>
  </si>
  <si>
    <t>exteriérové schodiště a zídky, viz výpis výztuže 1np NS : (6,5+6,4)*0,001</t>
  </si>
  <si>
    <t>311361921RT8</t>
  </si>
  <si>
    <t>Výztuž nadzákladových zdí ze svařovaných sítí KY 81, drát d 8,0 mm, oko 100 x 100 mm</t>
  </si>
  <si>
    <t>vnější opěr.ŽB zídky, viz výpis výztuží, 1pp NS : 1156,2*0,001</t>
  </si>
  <si>
    <t>vnější žb zídky, viz výpis výztuží, 1np NS : (155,0+172,2)*0,001</t>
  </si>
  <si>
    <t>311351101R00</t>
  </si>
  <si>
    <t>Bednění nadzákladových zdí, jednostranné - zřízení</t>
  </si>
  <si>
    <t>1pp, vnější zídka levá : (8,5)*(1,9)*2+(2,85+0,9)*(2,2)*2+0,3*1,9*2+0,3*2,2*2</t>
  </si>
  <si>
    <t>1pp, vnější zídka pravá : (5,85+3,8)*(1,5)*2+0,3*1,5*2</t>
  </si>
  <si>
    <t>čelní vnější zídka : (1,55)*2*2*1,2+0,45*1,2*2</t>
  </si>
  <si>
    <t>311351102R00</t>
  </si>
  <si>
    <t>Bednění nadzákladových zdí, jednostranné - odstranění</t>
  </si>
  <si>
    <t>1pp, vnější zídka levá : (8,5+0,3+0,3)*(1,9)*2+(2,85+0,9+0,3+0,3)*(2,2)*2</t>
  </si>
  <si>
    <t>1pp, vnější zídka pravá : (5,85+3,8+0,3+0,3)*(1,5)*2</t>
  </si>
  <si>
    <t>411354255_x1</t>
  </si>
  <si>
    <t>Bednění stropů zabudované z ocelových trapézových plechů pozinkovaných vlna 40 mm tl. 0,75 mm TR40/16/0,75</t>
  </si>
  <si>
    <t>Ds1+Ds2+Ds3, výkres 1pp, tabulka TR : 21,2</t>
  </si>
  <si>
    <t>411361921RT9</t>
  </si>
  <si>
    <t>Výztuž stropů svařovanou sítí  průměr drátu  8,0, oka 150/150 mm KY80</t>
  </si>
  <si>
    <t>výkres 1pp NS : 165*0,001</t>
  </si>
  <si>
    <t>411361921RT2</t>
  </si>
  <si>
    <t>Výztuž stropů svařovanou sítí  průměr drátu  5,0, oka 100/100 mm KD35</t>
  </si>
  <si>
    <t xml:space="preserve"> horní povrch, dle výkresu 1pp NS : 95*0,001</t>
  </si>
  <si>
    <t>411322325R00</t>
  </si>
  <si>
    <t>Stropy trámové ze železobetonu C 20/25</t>
  </si>
  <si>
    <t>Ds1, výkres 1pp tabulka kubatur betonu : 1,66</t>
  </si>
  <si>
    <t>Ds3, dtto : 0,43</t>
  </si>
  <si>
    <t>Ds2 - schodišťová deska : 0,69</t>
  </si>
  <si>
    <t>430321314R00</t>
  </si>
  <si>
    <t>Beton schodišťových konstrukcí železový C 20/25</t>
  </si>
  <si>
    <t>nadbetonované schodišťové stupně : 0,22</t>
  </si>
  <si>
    <t>434351141R00</t>
  </si>
  <si>
    <t>Bednění stupňů přímočarých - zřízení</t>
  </si>
  <si>
    <t>5*0,142</t>
  </si>
  <si>
    <t>434351142R00</t>
  </si>
  <si>
    <t>Bednění stupňů přímočarých - odstranění</t>
  </si>
  <si>
    <t>417321315R00</t>
  </si>
  <si>
    <t>Ztužující pásy a věnce z betonu železového C 20/25</t>
  </si>
  <si>
    <t>výkres 1np NS, tabulka betonu : 0,3+0,08</t>
  </si>
  <si>
    <t>417351115R00</t>
  </si>
  <si>
    <t>Bednění ztužujících pásů a věnců - zřízení</t>
  </si>
  <si>
    <t>bednění pro věnec výtahové šachty : (0,25+0,25)*(1,6*2+1,95*2+1,8*2+2,35)*3</t>
  </si>
  <si>
    <t>417351116R00</t>
  </si>
  <si>
    <t>Bednění ztužujících pásů a věnců - odstranění</t>
  </si>
  <si>
    <t>434191421R00</t>
  </si>
  <si>
    <t>Osazení stupňů kamenných na desku, broušených</t>
  </si>
  <si>
    <t>exteriérové schodiště boční , 1pp NS : (1,38*5+0,85*3+1,1*2+2,25*13)</t>
  </si>
  <si>
    <t>58388016R</t>
  </si>
  <si>
    <t>Stupeň schodišťový žulový plný 1000 x 300 x 150 mm, štokovaný</t>
  </si>
  <si>
    <t>4+6+13</t>
  </si>
  <si>
    <t>421952111R00</t>
  </si>
  <si>
    <t>Podlaha lávky ze dřeva měkkého - z fošen</t>
  </si>
  <si>
    <t>revizní lávka : 21,0*0,05*0,6*2</t>
  </si>
  <si>
    <t>416021126R00</t>
  </si>
  <si>
    <t>s úpravou rohů, koutů a hran konstrukcí, přebroušení a tmelení spár,</t>
  </si>
  <si>
    <t>1pp : 5,5+3,2</t>
  </si>
  <si>
    <t>416021128R00</t>
  </si>
  <si>
    <t>1pp : 3,8+3,8</t>
  </si>
  <si>
    <t>416021123R00</t>
  </si>
  <si>
    <t>1np, 1.11,1.10 : 3,0+2,6</t>
  </si>
  <si>
    <t>2np, 2.03 : 3,7</t>
  </si>
  <si>
    <t>596811111RT4</t>
  </si>
  <si>
    <t>Kladení dlaždic kom.pro pěší, lože z kameniva těž. včetně dlaždic betonových 50/50/5 cm</t>
  </si>
  <si>
    <t>okapový chodník : 80,0*0,4</t>
  </si>
  <si>
    <t>596111111R00</t>
  </si>
  <si>
    <t>Kladení dlažby z kamenné mozaiky jednobarevné, lože z kameniva tl. 40 mm</t>
  </si>
  <si>
    <t>obnova odstraněných st.zpev.ploch pro provedení drenáže : (1,9*1,8+12,2*0,9+13,3*0,9)</t>
  </si>
  <si>
    <t>obnova odstraněných dotčených zpevnněých ploch : (36,50+31,0+5,9+9,2+1,4+8,2)-(1,9*1,8+12,2*0,9+13,3*0,9)</t>
  </si>
  <si>
    <t>KZ_1</t>
  </si>
  <si>
    <t>Kostka žulová řezaná 50x50x50</t>
  </si>
  <si>
    <t>602011174R00</t>
  </si>
  <si>
    <t>viz položka penetrace/malba : 2783,98</t>
  </si>
  <si>
    <t>602016195R00</t>
  </si>
  <si>
    <t>viz položka omítka jádrová : 532,16</t>
  </si>
  <si>
    <t>602011112RT7</t>
  </si>
  <si>
    <t>1pp, porob.příčky : ((2,62+1,32)*3,1-0,7*2,0+0,82*3,1+1,84*2*3,1-0,8*2,0-0,9*2,0+1,87*2*3,1-0,7*2,0*2)*2</t>
  </si>
  <si>
    <t>1np, porob.příčky : ((1,95*2+1,25+4,0+3,18)*3,3-0,7*2,0*3-0,9*2,0*1+1,42*3,3-0,8*2,0)*2</t>
  </si>
  <si>
    <t>2np, porob.příčky : ((2,85*2+1,4+4,7)*3,3-0,7*2,0*2-0,8*2,0*1)*2</t>
  </si>
  <si>
    <t>1pp, porob.př.200 : (1,95+0,2+1,6)*4,11*2</t>
  </si>
  <si>
    <t>1pp, zazdívka otvorů CPP : (1,05*0,2*2,15+(0,87+0,7)*0,5*2,15)*2</t>
  </si>
  <si>
    <t>1pp, zazdívka porob : 0,8*2,05*0,1*2</t>
  </si>
  <si>
    <t>výtahová šachta : (10,75*(1,8*2+1,95*2)-(0,9*2,0*4))*2</t>
  </si>
  <si>
    <t>úprava ostění dle TZ - XPS tl.30 : (17,75+40,91+52,36+18,81)</t>
  </si>
  <si>
    <t>SV fasáda, výměry dle Autocadu,10% : (211,2-(0,6*2+1,0*3+1,4*3+3,1*3+2,3*4+3,3+3,0+0,4*2))*0,1</t>
  </si>
  <si>
    <t>SZ fasáda : (149,4-(1,9+2,6+2,3+0,4+1,8*3+1,8*2+0,8*5+1,9+2,5))*0,1</t>
  </si>
  <si>
    <t>JZ : (157,9-(0,7*2+2,7+2,3+1,9+0,7*2+2,3*2+3,4+2,6+0,7))*0,1</t>
  </si>
  <si>
    <t>JV : ((267,3+9,3)-(2,6*3+6,9*2+1,6*2+2,6*2+3,7*2+9,8+3,5*2+8,6+2,3))*0,1</t>
  </si>
  <si>
    <t>ZÍDKA ZACHOVÁVANÉHO SCHODIŠTĚ,30% : (10,9*2,0+3,5*1,7+31,0*1,7+2,6*2,0*5)*0,3</t>
  </si>
  <si>
    <t>Z/01 - oprava ostění po repasi mříží : (1,2+2,07)*2*0,5*4+(3,1+2,07)*2*0,5*2+(1,25+2,07)*2*0,5*3+(0,41+1,15)*2*0,5*1+(0,6+1,15)*2*0,5*2+(0,97+0,63)*2*0,5*2+(0,96+1,05)*2*0,5*3</t>
  </si>
  <si>
    <t>Z/02 - oprava ostění po repasi mříží : (0,59+1,46)*2*0,5*2+(1,65+2,06)*2*0,5*1+(1,25+2,06)*2*0,5*3+(0,5+1,05)*2*0,5*2+(0,6+1,15)*2*0,5*2</t>
  </si>
  <si>
    <t>602011174RT2</t>
  </si>
  <si>
    <t>vnitřní obvod vnějších stěn, bez části se zachovávaným schodištěm - sanace s možností odkopání : (76,0-2,6)*3,1</t>
  </si>
  <si>
    <t>u zachovávaného schodiště : 2,6*3,1</t>
  </si>
  <si>
    <t>602016103_x1</t>
  </si>
  <si>
    <t>u zachovávaného schodiště : 2,6*3,1*2</t>
  </si>
  <si>
    <t>SV fasáda, výměry dle Autocadu : 211,2-(0,6*2+1,0*3+1,4*3+3,1*3+2,3*4+3,3+3,0+0,4*2)</t>
  </si>
  <si>
    <t>SZ fasáda : 149,4-(1,9+2,6+2,3+0,4+1,8*3+1,8*2+0,8*5+1,9+2,5)</t>
  </si>
  <si>
    <t>JZ : 157,9-(0,7*2+2,7+2,3+1,9+0,7*2+2,3*2+3,4+2,6+0,7)</t>
  </si>
  <si>
    <t>JV : ((267,3+9,3)-(2,6*3+6,9*2+1,6*2+2,6*2+3,7*2+9,8+3,5*2+8,6+2,3))</t>
  </si>
  <si>
    <t>ZÍDKA ZACHOVÁVANÉHO SCHODIŠTĚ : 10,9*2,0+3,5*1,7+31,0*1,7+2,6*2,0*5</t>
  </si>
  <si>
    <t>612481211RT2</t>
  </si>
  <si>
    <t>612434133RT1</t>
  </si>
  <si>
    <t>vnitřní stěna u zachovávaného schodiště, bez možnosti odkopu : 2,6*3,1</t>
  </si>
  <si>
    <t>622451131_x1</t>
  </si>
  <si>
    <t>Omítka vnější stěn, MC, hladká, složitost 1 - 2, finální podoba "teraco" přizpůsobit granulometrii a barevnost</t>
  </si>
  <si>
    <t>622412343RT2</t>
  </si>
  <si>
    <t>včetně penetrace podkladu</t>
  </si>
  <si>
    <t>SV fasáda, výměry dle Autocadu,90% Z CELKOVÉ VÝMĚRY, 10% NA RELIÉFNÍ PRVKY : 211,2-(0,6*2+1,0*3+1,4*3+3,1*3+2,3*4+3,3+3,0+0,4*2)*0,9</t>
  </si>
  <si>
    <t>SZ fasáda : 149,4-(1,9+2,6+2,3+0,4+1,8*3+1,8*2+0,8*5+1,9+2,5)*0,9</t>
  </si>
  <si>
    <t>JZ : 157,9-(0,7*2+2,7+2,3+1,9+0,7*2+2,3*2+3,4+2,6+0,7)*0,9</t>
  </si>
  <si>
    <t>JV : ((267,3+9,3)-(2,6*3+6,9*2+1,6*2+2,6*2+3,7*2+9,8+3,5*2+8,6+2,3))*0,9</t>
  </si>
  <si>
    <t>622412342RT1</t>
  </si>
  <si>
    <t>SV fasáda, výměry dle Autocadu,10% z celkové výměry,2NÁSOBNÝ - DEKORATIVNÍ PRVKY A RELIÉFY : (211,2-(0,6*2+1,0*3+1,4*3+3,1*3+2,3*4+3,3+3,0+0,4*2))*0,1*2</t>
  </si>
  <si>
    <t>SZ fasáda : (149,4-(1,9+2,6+2,3+0,4+1,8*3+1,8*2+0,8*5+1,9+2,5))*0,1*2</t>
  </si>
  <si>
    <t>JZ : (157,9-(0,7*2+2,7+2,3+1,9+0,7*2+2,3*2+3,4+2,6+0,7))*0,1*2</t>
  </si>
  <si>
    <t>JV : ((267,3+9,3)-(2,6*3+6,9*2+1,6*2+2,6*2+3,7*2+9,8+3,5*2+8,6+2,3))*0,1*2</t>
  </si>
  <si>
    <t>622904217R00</t>
  </si>
  <si>
    <t>Očištění organických nečiistot z fasád slož.6-7</t>
  </si>
  <si>
    <t>620902119_x1</t>
  </si>
  <si>
    <t>Kamenické oprac., příplatek za pemrlování, šanýr a protiskluzný pás teraco tl.40mm</t>
  </si>
  <si>
    <t>schodiště vnitřní 1.01/1.02, 1np : 1,893*2,15+5*0,142</t>
  </si>
  <si>
    <t>schodiště vnější do 1.01 : 3,65+0,6*1,88</t>
  </si>
  <si>
    <t>čela vnějšího schodiště : 0,15*(1,88*2+2,78+3,2+4,8+6,6)</t>
  </si>
  <si>
    <t>1np, prah-1.01 a -1.09 : 0,65*1,05+0,38*1,0+0,21*1,25</t>
  </si>
  <si>
    <t>ext.vstupní schodiště - podesta a zídky : (0,95*1,88+0,45*1,55*2+1,55*1,75*2+1,55*1,3*2+0,45*1,3*2)</t>
  </si>
  <si>
    <t>622904212R00</t>
  </si>
  <si>
    <t>Očištění organických nečiistot z fasád slož.1-2</t>
  </si>
  <si>
    <t>631591311R00</t>
  </si>
  <si>
    <t>S3b : (20,8+4,3+8,4)*0,06</t>
  </si>
  <si>
    <t>631312621R00</t>
  </si>
  <si>
    <t>Mazanina betonová tl. 5 - 8 cm C 20/25</t>
  </si>
  <si>
    <t>Včetně vytvoření dilatačních spár, bez zaplnění.</t>
  </si>
  <si>
    <t>S2b : (3,0+3,5+9,9+11,8)*0,05</t>
  </si>
  <si>
    <t>S2c, větší výměra než plocha podlahy : 20,9*0,05</t>
  </si>
  <si>
    <t>S2d : (10,9+3,2)*0,05</t>
  </si>
  <si>
    <t>S2e,1.02 a část schodiště : (13,0+4,7)*0,05</t>
  </si>
  <si>
    <t>S3c : (20,9*2)*0,05</t>
  </si>
  <si>
    <t>631362021R00</t>
  </si>
  <si>
    <t>Výztuž mazanin svařovanou sítí z drátů Kari</t>
  </si>
  <si>
    <t>S1,30% na přesahy : (13,9+1,1+12,2+32,2+12,3+17,7+113,5+17,3)*3,03*0,001*1,3</t>
  </si>
  <si>
    <t>S2b : (3,0+3,5+9,9+11,8)*3,03*0,001*1,3</t>
  </si>
  <si>
    <t>S2c : 20,9*3,03*0,001*1,3</t>
  </si>
  <si>
    <t>S2d : (10,9+3,2)*3,03*0,001*1,30</t>
  </si>
  <si>
    <t>S2e : (13,0+4,7)*3,03*0,001*1,30</t>
  </si>
  <si>
    <t>S3c : 20,9*2*3,03*0,001*1,30</t>
  </si>
  <si>
    <t>632411906R00</t>
  </si>
  <si>
    <t>Penetrace velmi savých podkladů Cemix 0,35 l/m2</t>
  </si>
  <si>
    <t>S2c : 16,4</t>
  </si>
  <si>
    <t>S3c : 14,0+14,9</t>
  </si>
  <si>
    <t>632430111R00</t>
  </si>
  <si>
    <t>Kamen. koberec venkov. křemičité oblázky, tl.10 mm</t>
  </si>
  <si>
    <t>635011002R00</t>
  </si>
  <si>
    <t>Včetně slepení a spárování spojů a obvodového izolačního pásku.</t>
  </si>
  <si>
    <t>S3b : 20,8+4,3+8,4</t>
  </si>
  <si>
    <t>642945121R00</t>
  </si>
  <si>
    <t>Osazení zárubní ocel. požár.1křídl., zazděním</t>
  </si>
  <si>
    <t>DI/6 : 1</t>
  </si>
  <si>
    <t>DI_Z6</t>
  </si>
  <si>
    <t>Zárubeň ocelová YHtm 100 rozměr 1000 x 2000 mm, požární EI-EW</t>
  </si>
  <si>
    <t>894432111R00</t>
  </si>
  <si>
    <t>v lomech drenážního potrubí : 10</t>
  </si>
  <si>
    <t>28697100R</t>
  </si>
  <si>
    <t>10</t>
  </si>
  <si>
    <t>286971400R</t>
  </si>
  <si>
    <t>286971401R</t>
  </si>
  <si>
    <t>28697143R</t>
  </si>
  <si>
    <t>941941052R00</t>
  </si>
  <si>
    <t>Montáž lešení leh.řad.s podlahami,š.1,5 m, H 24 m</t>
  </si>
  <si>
    <t>Včetně kotvení lešení.</t>
  </si>
  <si>
    <t>84,0*12,0</t>
  </si>
  <si>
    <t>941941392R00</t>
  </si>
  <si>
    <t>Příplatek za každý měsíc použití lešení k pol.1052</t>
  </si>
  <si>
    <t>84,0*12,0*4</t>
  </si>
  <si>
    <t>941944852R00</t>
  </si>
  <si>
    <t>Demontáž lešení leh.řad.bez podlah,š.1,5 m,H 24 m</t>
  </si>
  <si>
    <t>941955001R00</t>
  </si>
  <si>
    <t>Lešení lehké pomocné, výška podlahy do 1,2 m</t>
  </si>
  <si>
    <t>227,3+216,4+192,2</t>
  </si>
  <si>
    <t>941955102R00</t>
  </si>
  <si>
    <t>Lešení lehké pomocné,schodiště, H podlahy do 3,5 m</t>
  </si>
  <si>
    <t>schodiště+hala : 4,4+5,1+40,2</t>
  </si>
  <si>
    <t>941955202R00</t>
  </si>
  <si>
    <t>Lešení lehké pomocné,šachta pl.do 6 m2, H do 3,5 m</t>
  </si>
  <si>
    <t>3,2*2</t>
  </si>
  <si>
    <t>944944011R00</t>
  </si>
  <si>
    <t>Montáž ochranné sítě z umělých vláken</t>
  </si>
  <si>
    <t>70921013R</t>
  </si>
  <si>
    <t>Síť lešenářská 135 g/m2, rozměr 2 x 50 m</t>
  </si>
  <si>
    <t>944944033R00</t>
  </si>
  <si>
    <t>Příplatek za každý měsíc použití sítí k pol. 4013</t>
  </si>
  <si>
    <t>952901111R00</t>
  </si>
  <si>
    <t>Vyčištění budov o výšce podlaží do 4 m</t>
  </si>
  <si>
    <t>953981204_x1</t>
  </si>
  <si>
    <t>Chemické kotvy, beton, hl.150 mm, M14, malta 2slož vč.matic a podložek</t>
  </si>
  <si>
    <t>viz 2np NS - tab. Spoje : 2</t>
  </si>
  <si>
    <t>953981203_x1</t>
  </si>
  <si>
    <t>Chemické kotvy, beton, hl.150 mm, M12, malta 2slož včetně matic a podložek</t>
  </si>
  <si>
    <t>viz tab. SPOJE, 2np NS : 4</t>
  </si>
  <si>
    <t>M1</t>
  </si>
  <si>
    <t>Sepnutí ocelových profilů přes zdivo, 3xM16 délky 500mm vč.matic a podložek</t>
  </si>
  <si>
    <t>V1</t>
  </si>
  <si>
    <t>Dodávka a montáž osobního výtahu do připravené šachty - 675kg/9osob,4/4m tdvug 7,41m, bez strojovny šachta 1600x1950, kabina 1200x1400x2100, dveře 900x2000 EW30 DP1</t>
  </si>
  <si>
    <t>V1 : 1</t>
  </si>
  <si>
    <t>V2</t>
  </si>
  <si>
    <t>Dodávka a montáž nákladního výtahu do připravené šachty - 100kg/,0,4m/s, zdvih 7,54m, strojovna nad  šachta 1200x900, kabina 900x750x800, dveře 900x800</t>
  </si>
  <si>
    <t>V2 : 1</t>
  </si>
  <si>
    <t>953941312R00</t>
  </si>
  <si>
    <t>Osazení požárního hasicího přístroje na stěnu</t>
  </si>
  <si>
    <t>1pp,1np,2np : 2+2+1+1</t>
  </si>
  <si>
    <t>44984102R</t>
  </si>
  <si>
    <t>Přístroj hasicí práškový PG 2 LE</t>
  </si>
  <si>
    <t>2+2+1</t>
  </si>
  <si>
    <t>44984140R</t>
  </si>
  <si>
    <t>Přístroj hasicí sněhový S 2 H</t>
  </si>
  <si>
    <t>954124206R00</t>
  </si>
  <si>
    <t>- nezbytné úpravy desek na příslušný rozměr,</t>
  </si>
  <si>
    <t>- úpravy rohů, koutů a hran konstrukcí ze sádrokartonu,</t>
  </si>
  <si>
    <t>- standardního tmelení Q2, to je: základní tmelení Q1+ dodatečné tmelení (tmelení najemno) a případné přebroušení.</t>
  </si>
  <si>
    <t>1np, IPN140, překlad 05 : 1,5</t>
  </si>
  <si>
    <t>2np, IPN140, překlad 05 : 1,2</t>
  </si>
  <si>
    <t>1pp, IPN 120 : 1,2</t>
  </si>
  <si>
    <t>1np, IPN 120 : 1,2</t>
  </si>
  <si>
    <t>2np, IPN 120 : 1,2</t>
  </si>
  <si>
    <t>ocelové prvky viz výpis ocel.prvků 2np NS (stropy apod.) - UPRAVIT DLE SKUTEČNOSTI NA STAVBĚ : 2,4*2+2,4*1+1,4*2+1,3*8+4,30*1+3,0*2+6,9*3+6,9*2+2,0*1</t>
  </si>
  <si>
    <t>978015221R00</t>
  </si>
  <si>
    <t>Otlučení omítek vnějších MVC v složit.1-4 do 10 %</t>
  </si>
  <si>
    <t>sanace soklového zdiva, UPRAVIT ROZSAH DLE SKUTEČNOSTI PO PROVEDENÍ ODKOPU : (19,4+3,9)*(2,3+0,3)+(80,0-19,4-3,9-4,7)*(0,6+0,3)+4,7*(1,45+0,3)</t>
  </si>
  <si>
    <t>978015241R00</t>
  </si>
  <si>
    <t>Otlučení omítek vnějších MVC v složit.1-4 do 30 %</t>
  </si>
  <si>
    <t>978015321R00</t>
  </si>
  <si>
    <t>Otlučení omítek vnějších MVC v složit.5-7 do 10 %</t>
  </si>
  <si>
    <t>978013121R00</t>
  </si>
  <si>
    <t>Otlučení omítek vnitřních stěn v rozsahu do 10 %</t>
  </si>
  <si>
    <t>sanace vnitřního zdiva suterénu, UPRAVIT NA MÍSTĚ DLE SKUTEČNOSTI : (76,0-2,6)*3,1</t>
  </si>
  <si>
    <t>sanace vnitřního zdiva suterénu : 2,6*3,1</t>
  </si>
  <si>
    <t>962031116R00</t>
  </si>
  <si>
    <t>Bourání příček z cihel pálených plných tl. 140 mm</t>
  </si>
  <si>
    <t>1pp : (2,65+0,9)*3,1-0,7*1,97+0,82*3,1+1,62*3,1-0,9*2,03+1,95*3,1*2-0,6*1,97*3+1,72*3,1+1,39*3,1+2,1*3,1-0,6*1,97*2</t>
  </si>
  <si>
    <t>1np : (1,65+1,65)*4,11+(3,35*2+2,98*2+1,35+2,6)*3,36-(0,6*1,97*5)</t>
  </si>
  <si>
    <t>2np : (6,58+2,84*3+1,01+0,87)*3,32-0,6*1,97*5-0,8*1,97*14</t>
  </si>
  <si>
    <t>962032231R00</t>
  </si>
  <si>
    <t>Bourání zdiva z cihel pálených na MVC</t>
  </si>
  <si>
    <t>1pp : (1,3*3,1*0,2)*2+5,52*0,5*3,1-0,7*2,02*2*0,5+1,95*0,3*3,1+0,73*0,5*3,1</t>
  </si>
  <si>
    <t>1np : (1,9*3,3*0,2)*2+3,0*3,36*0,2-(0,6*1,97*2*0,2)</t>
  </si>
  <si>
    <t>2np : (2,84*3,28*0,15)-(0,6*1,97*0,15*2)+(1,28*3,28*0,25)</t>
  </si>
  <si>
    <t>971033641R00</t>
  </si>
  <si>
    <t>Vybourání otv. zeď cihel. pl.4 m2, tl.30 cm, MVC</t>
  </si>
  <si>
    <t>Včetně pomocného lešení o výšce podlahy do 1900 mm a pro zatížení do 1,5 kPa  (150 kg/m2).</t>
  </si>
  <si>
    <t>1np : 0,9*2,05*0,2+1,1*2,05*0,2</t>
  </si>
  <si>
    <t>971033651R00</t>
  </si>
  <si>
    <t>Vybourání otv. zeď cihel. pl.4 m2, tl.60 cm, MVC</t>
  </si>
  <si>
    <t>2np : 0,88*0,99*0,45</t>
  </si>
  <si>
    <t>967031733R00</t>
  </si>
  <si>
    <t>Přisekání plošné zdiva cihelného na MVC tl. 15 cm</t>
  </si>
  <si>
    <t>2np : 2,55*3,28</t>
  </si>
  <si>
    <t>974031664R00</t>
  </si>
  <si>
    <t>Vysekání rýh zeď cihelná vtah. nosníků 15 x 15 cm</t>
  </si>
  <si>
    <t>1np, IPN 140 : 3*1,5</t>
  </si>
  <si>
    <t>2np, IPN 140 : 3*1,2</t>
  </si>
  <si>
    <t>974031167R00</t>
  </si>
  <si>
    <t>Vysekání rýh ve zdi cihelné 15 x 30 cm</t>
  </si>
  <si>
    <t>vysekání drážky pro věnec výtahové šachty ve stávajícím zdivu : 2,35*3</t>
  </si>
  <si>
    <t>vysekání drážky pro uložení trapézového plechu : 1,84*2+1,97</t>
  </si>
  <si>
    <t>973031325R00</t>
  </si>
  <si>
    <t>Vysekání kapes zeď cihel. MVC, pl. 0,1m2, hl. 30cm</t>
  </si>
  <si>
    <t>pro osazení nosníků : 1+2</t>
  </si>
  <si>
    <t>962032631R00</t>
  </si>
  <si>
    <t>Bourání zdiva komínového z cihel na MVC</t>
  </si>
  <si>
    <t>komínové, 1pp-2np : 1,72*11,3*0,3</t>
  </si>
  <si>
    <t>968061125R00</t>
  </si>
  <si>
    <t>Vyvěšení dřevěných a plastových dveřních křídel pl. do 2 m2</t>
  </si>
  <si>
    <t>1pp : 11+1+5+2</t>
  </si>
  <si>
    <t>1np : 7+1</t>
  </si>
  <si>
    <t>2np : 7+1</t>
  </si>
  <si>
    <t>965042241RT2</t>
  </si>
  <si>
    <t>Bourání mazanin betonových tl. nad 10 cm, nad 4 m2 ručně tl. mazaniny 15 - 20 cm</t>
  </si>
  <si>
    <t>1pp, -1.03,-1.02, předpoklad, zvýšená podlaha : 12,55*0,16</t>
  </si>
  <si>
    <t>965081713RT2</t>
  </si>
  <si>
    <t>Bourání dlažeb keramických tl.10 mm, nad 1 m2 sbíječka, dlaždice keramické</t>
  </si>
  <si>
    <t>1pp, SS1 : 13,9+2,7+1,1+17,3+107,0+13,4+32,2+1,7+7,8+1,5+7,0+5,8</t>
  </si>
  <si>
    <t>965042141RT3</t>
  </si>
  <si>
    <t>Bourání mazanin betonových tl. 10 cm, nad 4 m2 pneumat. kladivo, tl. mazaniny 5 - 8 cm</t>
  </si>
  <si>
    <t>1pp, SS1, výměra dle S1 : (13,9+1,1+12,2+32,2+12,3+17,7+113,5+17,3)*0,07</t>
  </si>
  <si>
    <t>965041341RT3</t>
  </si>
  <si>
    <t>Bourání lehčených mazanin tl. 10 cm, nad 4 m2 pneumat. kladivo, tl. mazaniny 5 - 8 cm</t>
  </si>
  <si>
    <t>1pp, SS1, výměra dle S1 : (13,9+1,1+12,2+32,2+12,3+17,7+113,5+17,3)*0,06</t>
  </si>
  <si>
    <t>967031732R00</t>
  </si>
  <si>
    <t>Přisekání plošné zdiva cihelného na MVC tl. 10 cm</t>
  </si>
  <si>
    <t>1pp : 1,95*2,57</t>
  </si>
  <si>
    <t>968072455R00</t>
  </si>
  <si>
    <t>Vybourání kovových dveřních zárubní pl. do 2 m2</t>
  </si>
  <si>
    <t>1pp : 0,6*1,97*11+0,7*1,97*1+0,8*1,97*5+0,9*2,03*2</t>
  </si>
  <si>
    <t>1np : 0,6*1,97*7+0,8*1,97*1</t>
  </si>
  <si>
    <t>2np : 0,6*1,97*7+0,8*1,97*1</t>
  </si>
  <si>
    <t>978059531R00</t>
  </si>
  <si>
    <t>Odsekání vnitřních obkladů stěn nad 2 m2</t>
  </si>
  <si>
    <t>1pp : (17,1+4,8+18,0)*2,0</t>
  </si>
  <si>
    <t>1np : (7,8+8,0+7,9+10,2)*2,0+4,7*2,0</t>
  </si>
  <si>
    <t>2np : (6,5+8,5+7,5+7,5)*2,0</t>
  </si>
  <si>
    <t>ubourání horní části základů pod bouranými nosnými zdmi : (5,5*0,5+1,3*2*0,3+1,95*0,45)*0,25</t>
  </si>
  <si>
    <t>1np, interiérové, vstupní hala : 2,25*5</t>
  </si>
  <si>
    <t>962052211R00</t>
  </si>
  <si>
    <t>Bourání zdiva železobetonového nadzákladového</t>
  </si>
  <si>
    <t>1np, vstupní schodiště : 1,6*1,75*0,5*2</t>
  </si>
  <si>
    <t>963051113R00</t>
  </si>
  <si>
    <t>Bourání ŽB stropů deskových tl. nad 8 cm</t>
  </si>
  <si>
    <t>strop nad 1pp, bouraný, SS2c : 5,5*3,8*0,09</t>
  </si>
  <si>
    <t>965042221RT1</t>
  </si>
  <si>
    <t>Bourání mazanin betonových tl. nad 10 cm, pl. 1 m2 ručně tl. mazaniny 10 - 15 cm</t>
  </si>
  <si>
    <t>strop nad 1pp, bouraný, SS2c : 5,5*4,05*0,15</t>
  </si>
  <si>
    <t>965042141RT1</t>
  </si>
  <si>
    <t>Bourání mazanin betonových tl. 10 cm, nad 4 m2 ručně tl. mazaniny 5 - 8 cm</t>
  </si>
  <si>
    <t>2np, SS3b : (5,4+3,3+2,3+2,7+3,3)*0,06</t>
  </si>
  <si>
    <t>963012510R00</t>
  </si>
  <si>
    <t>Bourání stropů z desek žb. š. 30 cm, tl. do 14 cm</t>
  </si>
  <si>
    <t>SS3b, PZD desky : 2,2*1,8*0,05</t>
  </si>
  <si>
    <t>965081713RT1</t>
  </si>
  <si>
    <t>Bourání dlažeb keramických tl.10 mm, nad 1 m2 ručně, dlaždice keramické</t>
  </si>
  <si>
    <t>1np, SS2c : 17,2+17,9-(2,69+2,95)</t>
  </si>
  <si>
    <t>1np, SS2b : 27,7+3,3+2,7+5,9+3,0+2,9+7,1+2,9+4,9+5,1</t>
  </si>
  <si>
    <t>2np, SS3b : 5,4+3,3+2,3+2,7+3,3</t>
  </si>
  <si>
    <t>965041341R00</t>
  </si>
  <si>
    <t>Bourání lehčených mazanin tl. 10 cm, nad 4 m2</t>
  </si>
  <si>
    <t>1np, SS2c, teraco : (2,69+2,95)*0,02</t>
  </si>
  <si>
    <t>965081413_x1</t>
  </si>
  <si>
    <t>Odstranění kamenného koberce tl.10mm (epox.stěrka) 10mm</t>
  </si>
  <si>
    <t>SS2c : 16,4</t>
  </si>
  <si>
    <t>SS3c : 14,0+14,9</t>
  </si>
  <si>
    <t>965081702R00</t>
  </si>
  <si>
    <t xml:space="preserve">Bourání soklíků z dlažeb keramických </t>
  </si>
  <si>
    <t>1pp : (24,6-0,8*2-0,7-0,6*2)+(17,5-0,8)+(55,0-0,8*2-1,93-1,96)+(17,5-1,93-1,96-0,8-0,6-0,9)+(25,1-0,8*2)+(4,7-0,6)+(9,8-0,9*2-0,8-0,6)</t>
  </si>
  <si>
    <t>1np : (41,7-2*0,7-1,4)+(10,5-1,65-1,4-0,6*2)+(15,1-0,8-0,6*2-1,65)+(11,8-0,8-0,9)</t>
  </si>
  <si>
    <t>2np : (17,5-0,8-0,6)+(9,9-0,8-0,8-1,0-0,6*2)+(4,5-0,6)</t>
  </si>
  <si>
    <t>979082111R00</t>
  </si>
  <si>
    <t>Vnitrostaveništní doprava suti do 10 m</t>
  </si>
  <si>
    <t>979011111R00</t>
  </si>
  <si>
    <t>Svislá doprava suti a vybour. hmot za 2.NP a 1.PP</t>
  </si>
  <si>
    <t>979011121R00</t>
  </si>
  <si>
    <t>Příplatek za každé další podlaží</t>
  </si>
  <si>
    <t>979999983R00</t>
  </si>
  <si>
    <t>Poplatek za recyklaci cihel kusovost do 1600 cm2 (skup.170102)</t>
  </si>
  <si>
    <t>41,33+32,11+1,48+0,71+2,3+0,34+1,03+0,1+9,29+0,92</t>
  </si>
  <si>
    <t>979990181R00</t>
  </si>
  <si>
    <t>Poplatek za uložení suti - PVC podlahová krytina, skupina odpadu 200307</t>
  </si>
  <si>
    <t>kategorie 17 02 03 plasty</t>
  </si>
  <si>
    <t>PVC : 0,01+0,92</t>
  </si>
  <si>
    <t>979999974R00</t>
  </si>
  <si>
    <t>Poplatek za uložení, zemina a kamení s příměsí 5 % (cihla, beton), (skup.170504)</t>
  </si>
  <si>
    <t>10,99+5,8+20,58</t>
  </si>
  <si>
    <t>979999984R00</t>
  </si>
  <si>
    <t>Poplatek za recyklaci - tašky, keramika, do 1600 cm2 (skup.170103)</t>
  </si>
  <si>
    <t>4,23+14,76+2,24+0,09</t>
  </si>
  <si>
    <t>979990161R00</t>
  </si>
  <si>
    <t>Poplatek za uložení - dřevo, skupina odpadu 170201</t>
  </si>
  <si>
    <t>kategorie 17 02 01 dřevo</t>
  </si>
  <si>
    <t>6,04+0,72+0,05+1,87+0,75+0,51</t>
  </si>
  <si>
    <t>2,37+4,42+33,91+21,14+2,21+0,79+6,72+4,51+7,35+2,24+0,42+0,18</t>
  </si>
  <si>
    <t>979990121R00</t>
  </si>
  <si>
    <t>Poplatek za uložení suti - asfaltové pásy, skupina odpadu 170302</t>
  </si>
  <si>
    <t>0,14</t>
  </si>
  <si>
    <t>979951111R00</t>
  </si>
  <si>
    <t>Výkup kovů - železný šrot tl. do 4 mm</t>
  </si>
  <si>
    <t>Pro vyjádření výnosu ve prospěch zhotovitele je nutné jednotkovou cenu uvést se záporným znaménkem. (Získaná částka ponižuje náklad stavby.)</t>
  </si>
  <si>
    <t>zárubně + klempířina : 3,47+3,63</t>
  </si>
  <si>
    <t>268,67-89,61-0,93-37,37-21,32-9,94-86,26-0,14-7,1</t>
  </si>
  <si>
    <t>998011002R00</t>
  </si>
  <si>
    <t>Přesun hmot pro budovy zděné výšky do 12 m</t>
  </si>
  <si>
    <t>711212002RW4</t>
  </si>
  <si>
    <t>vnější odkop kolem objektu - uliční část hl.2,3m, dvorní hl.0,6, přechod 1,45, 30cm nad terén : (19,4+3,9)*(2,3+0,3)+(80,0-19,4-3,9-4,7)*(0,6+0,3)+4,7*(1,45+0,3)</t>
  </si>
  <si>
    <t>711212000RW4</t>
  </si>
  <si>
    <t>711823121RT7</t>
  </si>
  <si>
    <t>711212005RT1</t>
  </si>
  <si>
    <t>dvouvrstvá</t>
  </si>
  <si>
    <t>části se zachovávaným schodištěm - sanace bez možností odkopání, 2vrstvy : (2,6)*3,1*2</t>
  </si>
  <si>
    <t>711212000RU1</t>
  </si>
  <si>
    <t>1pp, podlaha : 3,4+8,4+1,1+3,8+3,8</t>
  </si>
  <si>
    <t>1pp, obvod, do výšky 0,3m : (9,7-0,7+12,1-0,7+4,2-0,6+7,9-0,9+10,5-0,7)*0,3</t>
  </si>
  <si>
    <t>1np, podlaha : (3,1+2,6+3,0)</t>
  </si>
  <si>
    <t>1np, obvod, do výšky 0,3m : (7,3-0,8+8,4-0,7+7,6-0,9)*0,3</t>
  </si>
  <si>
    <t>2np, podlaha : 3,7</t>
  </si>
  <si>
    <t>2np, obvod, do výšky 0,3m : (10,3-0,7)*0,3</t>
  </si>
  <si>
    <t>711212611RT2</t>
  </si>
  <si>
    <t>711212001RT2</t>
  </si>
  <si>
    <t>1pp : 3,4+8,4+1,1+3,8+3,8</t>
  </si>
  <si>
    <t>711212601RT2</t>
  </si>
  <si>
    <t>1pp, obvod : (9,7-0,7+12,1-0,7+4,2-0,6+7,9-0,9+10,5-0,7)</t>
  </si>
  <si>
    <t>711111001RZ1</t>
  </si>
  <si>
    <t xml:space="preserve">Provedení izolace proti vlhkosti na ploše vodorovné, 1x asfaltovým penetračním nátěrem včetně dodávky asfaltového penetračního laku </t>
  </si>
  <si>
    <t>výkres jímky výtahové šachty, deska : 1,9*2,55</t>
  </si>
  <si>
    <t>S1 : 13,9+1,1+12,2+32,2+12,3+17,7+113,5+17,3</t>
  </si>
  <si>
    <t>1pp, vnější zídka levá : (8,5)*(0,3)+(2,85+0,9)*(0,3)</t>
  </si>
  <si>
    <t>1pp, vnější zídka pravá : (5,85+3,8)*(0,3)</t>
  </si>
  <si>
    <t>711141559RY1</t>
  </si>
  <si>
    <t>Provedení očištění povrchu a natavení jedné vrstvy modifikovaného asfaltového pásu včetně dodávky materiálů.</t>
  </si>
  <si>
    <t>711141559RY2</t>
  </si>
  <si>
    <t>711112002RZ1</t>
  </si>
  <si>
    <t>1pp, vnější zídka levá : (8,5+0,3+0,3)*(0,9)+(2,85+0,9+0,3+0,3)*(0,9)</t>
  </si>
  <si>
    <t>1pp, vnější zídka pravá : (5,85+3,8+0,3+0,3)*(0,9)</t>
  </si>
  <si>
    <t>1pp, dle sanace suterénu, vytáhnout do výšky 15cm : (19,5+16,9+25,1+15,8+24,4+4,2+69,6+17,4)*0,15</t>
  </si>
  <si>
    <t>711142559RY1</t>
  </si>
  <si>
    <t>711140101R00</t>
  </si>
  <si>
    <t>Odstranění izolace proti vlhkosti na ploše vodorovné, asfaltové pásy přitavením, 1 vrstva</t>
  </si>
  <si>
    <t>998711102R00</t>
  </si>
  <si>
    <t>Přesun hmot pro izolace proti vodě, výšky do 12 m</t>
  </si>
  <si>
    <t>712341559RV1</t>
  </si>
  <si>
    <t>S2c : 20,9</t>
  </si>
  <si>
    <t>S3c : 20,9*2</t>
  </si>
  <si>
    <t>712311106R00</t>
  </si>
  <si>
    <t>Provedení povlakové krytiny střech do 10°, asfaltovou penetrační emulzí</t>
  </si>
  <si>
    <t>111632213R</t>
  </si>
  <si>
    <t>l</t>
  </si>
  <si>
    <t>S2c, spotřeba 0,5l/m2 : 20,9*0,5</t>
  </si>
  <si>
    <t>S3c : 20,9*2*0,5</t>
  </si>
  <si>
    <t>998712102R00</t>
  </si>
  <si>
    <t>Přesun hmot pro povlakové krytiny, výšky do 12 m</t>
  </si>
  <si>
    <t>713191131R00</t>
  </si>
  <si>
    <t>713141711R00</t>
  </si>
  <si>
    <t>Montáž spádových klínů plochých střech, lepených bodově PU lepidlem (dočasně)</t>
  </si>
  <si>
    <t>28375972R</t>
  </si>
  <si>
    <t>S2c : 20,9*0,12</t>
  </si>
  <si>
    <t>S3c : 20,9*2*0,12</t>
  </si>
  <si>
    <t>713121111R00</t>
  </si>
  <si>
    <t>Montáž tepelné nebo kročejové izolace podlah na sucho, jednovrstvé</t>
  </si>
  <si>
    <t>S2b : 3,0+3,5+9,9+11,8</t>
  </si>
  <si>
    <t>S2d : 10,9+3,2</t>
  </si>
  <si>
    <t>S2e : 13,0+4,7</t>
  </si>
  <si>
    <t>283757490R</t>
  </si>
  <si>
    <t>28375611R</t>
  </si>
  <si>
    <t>283757483R</t>
  </si>
  <si>
    <t>713191100RT9</t>
  </si>
  <si>
    <t>Položení separační fólie včetně dodávky PE fólie</t>
  </si>
  <si>
    <t>713181113_x1</t>
  </si>
  <si>
    <t>Izolace stříkaná, PUR pěna, do střešních konstrukcí lambda 0,023 W/mK</t>
  </si>
  <si>
    <t>Vyříznutí otvoru v podkladu pro osazení stroje na foukání izolace, foukání a dodávka izolace. Zapravení vyřezaného otvoru.</t>
  </si>
  <si>
    <t>plocha střechy : (8,35*6,3+2,4*5,0*2+2,4*3,4+1,5*5,0*2+4,0*5,0+8,2*5,2+1,5*6,62*2+6,4*8,5+8,5*7,9+9,6*7,9-4,2*3,4-2,1*3,4+6,4*3,4+3,2*3,4+6,7*3,4)*(0,16+0,04)</t>
  </si>
  <si>
    <t>998713102R00</t>
  </si>
  <si>
    <t>Přesun hmot pro izolace tepelné, výšky do 12 m</t>
  </si>
  <si>
    <t>721242115R00</t>
  </si>
  <si>
    <t>Lapač střešních splavenin litinový, DN 100 mm</t>
  </si>
  <si>
    <t>K/12 : 2</t>
  </si>
  <si>
    <t>721242116R00</t>
  </si>
  <si>
    <t>Lapač střešních splavenin litinový, DN 125 mm</t>
  </si>
  <si>
    <t>K/11 : 8</t>
  </si>
  <si>
    <t>762088116R00</t>
  </si>
  <si>
    <t>Zakrývání a odkrývání opravované střešní konstrukce provizorní plachtou 15 x 20 m po dobu 10-15 dnů</t>
  </si>
  <si>
    <t>Zakrývání rozpracovaných tesařských konstrukcí těžkou plachtou na ochranu před srážkovou vodou.</t>
  </si>
  <si>
    <t>762341811R00</t>
  </si>
  <si>
    <t>Demontáž bednění střech rovných z prken hrubých</t>
  </si>
  <si>
    <t>plocha střechy : (8,35*6,3+2,4*5,0*2+2,4*3,4+1,5*5,0*2+4,0*5,0+8,2*5,2+1,5*6,62*2+6,4*8,5+8,5*7,9+9,6*7,9-4,2*3,4-2,1*3,4+6,4*3,4+3,2*3,4+6,7*3,4)</t>
  </si>
  <si>
    <t>odečet střešních oken : -(1,2*0,85)*11</t>
  </si>
  <si>
    <t>762521916R00</t>
  </si>
  <si>
    <t>Vyříznutí části podlahy plochy nad 8 m2</t>
  </si>
  <si>
    <t>S2a,20% : (41,0+33,1+26,50+12,40+19,0+21,0)*0,2</t>
  </si>
  <si>
    <t>S3a,20% : (4,4+27,8+86,5)*0,2</t>
  </si>
  <si>
    <t>762521811R00</t>
  </si>
  <si>
    <t>Demontáž podlah bez polštářů z prken tl. do 32 mm</t>
  </si>
  <si>
    <t>1np, SS2b : 2,8</t>
  </si>
  <si>
    <t>762811811R00</t>
  </si>
  <si>
    <t>Demontáž záklopů z hrubých prken tl. do 3,2 cm</t>
  </si>
  <si>
    <t>2np, pro výtah, SS3b : 1,8*2,2*2</t>
  </si>
  <si>
    <t>SS2d : 20,9*2</t>
  </si>
  <si>
    <t>SS3c : 20,9*2*2</t>
  </si>
  <si>
    <t>762841812R00</t>
  </si>
  <si>
    <t>Demontáž podbití stropů z prken s omítkou</t>
  </si>
  <si>
    <t>SS3b, pro výtah, 2np - počítáno v celém pásu i pro případnou výměnu stropnic : 6,5*1,8</t>
  </si>
  <si>
    <t>762523916RT3</t>
  </si>
  <si>
    <t>Doplnění podlah prkny nehobl. na sraz, pl.nad 8 m2 prkna tl. 24 mm</t>
  </si>
  <si>
    <t>762811210RT3</t>
  </si>
  <si>
    <t>Montáž záklopu, vrchní na sraz, hrubá prkna včetně dodávky řeziva, prkna tl. 24 mm</t>
  </si>
  <si>
    <t>S2c : 20,9*2</t>
  </si>
  <si>
    <t>S3c : 20,9*2*2</t>
  </si>
  <si>
    <t>762841110RT3</t>
  </si>
  <si>
    <t>Montáž podbíjení stropů, prkna hrubá na sraz včetně dodávky řeziva, prkna tl. 24 mm</t>
  </si>
  <si>
    <t>doplnění podbití po realizaci výtahové šachty 1np/2np : 6,5*1,8-2,2*1,8</t>
  </si>
  <si>
    <t>762831943R00</t>
  </si>
  <si>
    <t>Vyřezání části strop.trámu do 450 cm2,do dl.8 m</t>
  </si>
  <si>
    <t>posoudit na místě - vyřezání části stropu pro výtahovou šachtu - 1np/2np : 6,8*3</t>
  </si>
  <si>
    <t>762332934RT3</t>
  </si>
  <si>
    <t>Doplnění střešní vazby z hranolů do 450 cm2 vč.dod hranolů 180 x 250 mm</t>
  </si>
  <si>
    <t>762341210RT2</t>
  </si>
  <si>
    <t>Montáž bednění střech rovných, prkna hrubá na sraz včetně dodávky prken tloušťky 24 mm</t>
  </si>
  <si>
    <t>plocha střechy : (8,35*6,3+2,4*5,0*2+2,4*3,4+1,5*5,0*2+4,0*5,0+8,2*5,2+1,5*6,62*2+6,4*8,5+8,5*7,9+9,6*7,9-4,2*3,4-2,1*3,4+6,4*3,4+3,2*3,4+6,7*3,4)*2</t>
  </si>
  <si>
    <t>odečet střešních oken : -(1,2*0,85)*12*2</t>
  </si>
  <si>
    <t>762342204R00</t>
  </si>
  <si>
    <t>Montáž kontralatí přibitím</t>
  </si>
  <si>
    <t>odečet střešních oken : -(1,2*0,85)*12</t>
  </si>
  <si>
    <t>60517105R</t>
  </si>
  <si>
    <t>Lať surová SM jakost I-II 40 x 60 mm</t>
  </si>
  <si>
    <t>plocha střechy : (8,35*6,3+2,4*5,0*2+2,4*3,4+1,5*5,0*2+4,0*5,0+8,2*5,2+1,5*6,62*2+6,4*8,5+8,5*7,9+9,6*7,9-4,2*3,4-2,1*3,4+6,4*3,4+3,2*3,4+6,7*3,4)*0,06*0,06</t>
  </si>
  <si>
    <t>Koeficient : 0,1</t>
  </si>
  <si>
    <t>998762102R00</t>
  </si>
  <si>
    <t>Přesun hmot pro tesařské konstrukce, výšky do 12 m</t>
  </si>
  <si>
    <t>764311832R00</t>
  </si>
  <si>
    <t>Demontáž krytiny, tabule 2 x 1 m, nad 25 m2, do 45°</t>
  </si>
  <si>
    <t>764774402R00</t>
  </si>
  <si>
    <t>včetně těsnícího tmelu, příponek, spojovacího materiálu a pomocného lešení.</t>
  </si>
  <si>
    <t>764292638R00</t>
  </si>
  <si>
    <t>Strukturní oddělovací vrstva s pojistnou hydroizolací</t>
  </si>
  <si>
    <t>včetně dodávky strukturní dělící vrstvy z fólie.</t>
  </si>
  <si>
    <t>764311301R00</t>
  </si>
  <si>
    <t>Krytina hladká z Al, tabule 2 x 1 m, do 30°</t>
  </si>
  <si>
    <t>K/09 : 4,5</t>
  </si>
  <si>
    <t>764718303R00</t>
  </si>
  <si>
    <t>Oplechování parapetů z lakovaných Al plechů, rš 320 mm</t>
  </si>
  <si>
    <t>včetně spojovacích prostředků a zednických výpomocí.</t>
  </si>
  <si>
    <t>K/P1 : 19,0</t>
  </si>
  <si>
    <t>764718304_x1</t>
  </si>
  <si>
    <t>Oplechování parapetů z lakovaných Al plechů, rš 460 mm</t>
  </si>
  <si>
    <t>K/P2 : 46,0</t>
  </si>
  <si>
    <t>764775303R00</t>
  </si>
  <si>
    <t>včetně těsnící pásky.</t>
  </si>
  <si>
    <t>K/01 : 96,0</t>
  </si>
  <si>
    <t>764392341_x1</t>
  </si>
  <si>
    <t>Úžlabí z Al plechu, rš 530 mm, klínové těsnění</t>
  </si>
  <si>
    <t>včetně spojovacích prostředků.</t>
  </si>
  <si>
    <t>K/02 : 18,0</t>
  </si>
  <si>
    <t>764391340_x1</t>
  </si>
  <si>
    <t>Závětrná lišta z Al plechu, rš 215+205 mm dělená</t>
  </si>
  <si>
    <t>K/03 : 8,0</t>
  </si>
  <si>
    <t>Det_4</t>
  </si>
  <si>
    <t>Provedení detailu štítu střechy - zatahovací pás, bednění štítu (2x prkno)</t>
  </si>
  <si>
    <t>764778113RT1</t>
  </si>
  <si>
    <t>včetně háků a čela.</t>
  </si>
  <si>
    <t>K/05 : 72,0</t>
  </si>
  <si>
    <t>764775308_x1</t>
  </si>
  <si>
    <t>K/06 : 11,0</t>
  </si>
  <si>
    <t>764775308_x2</t>
  </si>
  <si>
    <t>K/07 : 30,0</t>
  </si>
  <si>
    <t>764778111RT1</t>
  </si>
  <si>
    <t>K/08 : 30,0</t>
  </si>
  <si>
    <t>Det_3</t>
  </si>
  <si>
    <t>Provedení detailu okapu střechy - prkno okapní hrany</t>
  </si>
  <si>
    <t>764394320_x1</t>
  </si>
  <si>
    <t>Podkladní pás z Al plechu rš 120 mm včetně krycího plechu (rš 215), perforovaného plechu (110) a okapničky (145)</t>
  </si>
  <si>
    <t>K/04 : 96,0</t>
  </si>
  <si>
    <t>764775308_x3</t>
  </si>
  <si>
    <t>KL/10 : 62,0</t>
  </si>
  <si>
    <t>764778136RT1</t>
  </si>
  <si>
    <t>včetně objímek a zednické výpomoci.</t>
  </si>
  <si>
    <t>764410850R00</t>
  </si>
  <si>
    <t>Demontáž oplechování parapetů,rš od 100 do 330 mm</t>
  </si>
  <si>
    <t>764454802R00</t>
  </si>
  <si>
    <t>Demontáž odpadních trub kruhových, D 120 mm</t>
  </si>
  <si>
    <t>K/11 : 68,0</t>
  </si>
  <si>
    <t>K/12 : 16,0</t>
  </si>
  <si>
    <t>764352812R00</t>
  </si>
  <si>
    <t>Demontáž žlabů půlkruh. rovných, rš 330 mm,nad 45°</t>
  </si>
  <si>
    <t>764778107RT1</t>
  </si>
  <si>
    <t>764778123RT1</t>
  </si>
  <si>
    <t>včetně objímek, kolen a zednické výpomoci.</t>
  </si>
  <si>
    <t>764778121RT1</t>
  </si>
  <si>
    <t>764778101RT1</t>
  </si>
  <si>
    <t>764773313R00</t>
  </si>
  <si>
    <t>K/14 : 2000</t>
  </si>
  <si>
    <t>764773317R00</t>
  </si>
  <si>
    <t>K/15 : 2</t>
  </si>
  <si>
    <t>764775318R00</t>
  </si>
  <si>
    <t>včetně těsnícího tmele.</t>
  </si>
  <si>
    <t>764775320R00</t>
  </si>
  <si>
    <t>764773313_x1</t>
  </si>
  <si>
    <t>K/13 : 20</t>
  </si>
  <si>
    <t>Det_8</t>
  </si>
  <si>
    <t>Provedení detailu kotvení bezpečnostního háku - upevňovací vruty do dřeva, krytka, upevňovací pás, montážní podložka</t>
  </si>
  <si>
    <t xml:space="preserve">ks    </t>
  </si>
  <si>
    <t>764362391R00</t>
  </si>
  <si>
    <t>Montáž okna střešního Al, krytina hladká</t>
  </si>
  <si>
    <t>včetně spojovacích prostředků a těsnící hmoty.</t>
  </si>
  <si>
    <t>O/1 : 12</t>
  </si>
  <si>
    <t>O_1</t>
  </si>
  <si>
    <t>Okno střešní 850 x 1200 mm, dřevěné, kyvné, bezpečnostní vrstvené sklo, kování stříbrné, manuál.ovl. UW min.1,1 W/m2K</t>
  </si>
  <si>
    <t>O1 : 12</t>
  </si>
  <si>
    <t>Det_6</t>
  </si>
  <si>
    <t>Provedení detailu napojení střešního okna na krytinu - napojovací plech, náběhový klín,  zatahovací pás, těsnící pásek</t>
  </si>
  <si>
    <t>O/01 a Det.6 : 12*(0,85+1,20)*2</t>
  </si>
  <si>
    <t>Det_5</t>
  </si>
  <si>
    <t>Provedení detailu napojení střešní roviny na stěnu - trvale elastické těsnění, těsnící pásek,  krycí lišta+napojení na zeď, zpětná příponka</t>
  </si>
  <si>
    <t>lemování u stěny : 1,2*2</t>
  </si>
  <si>
    <t>998764102R00</t>
  </si>
  <si>
    <t>Přesun hmot pro klempířské konstr., výšky do 12 m</t>
  </si>
  <si>
    <t>766662341R00</t>
  </si>
  <si>
    <t>Montáž dveří do rámu,z tvr.dřeva,2kř.nad 145 cm</t>
  </si>
  <si>
    <t>DE/1 : 1+1</t>
  </si>
  <si>
    <t>DE_1</t>
  </si>
  <si>
    <t>Dveře dřevěné vchodové 1400/2730, dvoukřídlé, dřevěné plné profilované, včetně okopového plechu kování klika-klika, mosaz, cylindrický zámek RC3 - elektronický vrátný, Uw=1,5W/m2K</t>
  </si>
  <si>
    <t>DE_1 : 1+1</t>
  </si>
  <si>
    <t>766662322R00</t>
  </si>
  <si>
    <t>Montáž dveří do rámu,z tvr.dřeva,1kř. nad 80 cm</t>
  </si>
  <si>
    <t>DE/2 : 1</t>
  </si>
  <si>
    <t>DE/3 : 1</t>
  </si>
  <si>
    <t>DE_2T</t>
  </si>
  <si>
    <t>Dveře dřevěné vchodové 900/2150, jednokřídlé, dřevěné plné profilované, včetně okopového plechu kování klika-klika, mosaz, cylindrický zámek RC3, Uw=1,5W/m2K</t>
  </si>
  <si>
    <t>DE_3T</t>
  </si>
  <si>
    <t>Dveře hliníkové vchodové 1000 x 2745 mm L/P, prosklené, bezp.zasklení, s pevným nadsvětlíkem kování kovové koule-klika, panik.klika nerez, bezpeč.zámek vlož., RC3-elektrický vrátný, Uw=1,5W/m2K</t>
  </si>
  <si>
    <t>DE_4</t>
  </si>
  <si>
    <t>Dveře dřevěné vchodové 1050/2150, jednokřídlé, dřevěné plné profilované, včetně okopového plechu kování klika-klika, mosaz, cylindrický zámek RC3, Uw=1,5W/m2K</t>
  </si>
  <si>
    <t>DE/4 : 1</t>
  </si>
  <si>
    <t>766669116R00</t>
  </si>
  <si>
    <t>Dokování samozavírače na dřevěnou zárubeň</t>
  </si>
  <si>
    <t>DE/1, DE/4 : 1+1</t>
  </si>
  <si>
    <t>54917025R</t>
  </si>
  <si>
    <t>Zavírač dveří hydraulický R 12 - 14 zlatá bronz</t>
  </si>
  <si>
    <t>DE/1, DE/4 : 2</t>
  </si>
  <si>
    <t>766670011R00</t>
  </si>
  <si>
    <t>Montáž obložkové nebo rámové zárubně a křídla jednokřídlých dveří</t>
  </si>
  <si>
    <t>DI/1 : 1</t>
  </si>
  <si>
    <t>DI/2 (bez podkroví) : 2+3+3+2</t>
  </si>
  <si>
    <t>DI/3 (bez podkroví) : 3+2+1+1+1</t>
  </si>
  <si>
    <t>DI/4 : 1+1</t>
  </si>
  <si>
    <t>DI_Z1</t>
  </si>
  <si>
    <t>Zárubeň dřevěná, obložková 600 x 2000 mm L/P, HPL, bezfalcová, mat</t>
  </si>
  <si>
    <t>DI_Z2</t>
  </si>
  <si>
    <t>Zárubeň dřevěná, obložková 700 x 2000 mm L/P, HPL, bezfalcová, mat</t>
  </si>
  <si>
    <t>DI_Z3</t>
  </si>
  <si>
    <t>Zárubeň dřevěná, obložková 800 x 2000 mm L/P, HPL, bezfalcová, mat</t>
  </si>
  <si>
    <t>DI/3 (bez podkroví) : 3+2+1+1+1-1</t>
  </si>
  <si>
    <t>DI_Z3b</t>
  </si>
  <si>
    <t>Zárubeň dřevěná, obložková 800 x 2000 mm L/P, HPL, bezfalcová, mat, protipožární</t>
  </si>
  <si>
    <t>611816295R</t>
  </si>
  <si>
    <t>Zárubeň dřevěná, obložková 900 x 2000 mm L/P, HPL, bezfalcová, mat</t>
  </si>
  <si>
    <t>DI_1</t>
  </si>
  <si>
    <t xml:space="preserve">Dveře dřevěné interiérové hladké 600 x 2000 mm L/P, HPL, plné, bezfalcové, vestavěný samozavírač+aretace, </t>
  </si>
  <si>
    <t>766661112R00</t>
  </si>
  <si>
    <t>Montáž dveří do zárubně,otevíravých 1kř.do 0,8 m</t>
  </si>
  <si>
    <t>1pp-2np, DI/1,2,3 : 1+2+3+3+2+3+2+1+1+1</t>
  </si>
  <si>
    <t>odečet požárních dveří D/2 : -2</t>
  </si>
  <si>
    <t>odečet požárních dveří D/3 : -4</t>
  </si>
  <si>
    <t>DI_2</t>
  </si>
  <si>
    <t>Dveře dřevěné interiérové hladké 700 x 2000 mm L/P, HPL, plné, bezfalcové vestavěný samozavírač+aretace</t>
  </si>
  <si>
    <t>odečet požárních dveří : -2</t>
  </si>
  <si>
    <t>DI_3</t>
  </si>
  <si>
    <t>Dveře dřevěné interiérové hladké 800 x 2000 mm L/P, HPL, plné, bezfalcové vestaěný samozavírač+aretace</t>
  </si>
  <si>
    <t>766661122R00</t>
  </si>
  <si>
    <t>Montáž dveří do zárubně,otevíravých 1kř.nad 0,8 m</t>
  </si>
  <si>
    <t>1pp-2np, DI/4 : 1+1</t>
  </si>
  <si>
    <t>DI_4</t>
  </si>
  <si>
    <t>Dveře dřevěné interiérové hladké 900 x 2000 mm L/P, HPL, plné, bezfalcové vestavěný samozavírač+aretace</t>
  </si>
  <si>
    <t>766113520R00</t>
  </si>
  <si>
    <t>Stěny nekomplet. celozasklené, H do 3,5 m</t>
  </si>
  <si>
    <t>DI/5 : 2,0*2,85*2</t>
  </si>
  <si>
    <t>DI_5T</t>
  </si>
  <si>
    <t>Prosklená příčka s otočnými dveřmi, bez zárubně, celkový rozměr 2000x2850, dveřní křídlo 900x2000 aretace v otevřené poloze, matná poloprůhledná folie, včetně polepů</t>
  </si>
  <si>
    <t>DI/5 : 2</t>
  </si>
  <si>
    <t>766113520R00_T1</t>
  </si>
  <si>
    <t>Stěny nekomplet. celozasklené, H nad 3,5 m</t>
  </si>
  <si>
    <t>DI/11 : 2,33*3,675</t>
  </si>
  <si>
    <t>DI_11</t>
  </si>
  <si>
    <t>Prosklená příčka s otočnými dveřmi, bez zárubně, celkový rozměr 2330x3675, dveřní křídlo 900x2000 aretace v otevřené poloze, matná poloprůhledná folie, včetně polepů</t>
  </si>
  <si>
    <t>DI/11 : 1</t>
  </si>
  <si>
    <t>766661413R00</t>
  </si>
  <si>
    <t>Montáž dveří protipožár.1kř.do 80 cm, bez kukátka</t>
  </si>
  <si>
    <t>Dveře s protipožární odolností do 30 minut.</t>
  </si>
  <si>
    <t>DI/2 : 2</t>
  </si>
  <si>
    <t>DI/3 - bez podkroví : 1</t>
  </si>
  <si>
    <t>DI_2_Pbr</t>
  </si>
  <si>
    <t>Dveře dřevěné protipožární hlladké EW 30 DP3-C, 700 x 2000 mm L/P, HPL, bezfalcové vestavěný samozavírač+aretace</t>
  </si>
  <si>
    <t>DI_3_Pbr</t>
  </si>
  <si>
    <t>Dveře dřevěné protipožární hladké EW 30 DP3-C, 800 x 200 mm L/P, HPL, bezfalcové vestavěný samozavírač+aretace</t>
  </si>
  <si>
    <t>DI/3 (bez pokroví) : 1</t>
  </si>
  <si>
    <t>766661422R00</t>
  </si>
  <si>
    <t>Montáž dveří protipožárních 1kříd. nad 80 cm</t>
  </si>
  <si>
    <t>DI_6_Pbr</t>
  </si>
  <si>
    <t>Dveře ocelové, protipožární hladké EW 30, DP1-C, 1000x 200 mm, celoplošně zasklené (bezp.s pož.odol. vestavěný samozavírač+aretace</t>
  </si>
  <si>
    <t>766670021R00</t>
  </si>
  <si>
    <t>Montáž kliky a štítku</t>
  </si>
  <si>
    <t>DI/7-10, repasované dveře : 1+2+3+1</t>
  </si>
  <si>
    <t>54914629R</t>
  </si>
  <si>
    <t>nové : 25</t>
  </si>
  <si>
    <t>repasované dveře : 7</t>
  </si>
  <si>
    <t>766664911R00</t>
  </si>
  <si>
    <t>Vyřezání otvoru v dveřních křídlech kompletizovan.</t>
  </si>
  <si>
    <t>2+2+2+2</t>
  </si>
  <si>
    <t>VMd</t>
  </si>
  <si>
    <t>Mřížka dveřní, mosaz 400 x 100 mm</t>
  </si>
  <si>
    <t>DI_rep</t>
  </si>
  <si>
    <t>Repase dveřních křídel kompl., s výměnou prvků</t>
  </si>
  <si>
    <t>DI/7 : 3,0*2,85*1</t>
  </si>
  <si>
    <t>DI/8 : 1,4*2,55*2</t>
  </si>
  <si>
    <t>DI/9 : 0,8*1,95*3</t>
  </si>
  <si>
    <t>DI/10 : 1,0*1,97*1</t>
  </si>
  <si>
    <t>766624818R00</t>
  </si>
  <si>
    <t>Demontáž střešního okna vel. do 940 x 1400 mm</t>
  </si>
  <si>
    <t>O/1, demont : 11</t>
  </si>
  <si>
    <t>766624047R00</t>
  </si>
  <si>
    <t>Montáž zateplovací sady pro střešní okna</t>
  </si>
  <si>
    <t>O_1_ZS</t>
  </si>
  <si>
    <t>Sada zateplovací 850 x 1200 mm</t>
  </si>
  <si>
    <t>T_01</t>
  </si>
  <si>
    <t>Repase parapetních desek a obkladů - DMT,očištění,odstranění starých laků, oprava, lakování, zpětMTŽ barva bílá lomená</t>
  </si>
  <si>
    <t xml:space="preserve">m2    </t>
  </si>
  <si>
    <t>T/01 : (1,2+0,7)*2*0,5*4+(3,1+2,07)*2*0,5+(1,25+2,07)*3*0,5</t>
  </si>
  <si>
    <t>T_02</t>
  </si>
  <si>
    <t>T/02 okna : (1,2+2,06)*2*10*0,5+(1,73+2,06)*2*0,5/4+(1,62+2,06)*2*0,5*2</t>
  </si>
  <si>
    <t>T_03</t>
  </si>
  <si>
    <t>T/03 : (0,86+2,06)*2*0,5*3+(1,1+2,06)*2*0,5*7+(0,6+1,15)*2*0,5*2+(0,6+1,4)*2*0,5*5+(0,6+2,06)*2*0,5*3</t>
  </si>
  <si>
    <t>T_02b</t>
  </si>
  <si>
    <t>Repase krytů radiátorů - DMT,očištění,odstranění starých laků, oprava, lakování, zpětMTŽ barva bílá lomená, včetně dodatečného osazení větrací mřížky - mosaz</t>
  </si>
  <si>
    <t>T/02 : (1,2*10+1,73*4+1,62*2)*1,1</t>
  </si>
  <si>
    <t>T_04</t>
  </si>
  <si>
    <t>Repase parapetních desek a obkladů - DMT,očištění,odstranění starých laků, oprava, lakování, zpětMTŽ hnědý lak, dub, zachovávající kresbu dřeva</t>
  </si>
  <si>
    <t>T/04 : (1,25+1,2)*2*0,5*3+(1,25+2,57)*2*0,5*3</t>
  </si>
  <si>
    <t>T_05</t>
  </si>
  <si>
    <t>Odborně řemeslná repase schodiště - DMT, očistění, odstranění laků, oprava, lakování, zpětMTŽ, dřev.kce schod.,kce pod schod.,zábradlí, podesta-výměna poškoz prvků+podložení sch.stupňů, hnědý lak</t>
  </si>
  <si>
    <t>T/05 : 1</t>
  </si>
  <si>
    <t>T_06</t>
  </si>
  <si>
    <t>Repase obkladů stěn - DMT,očištění,odstranění starých laků, oprava, lakování, zpětMTŽ hnědý lak, dub, zachovávající kresbu dřeva</t>
  </si>
  <si>
    <t>T/06 : 92,0</t>
  </si>
  <si>
    <t>T_07</t>
  </si>
  <si>
    <t xml:space="preserve">Repase obkladů stěn - skříňová ses - DMT,očištění,odstranění starých laků, oprava, lakování, zpětMTŽ hnědý lak, dub, zachovávající kresbu dřeva, </t>
  </si>
  <si>
    <t>T/07 : 1,5*2,35*3</t>
  </si>
  <si>
    <t>T_x1</t>
  </si>
  <si>
    <t>Povrchová úprava stropních trámů - očištění,odstranění starých laků, oprava, lakování, dle schodiště hnědý lak, dub, zachovávající kresbu dřeva</t>
  </si>
  <si>
    <t>2np, stávající stropní trámy : 0,15*3*(5,97*7+6,63*2)</t>
  </si>
  <si>
    <t>T_x2</t>
  </si>
  <si>
    <t>Povrchová úprava vnitř.č.oken - očištění,odstranění starých laků, oprava, lakování, dle schodiště hnědý lak, dub, zachovávající kresbu dřeva</t>
  </si>
  <si>
    <t>2np, okna u schodiště : 0,3*(1,28*2+2,57*2)*3</t>
  </si>
  <si>
    <t>998766102R00</t>
  </si>
  <si>
    <t>Přesun hmot pro truhlářské konstr., výšky do 12 m</t>
  </si>
  <si>
    <t>767647910R00</t>
  </si>
  <si>
    <t>Montáž vložky do zámku dveřního křídla</t>
  </si>
  <si>
    <t>Položka neobsahuje dodávku vložky.</t>
  </si>
  <si>
    <t>DI/1-4 : 21</t>
  </si>
  <si>
    <t>repasované : 7</t>
  </si>
  <si>
    <t>DI_V</t>
  </si>
  <si>
    <t>Vložka cylindrická oboustranná, systém generálního klíče (3 úrovně), RC2</t>
  </si>
  <si>
    <t>767649194R00</t>
  </si>
  <si>
    <t>Montáž doplňků dveří, madla</t>
  </si>
  <si>
    <t>DI/3 : 1</t>
  </si>
  <si>
    <t>54914852R</t>
  </si>
  <si>
    <t>Kování dveřní na sklo HK 400, madlo-madlo nerez</t>
  </si>
  <si>
    <t>Z_01</t>
  </si>
  <si>
    <t>Repase okenních mříží-DMT,otryskání, základní+krycí lak, RAL 7016, zpětná MTŽ,včetně kotvení</t>
  </si>
  <si>
    <t>Z/01 : 1,2*2,07*4+3,1*2,07*2+1,25*2,07*3+0,41*1,15*1+0,6*1,15*2+0,97*0,63*2+0,96*1,05*3</t>
  </si>
  <si>
    <t>Z_02</t>
  </si>
  <si>
    <t>Repase okenních mříží-DMT,otryskání, základní+krycí lak, RAL 9001, zpětná MTŽ,včetně kotvení</t>
  </si>
  <si>
    <t>Z/02 : 0,59*1,46*2+1,65*2,06*1+1,25*2,06*3+0,5*1,05*2+0,6*1,15*2</t>
  </si>
  <si>
    <t>767221120R00_T1</t>
  </si>
  <si>
    <t>Montáž madla schodišťového,  do 40 kg</t>
  </si>
  <si>
    <t>Z/03 : 4,0</t>
  </si>
  <si>
    <t>Z/04 : (6,0)</t>
  </si>
  <si>
    <t>Z/06 : 25,0</t>
  </si>
  <si>
    <t>Z/07 : 8,2</t>
  </si>
  <si>
    <t>Z/08 : 6,0</t>
  </si>
  <si>
    <t>Z_03</t>
  </si>
  <si>
    <t>Schodišťové madlo, JEKL60x60x4 FeZn+lak + 50x50x4 + 2x pojistný šroub, RAL 7016 60x60x4 - 4,0bm, 50x50x4 - 1,2bm</t>
  </si>
  <si>
    <t>Z/03 : 1</t>
  </si>
  <si>
    <t>Z_04</t>
  </si>
  <si>
    <t>Schodišťové madlo, JEKL60x60x4 FeZn+lak + TR10 + chemická kotva (10ks), RAL 7016, konce zavařit 60x60x4 - 6,0bm, TR10 10ks</t>
  </si>
  <si>
    <t>Z/04 : 1</t>
  </si>
  <si>
    <t>Z_05</t>
  </si>
  <si>
    <t>Repase zábradlí terasy-DMT,otryskání, základní+krycí lak, RAL 7016, zpětná MTŽ,včetně kotvení zábradlí se zdobnými prvky, RAL 7016, vč.kotvení</t>
  </si>
  <si>
    <t>Z/05 - 1np : 11,5*1,1</t>
  </si>
  <si>
    <t>Z/05 - 2np : 23,0*1,1</t>
  </si>
  <si>
    <t>Z_06</t>
  </si>
  <si>
    <t>Schodišťové madlo, JEKL60x60x4 FeZn+lak + TR10 + chemická kotva (26ks), RAL 7016, konce zavařit 60x60x4 - 25,0bm, TR10 26ks</t>
  </si>
  <si>
    <t>Z/06 : 1</t>
  </si>
  <si>
    <t>Z_07</t>
  </si>
  <si>
    <t>Schodišťové madlo, JEKL60x60x4 FeZn+lak + 50x50x4 + 8x pojistný šroub, RAL 7016 60x60x4 - 8,2bm, 50x50x4 - 2,2bm</t>
  </si>
  <si>
    <t>Z/07 : 1</t>
  </si>
  <si>
    <t>Z_08</t>
  </si>
  <si>
    <t>Z/08 : 1</t>
  </si>
  <si>
    <t>Z_09</t>
  </si>
  <si>
    <t xml:space="preserve">Dělící mříž celk.rozměr 1760x3360 s dveřmi 900x2000, RAL 7016, včetně kotevního materiálu nosná kce JEKL 40x40x3 + výplň JEKL 10x10x1 á 80mm. </t>
  </si>
  <si>
    <t>Kalkul</t>
  </si>
  <si>
    <t>Z/09 : 1</t>
  </si>
  <si>
    <t>Z_10</t>
  </si>
  <si>
    <t xml:space="preserve">Dodávka a montáž fasádního nápisu 3,6x0,3m- logo dle manuálu města FM. Ocel plech tl.5mm, lakovaný. Každé písmeno kotveno zvlášť- tyče pr.8mm na chem.kotvu. </t>
  </si>
  <si>
    <t>logo na fasáu - Z/10 : 1</t>
  </si>
  <si>
    <t>OS_1</t>
  </si>
  <si>
    <t>Dodávka a montáž vitríny na fasádu, Fe,Al, lakované, prosklené dvířka, osvětlení, 2070x1180x120</t>
  </si>
  <si>
    <t>vitrina - OS1, SO 01 : 1</t>
  </si>
  <si>
    <t>OS_2</t>
  </si>
  <si>
    <t>Dodávka a montáž vitríny na fasádu, Fe,Al, lakované, prosklené dvířka, osvětlení, 800x600</t>
  </si>
  <si>
    <t>vitrina - OS2, SO 01 : 1</t>
  </si>
  <si>
    <t>BB_1</t>
  </si>
  <si>
    <t>Bibliobox - dvousegmentový (výdej/návrat), 1400x650x2115, kotvení do zpevněné plochy, vč.přípojek vč.softwaru a zprovoznění</t>
  </si>
  <si>
    <t>998767102R00</t>
  </si>
  <si>
    <t>Přesun hmot pro zámečnické konstr., výšky do 12 m</t>
  </si>
  <si>
    <t>771575107RT1</t>
  </si>
  <si>
    <t>1pp : 13,9+3,4+8,4+1,1+32,2+5,5+3,8+3,8+3,2</t>
  </si>
  <si>
    <t>1np : 12,6+3,1+9,7+2,6+3,0+11,8+5,1</t>
  </si>
  <si>
    <t>2np : 5,2+3,7+8,3+10,7</t>
  </si>
  <si>
    <t>597643239T</t>
  </si>
  <si>
    <t>Dlaždice keramická CIHLOVĚ ČERVENÁ, HISTORIZUJÍCÍ 200 x 200 x 8 mm</t>
  </si>
  <si>
    <t>771475014RU7</t>
  </si>
  <si>
    <t>1pp : (24,4-0,7*2-0,6-0,8*2-0,95-1,1)+12,1-0,7+4,2-0,6+25,1-0,8+11,1-0,7-0,9-0,8-1,0+7,01-0,8</t>
  </si>
  <si>
    <t>1np : (17,6-0,8-1,9-0,9-1,4)+(15,1-1,4-1,0-0,7*2-0,9-0,8)+18,1-0,7-0,8+5,4-0,8*2</t>
  </si>
  <si>
    <t>2np : (26,7-1,0-0,9-0,7-0,8-0,99*2)+(11,6-0,8)</t>
  </si>
  <si>
    <t>59761009R</t>
  </si>
  <si>
    <t>1pp : ((24,4-0,7*2-0,6-0,8*2-0,95-1,1)+12,1-0,7+4,2-0,6+25,1-0,8+11,1-0,7-0,9-0,8-1,0+7,01-0,8)/0,8</t>
  </si>
  <si>
    <t>1np : ((17,6-0,8-1,9-0,9-1,4)+(15,1-1,4-1,0-0,7*2-0,9-0,8)+18,1-0,7-0,8+5,4-0,8*2)/8</t>
  </si>
  <si>
    <t>2np : ((26,7-1,0-0,9-0,7-0,8-0,99*2)+(11,6-0,8))/0,8</t>
  </si>
  <si>
    <t>998771102R00</t>
  </si>
  <si>
    <t>Přesun hmot pro podlahy z dlaždic, výšky do 12 m</t>
  </si>
  <si>
    <t>773211211R00</t>
  </si>
  <si>
    <t>Obklady stupňů rovných přírodním teracem</t>
  </si>
  <si>
    <t>773511360R00</t>
  </si>
  <si>
    <t>Podlaha prostá z přírodního teraca, tloušťky 30 mm</t>
  </si>
  <si>
    <t>773519190R00</t>
  </si>
  <si>
    <t>Příplatek za plochu do 5 m2 jednotlivě, podlahy z přírodního teraca</t>
  </si>
  <si>
    <t>ext.vstupní schodiště - podesta a zídky : (0,95*1,88+0,45*1,55*2+1,55*1,75*2+1,55*0,9*2)</t>
  </si>
  <si>
    <t>773519191R00</t>
  </si>
  <si>
    <t>Příplatek za každých dalších i započatých 10 mm tloušťky, podlahy z přírodního teraca</t>
  </si>
  <si>
    <t>998773102R00</t>
  </si>
  <si>
    <t>Přesun hmot pro podlahy teracové, výšky do 12 m</t>
  </si>
  <si>
    <t>775981112R00</t>
  </si>
  <si>
    <t>Lišta hliníková přechodová, stejná výška vlysové podlahy</t>
  </si>
  <si>
    <t>Dodávka a montáž profilu.</t>
  </si>
  <si>
    <t>1pp, pod každé dveře : (0,6+0,7*3+0,8*2+0,8+0,9+0,9+0,7*2+0,9+0,8)</t>
  </si>
  <si>
    <t>1np : (0,8+0,92+2*0,74+0,92+0,7*2+0,9*2+0,7+0,8+0,8+1,0+1,1+2,26+2,28+2,3)</t>
  </si>
  <si>
    <t>2np : (1,0+0,9+0,7*2+0,8+0,9*2+0,9*2+0,6)</t>
  </si>
  <si>
    <t>775521800R00</t>
  </si>
  <si>
    <t>Demontáž podlahy vlysové přibíjené včetně lišt</t>
  </si>
  <si>
    <t>SS2a, 1np : 33,1+26,50+12,4+19,0+21,0</t>
  </si>
  <si>
    <t>SS3a, 2np : 35,8+86,4</t>
  </si>
  <si>
    <t>775101101R00</t>
  </si>
  <si>
    <t>Vysávání podlahy průmyslovým vysavačem, podlahy vlysové, parketové</t>
  </si>
  <si>
    <t>S2a : 41,0+33,1+26,50+12,40+19,0+21,0</t>
  </si>
  <si>
    <t>S3a : 4,2+27,8+86,5</t>
  </si>
  <si>
    <t>775524000R00</t>
  </si>
  <si>
    <t>Montáž podlahy z vlysů příbíjených</t>
  </si>
  <si>
    <t>včetně podlahových lišt a spojovacích prostředků.</t>
  </si>
  <si>
    <t>61192103R</t>
  </si>
  <si>
    <t>Vlys parketový tl. 15 mm, dub - dl. 300 mm š. 70 mm jakost 1</t>
  </si>
  <si>
    <t>775413022R00</t>
  </si>
  <si>
    <t>Montáž podlahové lišty připevněné vruty, výšky 80 mm</t>
  </si>
  <si>
    <t>1np : (29,2-1,4-1,98-1,4)+(23,8-2,26-2,28-2,98)+(21,5-2,26-1,1-1,0)+(15,0-1,1)+(17,8-2,28-2,3)+(18,6-2,3)</t>
  </si>
  <si>
    <t>2np : (8,9-0,9-0,9-2,33)+(24,3-2,33-0,9)+(46,80-0,9*2-1,0-0,6)</t>
  </si>
  <si>
    <t>61413710R</t>
  </si>
  <si>
    <t>Lišta podlahová dub 43 x 7 mm</t>
  </si>
  <si>
    <t>775561805R00</t>
  </si>
  <si>
    <t>Demontáž podlah lamelových se zámkovým spojem včetně lišt</t>
  </si>
  <si>
    <t>včetně soklových lišt a podkladní podložky.</t>
  </si>
  <si>
    <t>1np, SS2b : 27,7+3,3</t>
  </si>
  <si>
    <t>998775102R00</t>
  </si>
  <si>
    <t>Přesun hmot pro podlahy vlysové, výšky do 12 m</t>
  </si>
  <si>
    <t>776401800RT1</t>
  </si>
  <si>
    <t>Demontáž soklíků nebo lišt, pryžových nebo z PVC odstranění a uložení na hromady</t>
  </si>
  <si>
    <t>1np : (14,6-1,1)+(21,5-1,1-2,26)+(23,3-2,26-2,28-2,98)+(17,4-2,28-2,3)+(18,2-2,3)</t>
  </si>
  <si>
    <t>2np : (46,0-1,0-0,6-0,9*2)+(24,7-0,9*2)</t>
  </si>
  <si>
    <t>776521100R00</t>
  </si>
  <si>
    <t>Lepení povlakové podlahy z pásů PVC na lepidlo</t>
  </si>
  <si>
    <t>1pp : 17,3+113,5</t>
  </si>
  <si>
    <t>776431010R00_x1</t>
  </si>
  <si>
    <t>Lišta pro PVC soklík</t>
  </si>
  <si>
    <t>včetně soklové lišty. Bez dodávky koberce.</t>
  </si>
  <si>
    <t>1pp : 69,6-1,96+2,01+0,8*2+17,4-0,8+16,9-0,9-1,96-2,01-1,0-0,9</t>
  </si>
  <si>
    <t>1np : 15,3-1,9-1,4-0,9</t>
  </si>
  <si>
    <t>28410102R</t>
  </si>
  <si>
    <t>1pp, soklík : (69,6-1,96+2,01+0,8*2+17,4-0,8+16,9-0,9-1,96-2,01-1,0-0,9)*0,1</t>
  </si>
  <si>
    <t>1np, soklík : (15,3-1,9-1,4-0,9)*0,1</t>
  </si>
  <si>
    <t>776994111RT1</t>
  </si>
  <si>
    <t>Svařování spojů povlakových pásů nebo čtverců z vinylu (PVC) na podlahách včetně svařovací šňůry PVC 1179</t>
  </si>
  <si>
    <t>1pp : 4,9*(1+11)+5*2</t>
  </si>
  <si>
    <t>776971615R00</t>
  </si>
  <si>
    <t>1pp : 12,3</t>
  </si>
  <si>
    <t>1np : 15,6</t>
  </si>
  <si>
    <t>776511810R00</t>
  </si>
  <si>
    <t>Odstranění povlakové podlahy z PVC a koberců lepených bez podložky</t>
  </si>
  <si>
    <t>1np, SS2a : 33,1+26,5+12,4+19,0+21,0</t>
  </si>
  <si>
    <t>1.03 : 27,7</t>
  </si>
  <si>
    <t>998776102R00</t>
  </si>
  <si>
    <t>Přesun hmot pro podlahy povlakové, výšky do 12 m</t>
  </si>
  <si>
    <t>777645110R00</t>
  </si>
  <si>
    <t>781475127RV6</t>
  </si>
  <si>
    <t>1pp : ((9,7-0,7)*2,0+1,35*0,15)+(11,1-0,7-0,8-0,9-1,0)*2,0+((7,9-0,9)*2,0+1,8*0,15)+((10,5-0,7)*2,0+(1,2+1,0)*0,15)</t>
  </si>
  <si>
    <t>1np : ((7,3-0,7)*2,0+0,9*0,15+1,3*0,15)+((8,4-0,7)*2,0+1,0*0,15)+((7,6-0,9)*2,0+1,6*0,15)</t>
  </si>
  <si>
    <t>2np : ((10,3-0,7)*2,0+1,2*0,15+1,53*0,15)</t>
  </si>
  <si>
    <t>2np  kuchyňka : ((2,83+0,6)*(1,45-0,85)+(1,9+0,6)*(1,45-0,85))</t>
  </si>
  <si>
    <t>1np kuchyňka : (2,54+0,15+0,25*2+0,6)*(1,45-0,85)</t>
  </si>
  <si>
    <t>59760995R</t>
  </si>
  <si>
    <t>781111121R00</t>
  </si>
  <si>
    <t>Montáž lišt rohových, vanových a dilatačních</t>
  </si>
  <si>
    <t>1pp : ((3+6)*2,0+1,32)+(1,8+1,5+1,15*2+2*2,0)+(2*1,15+0,6+1,0+1,2+6*2,0)</t>
  </si>
  <si>
    <t>1np : (1,6+2*2,0)+(1,0+6*2,0)+(0,9+0,15+1,3+2*2,0+0,6+1,15*2)+(3*(1,45-0,85))</t>
  </si>
  <si>
    <t>2np : (1,2+1,53+6*2,0)+(1,45-0,85)*2</t>
  </si>
  <si>
    <t>5537071121R</t>
  </si>
  <si>
    <t>Roh vnější Al RB/8, l = 2700 mm stříbro</t>
  </si>
  <si>
    <t>1pp : (((3+6)*2,0+1,32)+(1,8+1,5+1,15*2+2*2,0)+(2*1,15+0,6+1,0+1,2+6*2,0))/2,7</t>
  </si>
  <si>
    <t>1np : ((1,6+2*2,0)+(1,0+6*2,0)+(0,9+0,15+1,3+2*2,0+0,6+1,15*2)+(3*(1,45-0,85)))/2,7</t>
  </si>
  <si>
    <t>2np : ((1,2+1,53+6*2,0)+(1,45-0,85)*2)/2,7</t>
  </si>
  <si>
    <t>998781102R00</t>
  </si>
  <si>
    <t>Přesun hmot pro obklady keramické, výšky do 12 m</t>
  </si>
  <si>
    <t>783225100R00</t>
  </si>
  <si>
    <t>Nátěr syntetický kovových konstrukcí 2x + 1x email</t>
  </si>
  <si>
    <t>včetně pomocného lešení.</t>
  </si>
  <si>
    <t>nové zárubně : (1,0+2,0*2)*0,25</t>
  </si>
  <si>
    <t>783897131R00</t>
  </si>
  <si>
    <t>783124220R00</t>
  </si>
  <si>
    <t>Nátěr syntetický OK "B" 1x + 2x email</t>
  </si>
  <si>
    <t>nátěr ocelových prvků : 0,546*2,4*2+0,575*2,40*1+0,611*1,40*2+0,439*1,30*8+0,918*4,30*1+0,579*3,0*2+0,922*6,90*3+0,848*6,9*2+0,502*2,0*1</t>
  </si>
  <si>
    <t>nátěr ocelových překladů : 0,502*1,5*3+0,502*1,2*3+0,439*1,2*2+0,439*1,2*2+0,439*1,2*2</t>
  </si>
  <si>
    <t>783904811R00</t>
  </si>
  <si>
    <t>Odrezivění kovových konstrukcí</t>
  </si>
  <si>
    <t>783903812R00</t>
  </si>
  <si>
    <t>Odmaštění saponáty</t>
  </si>
  <si>
    <t>784115412R00</t>
  </si>
  <si>
    <t>viz položka penetrace : 2783,98</t>
  </si>
  <si>
    <t>784191101R00</t>
  </si>
  <si>
    <t>1pp : (24,4+9,7+12,1+4,2+17,4+69,6+16,9+25,1+11,1+7,9+7,01+10,5)*3,0</t>
  </si>
  <si>
    <t>odečet dveření otvory 1pp : -(0,6*2,0+0,7*2,0*2+0,8*2,0*2+0,7*2,0*1+0,6*2,0*1+0,8*2,0*1+0,8*2,0*2+1,96*2,03+2,02*2,03+1,96*2,03+0,9*2,03+0,8*2,0+0,7*2,0+0,8*2,0+0,9*2,0+0,8*2,0+0,9*2,0)</t>
  </si>
  <si>
    <t>strop : (13,9+3,4+8,4+4,4+1,1+1,4+17,3+113,5+12,3+32,2+3,1+5,5+3,8+3,8+3,2)</t>
  </si>
  <si>
    <t>1pp, odečet ker.obklad : -((9,7-0,7)*2,0+1,35*0,15)+(11,1-0,7-0,8-0,9-1,0)*2,0+((7,9-0,9)*2,0+1,8*0,15)+((10,5-0,7)*2,0+(1,2+1,0)*0,15)</t>
  </si>
  <si>
    <t>1np : (15,3+17,6+7,3+15,1+8,4+7,6+18,1+5,4+23,8+21,5+15,0+17,8+18,6)*3,3+29,2*7,10</t>
  </si>
  <si>
    <t>odečet dveře np : -(1,4*2,63+0,8*2,0+1,4*2,55*2+2,98*2,89+0,8*2,0+0,7*2,0+1,76*3,3+0,9*2,0+0,7*2,0+0,8*1,97+0,7*2,0+0,8*2,0+0,8*2,0+2,98*2,89+2,26*2,39*2+2,28*2,37*2+1,0*2,0+1,1*1,97*2+2,3*2,38*2)</t>
  </si>
  <si>
    <t>strop 1np : (15,6+12,6+27,7+2,8+3,3+2,7+3,1+3,2+9,7+2,6+3,0+11,8+5,1+33,1+26,5+1,2+12,4+19,0+21,0)</t>
  </si>
  <si>
    <t>odečet ker obkl.1np : -((7,3-0,7)*2,0+0,9*0,15+1,3*0,15)+((8,4-0,7)*2,0+1,0*0,15)+((7,6-0,9)*2,0+1,6*0,15)</t>
  </si>
  <si>
    <t>odečet ker.obkl. 1np kuchyňka : (2,54+0,15+0,25*2+0,6)*(1,45-0,85)</t>
  </si>
  <si>
    <t>2np : (26,7+11,6+4,5+8,9+24,3+46,8)*3,3</t>
  </si>
  <si>
    <t>odečet dveře 2np : -(0,9*1,95+0,7*2,0+0,8*2,0*2+1,0*1,97*2+0,9*1,95+0,9*2,0+0,9*1,95*2+0,9*1,95)</t>
  </si>
  <si>
    <t>strop 2np : (40,2+5,2+3,7+8,3+10,7+4,2+3,2+1,2+27,8+86,4+1,3)</t>
  </si>
  <si>
    <t>odečet ker obklad 2np : -((10,3-0,7)*2,0+1,2*0,15+1,53*0,15)</t>
  </si>
  <si>
    <t>odečet ker obklad 2np  kuchyňka : -((2,83+0,6)*(1,45-0,85)+(1,9+0,6)*(1,45-0,85))</t>
  </si>
  <si>
    <t>odečet SDK podhled 1pp : -(5,5+3,2)</t>
  </si>
  <si>
    <t>odečet SDK podhled 1pp : -(3,8+3,8)</t>
  </si>
  <si>
    <t>odečet SDK podhled 1np, 1.11,1.10 : -(3,0+2,6)</t>
  </si>
  <si>
    <t>odečet SDK podhled 2np, 2.03 : -(3,7)</t>
  </si>
  <si>
    <t>schodiště 1np/2np + 1pp/1np : 11,8*7,1+11,8*3,3</t>
  </si>
  <si>
    <t>784115712R00</t>
  </si>
  <si>
    <t>SDK podhled 1pp : (5,5+3,2)</t>
  </si>
  <si>
    <t>SDK podhled 1pp : (3,8+3,8)</t>
  </si>
  <si>
    <t>SDK podhled 1np, 1.11,1.10 : (3,0+2,6)</t>
  </si>
  <si>
    <t>SDK podhled 2np, 2.03 : (3,7)</t>
  </si>
  <si>
    <t>784111701R00</t>
  </si>
  <si>
    <t>Včetně:</t>
  </si>
  <si>
    <t>139712111</t>
  </si>
  <si>
    <t>Vykopávka v uzavřených prostorech ručně v hornině třídy těžitelnosti II skupiny 4 a 5</t>
  </si>
  <si>
    <t>URS</t>
  </si>
  <si>
    <t>ÚRS 24 02</t>
  </si>
  <si>
    <t>POL1_1</t>
  </si>
  <si>
    <t>https://podminky.urs.cz/item/CS_URS_2024_02/139712111</t>
  </si>
  <si>
    <t xml:space="preserve">49*0,6*0,9 : </t>
  </si>
  <si>
    <t>26,46</t>
  </si>
  <si>
    <t>175151101</t>
  </si>
  <si>
    <t>Obsypání potrubí strojně sypaninou z vhodných hornin tř. 1 až 4 nebo materiálem připraveným podél výkopu ve vzdálenosti do 3 m od jeho kraje, pro jakoukoliv hloubku výkopu a míru zhutnění bez</t>
  </si>
  <si>
    <t>prohození sypaniny</t>
  </si>
  <si>
    <t>https://podminky.urs.cz/item/CS_URS_2024_02/175151101</t>
  </si>
  <si>
    <t xml:space="preserve">49*0,6*0,65 : </t>
  </si>
  <si>
    <t>19,11</t>
  </si>
  <si>
    <t>58337303</t>
  </si>
  <si>
    <t>štěrkopísek frakce 0/8</t>
  </si>
  <si>
    <t>POL3_0</t>
  </si>
  <si>
    <t xml:space="preserve">19,11*2,0 : </t>
  </si>
  <si>
    <t>38,22</t>
  </si>
  <si>
    <t>451573111</t>
  </si>
  <si>
    <t>Lože pod potrubí, stoky a drobné objekty v otevřeném výkopu z písku a štěrkopísku do 63 mm</t>
  </si>
  <si>
    <t>https://podminky.urs.cz/item/CS_URS_2024_02/451573111</t>
  </si>
  <si>
    <t xml:space="preserve">49*0,6*0,1 : </t>
  </si>
  <si>
    <t>2,94</t>
  </si>
  <si>
    <t>612135101</t>
  </si>
  <si>
    <t>Hrubá výplň rýh maltou jakékoli šířky rýhy ve stěnách</t>
  </si>
  <si>
    <t>https://podminky.urs.cz/item/CS_URS_2024_02/612135101</t>
  </si>
  <si>
    <t xml:space="preserve">(67+62+38)*0,15 : </t>
  </si>
  <si>
    <t>25,05</t>
  </si>
  <si>
    <t>631312141</t>
  </si>
  <si>
    <t>Doplnění dosavadních mazanin prostým betonem s dodáním hmot, bez potěru, plochy jednotlivě rýh v dosavadních mazaninách</t>
  </si>
  <si>
    <t>https://podminky.urs.cz/item/CS_URS_2024_02/631312141</t>
  </si>
  <si>
    <t xml:space="preserve">49*0,6*0,15 : </t>
  </si>
  <si>
    <t>4,41</t>
  </si>
  <si>
    <t>953941611</t>
  </si>
  <si>
    <t>Osazení drobných kovových výrobků bez jejich dodání s vysekáním kapes pro upevňovací prvky se zazděním, zabetonováním nebo zalitím konzol, ve zdivu nebo stropě</t>
  </si>
  <si>
    <t>https://podminky.urs.cz/item/CS_URS_2024_02/953941611</t>
  </si>
  <si>
    <t xml:space="preserve">18+20+10 : </t>
  </si>
  <si>
    <t>48</t>
  </si>
  <si>
    <t>28615658</t>
  </si>
  <si>
    <t>objímka instalační pevná dvoušroubová HTPO DN 75</t>
  </si>
  <si>
    <t xml:space="preserve">18 : </t>
  </si>
  <si>
    <t>18</t>
  </si>
  <si>
    <t>28615659</t>
  </si>
  <si>
    <t>objímka instalační pevná dvoušroubová HTPO DN 110</t>
  </si>
  <si>
    <t xml:space="preserve">20+10 : </t>
  </si>
  <si>
    <t>30</t>
  </si>
  <si>
    <t>286156630</t>
  </si>
  <si>
    <t>připevňovací šroub pro HTPO</t>
  </si>
  <si>
    <t>28615662</t>
  </si>
  <si>
    <t>připevňovací matice pro HTPO</t>
  </si>
  <si>
    <t>965043441</t>
  </si>
  <si>
    <t>Bourání mazanin betonových s potěrem nebo teracem tl. do 150 mm, plochy přes 4 m2</t>
  </si>
  <si>
    <t>https://podminky.urs.cz/item/CS_URS_2024_02/965043441</t>
  </si>
  <si>
    <t>971052451</t>
  </si>
  <si>
    <t>Vybourání a prorážení otvorů v železobetonových příčkách a zdech základových nebo nadzákladových, plochy do 0,25 m2, tl. do 450 mm-jádrové vrtání</t>
  </si>
  <si>
    <t>https://podminky.urs.cz/item/CS_URS_2024_02/971052451</t>
  </si>
  <si>
    <t xml:space="preserve">8 : </t>
  </si>
  <si>
    <t>972054341</t>
  </si>
  <si>
    <t>Vybourání otvorů ve stropech nebo klenbách železobetonových bez odstranění podlahy a násypu, plochy do 0,25 m2, tl. do 150 mm</t>
  </si>
  <si>
    <t>https://podminky.urs.cz/item/CS_URS_2024_02/972054341</t>
  </si>
  <si>
    <t xml:space="preserve">28 : </t>
  </si>
  <si>
    <t>28</t>
  </si>
  <si>
    <t>974032143</t>
  </si>
  <si>
    <t>Vysekání rýh ve stěnách nebo příčkách z dutých cihel, tvárnic, desek z dutých cihel nebo tvárnic do hl. 70 mm a šířky do 100 mm</t>
  </si>
  <si>
    <t>https://podminky.urs.cz/item/CS_URS_2024_02/974032143</t>
  </si>
  <si>
    <t xml:space="preserve">67 : </t>
  </si>
  <si>
    <t>67</t>
  </si>
  <si>
    <t>974032153</t>
  </si>
  <si>
    <t>Vysekání rýh ve stěnách nebo příčkách z dutých cihel, tvárnic, desek z dutých cihel nebo tvárnic do hl. 100 mm a šířky do 100 mm</t>
  </si>
  <si>
    <t>https://podminky.urs.cz/item/CS_URS_2024_02/974032153</t>
  </si>
  <si>
    <t xml:space="preserve">62 : </t>
  </si>
  <si>
    <t>974032164</t>
  </si>
  <si>
    <t>Vysekání rýh ve stěnách nebo příčkách z dutých cihel, tvárnic, desek z dutých cihel nebo tvárnic do hl. 150 mm a šířky do 150 mm</t>
  </si>
  <si>
    <t>https://podminky.urs.cz/item/CS_URS_2024_02/974032164</t>
  </si>
  <si>
    <t xml:space="preserve">38 : </t>
  </si>
  <si>
    <t>38</t>
  </si>
  <si>
    <t>997013112</t>
  </si>
  <si>
    <t>Vnitrostaveništní doprava suti a vybouraných hmot vodorovně do 50 m s naložením základní pro budovy a haly výšky přes 6 do 9 m</t>
  </si>
  <si>
    <t>https://podminky.urs.cz/item/CS_URS_2024_02/997013112</t>
  </si>
  <si>
    <t>997013501</t>
  </si>
  <si>
    <t>Odvoz suti a vybouraných hmot na skládku nebo meziskládku se složením, na vzdálenost do 1 km</t>
  </si>
  <si>
    <t>https://podminky.urs.cz/item/CS_URS_2024_02/997013501</t>
  </si>
  <si>
    <t>997013509</t>
  </si>
  <si>
    <t>Odvoz suti a vybouraných hmot na skládku nebo meziskládku se složením, na vzdálenost Příplatek k ceně za každý další započatý 1 km přes 1 km</t>
  </si>
  <si>
    <t>https://podminky.urs.cz/item/CS_URS_2024_02/997013509</t>
  </si>
  <si>
    <t>997013871</t>
  </si>
  <si>
    <t>Poplatek za uložení stavebního odpadu na recyklační skládce (skládkovné) směsného stavebního a demoličního zatříděného do Katalogu odpadů pod kódem 17 09 04</t>
  </si>
  <si>
    <t>https://podminky.urs.cz/item/CS_URS_2024_02/997013871</t>
  </si>
  <si>
    <t xml:space="preserve">19,643 : </t>
  </si>
  <si>
    <t>19,643</t>
  </si>
  <si>
    <t>721140802</t>
  </si>
  <si>
    <t>Demontáž potrubí z litinových trub odpadních nebo dešťových do DN 100</t>
  </si>
  <si>
    <t>POL1_7</t>
  </si>
  <si>
    <t>https://podminky.urs.cz/item/CS_URS_2024_02/721140802</t>
  </si>
  <si>
    <t xml:space="preserve">90 : </t>
  </si>
  <si>
    <t>90</t>
  </si>
  <si>
    <t>721171803</t>
  </si>
  <si>
    <t>Demontáž potrubí z novodurových trub odpadních nebo připojovacích do D 75</t>
  </si>
  <si>
    <t>https://podminky.urs.cz/item/CS_URS_2024_02/721171803</t>
  </si>
  <si>
    <t xml:space="preserve">32 : </t>
  </si>
  <si>
    <t>32</t>
  </si>
  <si>
    <t>721173401</t>
  </si>
  <si>
    <t>Potrubí z trub PVC SN4 svodné (ležaté) DN 110</t>
  </si>
  <si>
    <t>https://podminky.urs.cz/item/CS_URS_2024_02/721173401</t>
  </si>
  <si>
    <t xml:space="preserve">14 : </t>
  </si>
  <si>
    <t>14</t>
  </si>
  <si>
    <t>721173402</t>
  </si>
  <si>
    <t>Potrubí z trub PVC SN4 svodné (ležaté) DN 125</t>
  </si>
  <si>
    <t>https://podminky.urs.cz/item/CS_URS_2024_02/721173402</t>
  </si>
  <si>
    <t xml:space="preserve">7 : </t>
  </si>
  <si>
    <t>7</t>
  </si>
  <si>
    <t>721173403</t>
  </si>
  <si>
    <t>Potrubí z trub PVC SN4 svodné (ležaté) DN 160</t>
  </si>
  <si>
    <t>https://podminky.urs.cz/item/CS_URS_2024_02/721173403</t>
  </si>
  <si>
    <t>721174005</t>
  </si>
  <si>
    <t>Potrubí z trub polypropylenových svodné (ležaté) DN 110</t>
  </si>
  <si>
    <t>https://podminky.urs.cz/item/CS_URS_2024_02/721174005</t>
  </si>
  <si>
    <t xml:space="preserve">10 : </t>
  </si>
  <si>
    <t>721174024</t>
  </si>
  <si>
    <t>Potrubí z trub polypropylenových odpadní (svislé) DN 75</t>
  </si>
  <si>
    <t>https://podminky.urs.cz/item/CS_URS_2024_02/721174024</t>
  </si>
  <si>
    <t>721174025</t>
  </si>
  <si>
    <t>Potrubí z trub polypropylenových odpadní (svislé) DN 110</t>
  </si>
  <si>
    <t>https://podminky.urs.cz/item/CS_URS_2024_02/721174025</t>
  </si>
  <si>
    <t xml:space="preserve">20 : </t>
  </si>
  <si>
    <t>20</t>
  </si>
  <si>
    <t>721174043</t>
  </si>
  <si>
    <t>Potrubí z trub polypropylenových připojovací DN 50</t>
  </si>
  <si>
    <t>https://podminky.urs.cz/item/CS_URS_2024_02/721174043</t>
  </si>
  <si>
    <t xml:space="preserve">34 : </t>
  </si>
  <si>
    <t>34</t>
  </si>
  <si>
    <t>721174045</t>
  </si>
  <si>
    <t>Potrubí z trub polypropylenových připojovací DN 110</t>
  </si>
  <si>
    <t>https://podminky.urs.cz/item/CS_URS_2024_02/721174045</t>
  </si>
  <si>
    <t>721194105</t>
  </si>
  <si>
    <t>Vyměření přípojek na potrubí vyvedení a upevnění odpadních výpustek DN 50</t>
  </si>
  <si>
    <t>https://podminky.urs.cz/item/CS_URS_2024_02/721194105</t>
  </si>
  <si>
    <t xml:space="preserve">12 : </t>
  </si>
  <si>
    <t>12</t>
  </si>
  <si>
    <t>721194109</t>
  </si>
  <si>
    <t>Vyměření přípojek na potrubí vyvedení a upevnění odpadních výpustek DN 110</t>
  </si>
  <si>
    <t>https://podminky.urs.cz/item/CS_URS_2024_02/721194109</t>
  </si>
  <si>
    <t>721211422</t>
  </si>
  <si>
    <t>Podlahové vpusti se svislým odtokem DN 50/75/110 mřížka nerez 138x138</t>
  </si>
  <si>
    <t>https://podminky.urs.cz/item/CS_URS_2024_02/721211422</t>
  </si>
  <si>
    <t xml:space="preserve">1 : </t>
  </si>
  <si>
    <t>721229111</t>
  </si>
  <si>
    <t>Zápachové uzávěrky montáž zápachových uzávěrek ostatních typů do DN 50</t>
  </si>
  <si>
    <t>https://podminky.urs.cz/item/CS_URS_2024_02/721229111</t>
  </si>
  <si>
    <t>55160246</t>
  </si>
  <si>
    <t>ventil odpadní s přepadem 6/4"</t>
  </si>
  <si>
    <t>721269204</t>
  </si>
  <si>
    <t>Montáž armatur kanalizačních PP-HT/ PVC-KG</t>
  </si>
  <si>
    <t>https://podminky.urs.cz/item/CS_URS_2024_02/721269204</t>
  </si>
  <si>
    <t xml:space="preserve">6 : </t>
  </si>
  <si>
    <t>28615603</t>
  </si>
  <si>
    <t>čistící tvarovka odpadní pro vysoké teploty HTRE DN 110</t>
  </si>
  <si>
    <t xml:space="preserve">4 : </t>
  </si>
  <si>
    <t>28615602</t>
  </si>
  <si>
    <t>čistící tvarovka odpadní pro vysoké teploty HTRE DN 75</t>
  </si>
  <si>
    <t xml:space="preserve">2 : </t>
  </si>
  <si>
    <t>721274123</t>
  </si>
  <si>
    <t>Ventily přivzdušňovací odpadních potrubí vnitřní DN 100</t>
  </si>
  <si>
    <t>https://podminky.urs.cz/item/CS_URS_2024_02/721274123</t>
  </si>
  <si>
    <t xml:space="preserve">3 : </t>
  </si>
  <si>
    <t>721274125</t>
  </si>
  <si>
    <t>Ventily přivzdušňovací odpadních potrubí vnitřní DN 75</t>
  </si>
  <si>
    <t>https://podminky.urs.cz/item/CS_URS_2024_02/721274125</t>
  </si>
  <si>
    <t>721290111</t>
  </si>
  <si>
    <t>Zkouška těsnosti kanalizace v objektech vodou do DN 125</t>
  </si>
  <si>
    <t>https://podminky.urs.cz/item/CS_URS_2024_02/721290111</t>
  </si>
  <si>
    <t xml:space="preserve">14+7+28+10+18+20+34+14 : </t>
  </si>
  <si>
    <t>145</t>
  </si>
  <si>
    <t>998721102</t>
  </si>
  <si>
    <t>Přesun hmot pro vnitřní kanalizaci stanovený z hmotnosti přesunovaného materiálu vodorovná dopravní vzdálenost do 50 m základní v objektech výšky přes 6 do 12 m</t>
  </si>
  <si>
    <t>https://podminky.urs.cz/item/CS_URS_2024_02/998721102</t>
  </si>
  <si>
    <t>722130801</t>
  </si>
  <si>
    <t>Demontáž potrubí z ocelových trubek pozinkovaných závitových do DN 25</t>
  </si>
  <si>
    <t>https://podminky.urs.cz/item/CS_URS_2024_02/722130801</t>
  </si>
  <si>
    <t xml:space="preserve">165 : </t>
  </si>
  <si>
    <t>165</t>
  </si>
  <si>
    <t>722140135</t>
  </si>
  <si>
    <t>Potrubí z ocelových trubek z ušlechtilé oceli (nerez) pro zavodněný požární systém spojované lisováním PN 16 do 110°C O 35/1,5</t>
  </si>
  <si>
    <t>https://podminky.urs.cz/item/CS_URS_2024_02/722140135</t>
  </si>
  <si>
    <t>722181114</t>
  </si>
  <si>
    <t>Ochrana potrubí plstěnými pásy DN 32 a DN 40</t>
  </si>
  <si>
    <t>https://podminky.urs.cz/item/CS_URS_2024_02/722181114</t>
  </si>
  <si>
    <t>722176112</t>
  </si>
  <si>
    <t>Montáž potrubí z plastových trub svařovaných polyfuzně D přes 16 do 20 mm</t>
  </si>
  <si>
    <t>https://podminky.urs.cz/item/CS_URS_2024_02/722176112</t>
  </si>
  <si>
    <t xml:space="preserve">80 : </t>
  </si>
  <si>
    <t>80</t>
  </si>
  <si>
    <t>28614441</t>
  </si>
  <si>
    <t>trubka vodovodní tlaková PP-RCT S 4 D 20mm</t>
  </si>
  <si>
    <t>722176113</t>
  </si>
  <si>
    <t>Montáž potrubí z plastových trub svařovaných polyfuzně D přes 20 do 25 mm</t>
  </si>
  <si>
    <t>https://podminky.urs.cz/item/CS_URS_2024_02/722176113</t>
  </si>
  <si>
    <t xml:space="preserve">26 : </t>
  </si>
  <si>
    <t>26</t>
  </si>
  <si>
    <t>28614442</t>
  </si>
  <si>
    <t>trubka vodovodní tlaková PP-RCT S 4 D 25mm</t>
  </si>
  <si>
    <t>722176114</t>
  </si>
  <si>
    <t>Montáž potrubí z plastových trub svařovaných polyfuzně D přes 25 do 32 mm</t>
  </si>
  <si>
    <t>https://podminky.urs.cz/item/CS_URS_2024_02/722176114</t>
  </si>
  <si>
    <t>28614443</t>
  </si>
  <si>
    <t>trubka vodovodní tlaková PP-RCT S 4 D 32mm</t>
  </si>
  <si>
    <t>722181231</t>
  </si>
  <si>
    <t>Ochrana potrubí termoizolačními trubicemi z pěnového polyetylenu PE přilepenými v příčných a podélných spojích, tloušťky izolace přes 9 do 13 mm, vnitřního průměru izolace DN do 22 mm</t>
  </si>
  <si>
    <t>https://podminky.urs.cz/item/CS_URS_2024_02/722181231</t>
  </si>
  <si>
    <t xml:space="preserve">80+26 : </t>
  </si>
  <si>
    <t>106</t>
  </si>
  <si>
    <t>722181232</t>
  </si>
  <si>
    <t>Ochrana potrubí termoizolačními trubicemi z pěnového polyetylenu PE přilepenými v příčných a podélných spojích, tloušťky izolace přes 9 do 13 mm, vnitřního průměru izolace DN přes 22 do 45 mm</t>
  </si>
  <si>
    <t>https://podminky.urs.cz/item/CS_URS_2024_02/722181232</t>
  </si>
  <si>
    <t xml:space="preserve">28+18 : </t>
  </si>
  <si>
    <t>46</t>
  </si>
  <si>
    <t>722181123</t>
  </si>
  <si>
    <t>Objímky pro potrubí DN do 25 mm</t>
  </si>
  <si>
    <t>https://podminky.urs.cz/item/CS_URS_2024_02/722181123</t>
  </si>
  <si>
    <t xml:space="preserve">78 : </t>
  </si>
  <si>
    <t>78</t>
  </si>
  <si>
    <t>722190401</t>
  </si>
  <si>
    <t>Zřízení přípojek na potrubí vyvedení a upevnění výpustek do DN 25</t>
  </si>
  <si>
    <t>https://podminky.urs.cz/item/CS_URS_2024_02/722190401</t>
  </si>
  <si>
    <t xml:space="preserve">30+1 : </t>
  </si>
  <si>
    <t>31</t>
  </si>
  <si>
    <t>722220111</t>
  </si>
  <si>
    <t>Armatury s jedním závitem nástěnky pro výtokový ventil G 1/2</t>
  </si>
  <si>
    <t>https://podminky.urs.cz/item/CS_URS_2024_02/722220111</t>
  </si>
  <si>
    <t xml:space="preserve">30 : </t>
  </si>
  <si>
    <t>551119990</t>
  </si>
  <si>
    <t>ventil rohový kulový s filtrem 1/2" x 3/8"</t>
  </si>
  <si>
    <t>722220121</t>
  </si>
  <si>
    <t>Armatury s jedním závitem nástěnky pro baterii G 1/2</t>
  </si>
  <si>
    <t>pár</t>
  </si>
  <si>
    <t>https://podminky.urs.cz/item/CS_URS_2024_02/722220121</t>
  </si>
  <si>
    <t>722232503.HNW</t>
  </si>
  <si>
    <t>Potrubní oddělovač BA295 G 1" PN 10 do 65°C vnější závit</t>
  </si>
  <si>
    <t>722239101</t>
  </si>
  <si>
    <t>Armatury se dvěma závity montáž vodovodních armatur sedvěma závity ostatních typů G 1/2</t>
  </si>
  <si>
    <t>https://podminky.urs.cz/item/CS_URS_2024_02/722239101</t>
  </si>
  <si>
    <t xml:space="preserve">9+4 : </t>
  </si>
  <si>
    <t>13</t>
  </si>
  <si>
    <t>551112260</t>
  </si>
  <si>
    <t>ventil přímý průchozí mosazný 1/2"</t>
  </si>
  <si>
    <t xml:space="preserve">9 : </t>
  </si>
  <si>
    <t>551243890</t>
  </si>
  <si>
    <t>kohout vypouštěcí  kulový, s hadicovou vývodkou a zátkou, PN 10, T 110°C 1/2"</t>
  </si>
  <si>
    <t>722239102</t>
  </si>
  <si>
    <t>Armatury se dvěma závity montáž vodovodních armatur sedvěma závity ostatních typů G 3/4</t>
  </si>
  <si>
    <t>https://podminky.urs.cz/item/CS_URS_2024_02/722239102</t>
  </si>
  <si>
    <t>55111228</t>
  </si>
  <si>
    <t>ventil přímý průchozí mosazný 3/4"</t>
  </si>
  <si>
    <t>722239103</t>
  </si>
  <si>
    <t>Armatury se dvěma závity montáž vodovodních armatur sedvěma závity ostatních typů G 1</t>
  </si>
  <si>
    <t>https://podminky.urs.cz/item/CS_URS_2024_02/722239103</t>
  </si>
  <si>
    <t>55111230</t>
  </si>
  <si>
    <t>ventil přímý průchozí mosazný 1"</t>
  </si>
  <si>
    <t>722239104</t>
  </si>
  <si>
    <t>Armatury se dvěma závity montáž vodovodních armatur sedvěma závity ostatních typů G 5/4"</t>
  </si>
  <si>
    <t>https://podminky.urs.cz/item/CS_URS_2024_02/722239104</t>
  </si>
  <si>
    <t>55111232</t>
  </si>
  <si>
    <t>ventil přímý průchozí mosazný 5/4"</t>
  </si>
  <si>
    <t>722250133</t>
  </si>
  <si>
    <t>Požární příslušenství a armatury hydrantový systém s tvarově stálou hadicí celoplechový D 25 x 30 m</t>
  </si>
  <si>
    <t>https://podminky.urs.cz/item/CS_URS_2024_02/722250133</t>
  </si>
  <si>
    <t>722290215</t>
  </si>
  <si>
    <t>Zkoušky, proplach a desinfekce vodovodního potrubí zkoušky těsnosti vodovodního potrubí hrdlového nebo přírubového do DN 100</t>
  </si>
  <si>
    <t>https://podminky.urs.cz/item/CS_URS_2024_02/722290215</t>
  </si>
  <si>
    <t xml:space="preserve">18+80+26+28 : </t>
  </si>
  <si>
    <t>152</t>
  </si>
  <si>
    <t>722290234</t>
  </si>
  <si>
    <t>Zkoušky, proplach a desinfekce vodovodního potrubí proplach a desinfekce vodovodního potrubí do DN 80</t>
  </si>
  <si>
    <t>https://podminky.urs.cz/item/CS_URS_2024_02/722290234</t>
  </si>
  <si>
    <t>998722102</t>
  </si>
  <si>
    <t>Přesun hmot pro vnitřní vodovod stanovený z hmotnosti přesunovaného materiálu vodorovná dopravní vzdálenost do 50 m základní v objektech výšky přes 6 do 12 m</t>
  </si>
  <si>
    <t>https://podminky.urs.cz/item/CS_URS_2024_02/998722102</t>
  </si>
  <si>
    <t>725532101</t>
  </si>
  <si>
    <t>Elektrické ohřívače zásobníkové beztlakové přepadové akumulační s pojistným ventilem závěsné svislé objem nádrže (příkon) 10 l (2,0 kW)</t>
  </si>
  <si>
    <t>https://podminky.urs.cz/item/CS_URS_2024_02/725532101</t>
  </si>
  <si>
    <t>725532102</t>
  </si>
  <si>
    <t>Elektrické ohřívače zásobníkové beztlakové přepadové akumulační s pojistným ventilem závěsné svislé objem nádrže (příkon) 20 l (2,0 kW)</t>
  </si>
  <si>
    <t>https://podminky.urs.cz/item/CS_URS_2024_02/725532102</t>
  </si>
  <si>
    <t>725532112</t>
  </si>
  <si>
    <t>Elektrické ohřívače zásobníkové beztlakové přepadové akumulační s pojistným ventilem závěsné svislé objem nádrže (příkon) 50 l (2,0 kW) rychloohřev 220 V</t>
  </si>
  <si>
    <t>https://podminky.urs.cz/item/CS_URS_2024_02/725532112</t>
  </si>
  <si>
    <t>725110814</t>
  </si>
  <si>
    <t>Demontáž klozetů kombi</t>
  </si>
  <si>
    <t>https://podminky.urs.cz/item/CS_URS_2024_02/725110814</t>
  </si>
  <si>
    <t>725210821</t>
  </si>
  <si>
    <t>Demontáž umyvadel bez výtokových armatur umyvadel</t>
  </si>
  <si>
    <t>https://podminky.urs.cz/item/CS_URS_2024_02/725210821</t>
  </si>
  <si>
    <t>725240812</t>
  </si>
  <si>
    <t>Demontáž sprchových kabin a vaniček bez výtokových armatur vaniček</t>
  </si>
  <si>
    <t>https://podminky.urs.cz/item/CS_URS_2024_02/725240812</t>
  </si>
  <si>
    <t>725310823</t>
  </si>
  <si>
    <t>Demontáž dřezů jednodílných bez výtokových armatur vestavěných v kuchyňských sestavách</t>
  </si>
  <si>
    <t>https://podminky.urs.cz/item/CS_URS_2024_02/725310823</t>
  </si>
  <si>
    <t>725330820</t>
  </si>
  <si>
    <t>Demontáž výlevek bez výtokových armatur a bez nádrže a splachovacího potrubí diturvitových</t>
  </si>
  <si>
    <t>https://podminky.urs.cz/item/CS_URS_2024_02/725330820</t>
  </si>
  <si>
    <t>725820801</t>
  </si>
  <si>
    <t>Demontáž baterií nástěnných do G 3/4</t>
  </si>
  <si>
    <t>https://podminky.urs.cz/item/CS_URS_2024_02/725820801</t>
  </si>
  <si>
    <t xml:space="preserve">1+2 : </t>
  </si>
  <si>
    <t>725820802</t>
  </si>
  <si>
    <t>Demontáž baterií stojánkových do 1 otvoru</t>
  </si>
  <si>
    <t>https://podminky.urs.cz/item/CS_URS_2024_02/725820802</t>
  </si>
  <si>
    <t xml:space="preserve">9+3 : </t>
  </si>
  <si>
    <t>725860811</t>
  </si>
  <si>
    <t>Demontáž zápachových uzávěrek pro zařizovací předměty jednoduchých</t>
  </si>
  <si>
    <t>https://podminky.urs.cz/item/CS_URS_2024_02/725860811</t>
  </si>
  <si>
    <t xml:space="preserve">9+1+3 : </t>
  </si>
  <si>
    <t>725119125</t>
  </si>
  <si>
    <t>Zařízení záchodů montáž klozetových mís závěsných na nosné stěny</t>
  </si>
  <si>
    <t>https://podminky.urs.cz/item/CS_URS_2024_02/725119125</t>
  </si>
  <si>
    <t xml:space="preserve">3+3 : </t>
  </si>
  <si>
    <t>64240161</t>
  </si>
  <si>
    <t>mísa keramická klozetová závěsní bílá s hlubokým splachováním odpad vodorovný-specifikace viz. TZ (WC)</t>
  </si>
  <si>
    <t>64236051</t>
  </si>
  <si>
    <t>klozet keramický bílý závěsný hluboké splachování pro handicapované-specifikace viz.TZ (WCi)</t>
  </si>
  <si>
    <t>55167381</t>
  </si>
  <si>
    <t>sedátko klozetové duroplastové s poklopem SOFTCLOSE-specifikace viz.TZ</t>
  </si>
  <si>
    <t>55166002</t>
  </si>
  <si>
    <t>souprava pro připojení závěsného WC DN 80</t>
  </si>
  <si>
    <t>sada</t>
  </si>
  <si>
    <t>725219102</t>
  </si>
  <si>
    <t>Umyvadla montáž umyvadel ostatních typů na šrouby</t>
  </si>
  <si>
    <t>https://podminky.urs.cz/item/CS_URS_2024_02/725219102</t>
  </si>
  <si>
    <t xml:space="preserve">5+3 : </t>
  </si>
  <si>
    <t>64211008</t>
  </si>
  <si>
    <t>umyvadlo keramické závěsné bílé 600x460mm-specifikace viz.TZ (U)</t>
  </si>
  <si>
    <t xml:space="preserve">5 : </t>
  </si>
  <si>
    <t>64211023</t>
  </si>
  <si>
    <t>umyvadlo keramické závěsné bezbariérové bílé 640x550mm-specifikace viz.TZ (Ui)</t>
  </si>
  <si>
    <t>725829131</t>
  </si>
  <si>
    <t>Baterie umyvadlové montáž ostatních typů stojánkových G 1/2"</t>
  </si>
  <si>
    <t>https://podminky.urs.cz/item/CS_URS_2024_02/725829131</t>
  </si>
  <si>
    <t>55144004</t>
  </si>
  <si>
    <t>baterie umyvadlová stojánková páková, click-clack-specifikace viz.TZ (U)</t>
  </si>
  <si>
    <t>55144047</t>
  </si>
  <si>
    <t>baterie umyvadlová stojánková páková, s lékařskou pákou, click-clack-specifikace viz.TZ (Ui)</t>
  </si>
  <si>
    <t>725861102</t>
  </si>
  <si>
    <t>Zápachové uzávěrky zařizovacích předmětů pro umyvadla DN 40-chrom</t>
  </si>
  <si>
    <t>https://podminky.urs.cz/item/CS_URS_2024_02/725861102</t>
  </si>
  <si>
    <t>725311121</t>
  </si>
  <si>
    <t>Dřezy bez výtokových armatur jednoduché se zápachovou uzávěrkou nerezové s odkapávací plochou 560x480 mm a miskou-specifikace viz.TZ (D)</t>
  </si>
  <si>
    <t>https://podminky.urs.cz/item/CS_URS_2024_02/725311121</t>
  </si>
  <si>
    <t>725821325</t>
  </si>
  <si>
    <t>Baterie dřezové stojánkové pákové s otáčivým ústím a délkou ramínka 220 mm-specifikace viz.TZ (D)</t>
  </si>
  <si>
    <t>https://podminky.urs.cz/item/CS_URS_2024_02/725821325</t>
  </si>
  <si>
    <t>725331111</t>
  </si>
  <si>
    <t>Výlevky bez výtokových armatur keramické závěsné se sklopnou plastovou mřížkou 425 mm - specifiakce viz. TZ (VK)</t>
  </si>
  <si>
    <t>https://podminky.urs.cz/item/CS_URS_2024_02/725331111</t>
  </si>
  <si>
    <t>725821312</t>
  </si>
  <si>
    <t>Baterie dřezové nástěnné pákové s otáčivým kulatým ústím a délkou ramínka 300 mm - specifiakce viz. TZ (VK)</t>
  </si>
  <si>
    <t>https://podminky.urs.cz/item/CS_URS_2024_02/725821312</t>
  </si>
  <si>
    <t>725291669</t>
  </si>
  <si>
    <t>Montáž doplňků zařízení koupelen a záchodů madla invalidního krakorcového</t>
  </si>
  <si>
    <t>https://podminky.urs.cz/item/CS_URS_2024_02/725291669</t>
  </si>
  <si>
    <t xml:space="preserve">3+3+3+3 : </t>
  </si>
  <si>
    <t>55147102</t>
  </si>
  <si>
    <t>madlo invalidní krakorcové nerez mat 600mm (Ui)</t>
  </si>
  <si>
    <t>55147121</t>
  </si>
  <si>
    <t>madlo invalidní krakorcové sklopné s držákem toaletního papíru nerez mat 813mm (WCi)</t>
  </si>
  <si>
    <t>55147103</t>
  </si>
  <si>
    <t>madlo invalidní krakorcové nerez mat 900mm (WCi)</t>
  </si>
  <si>
    <t>55147116</t>
  </si>
  <si>
    <t>madlo invalidní krakorcové sklopné nerez mat 600mm (Ui)</t>
  </si>
  <si>
    <t>725291652</t>
  </si>
  <si>
    <t>Montáž doplňků zařízení koupelen a záchodů dávkovače tekutého mýdla</t>
  </si>
  <si>
    <t>https://podminky.urs.cz/item/CS_URS_2024_02/725291652</t>
  </si>
  <si>
    <t>55431097</t>
  </si>
  <si>
    <t>dávkovač tekutého mýdla 0,35L, broušená nerez (U,Ui)</t>
  </si>
  <si>
    <t>725291653</t>
  </si>
  <si>
    <t>Montáž doplňků zařízení koupelen a záchodů zásobníku toaletních papírů</t>
  </si>
  <si>
    <t>https://podminky.urs.cz/item/CS_URS_2024_02/725291653</t>
  </si>
  <si>
    <t>55431090</t>
  </si>
  <si>
    <t>zásobník toaletních papírů nerez kartáčovaný D 310mm-specifikace viz.TZ (WC,WCi)</t>
  </si>
  <si>
    <t>725291654</t>
  </si>
  <si>
    <t>Montáž doplňků zařízení koupelen a záchodů zásobníku papírových ručníků</t>
  </si>
  <si>
    <t>https://podminky.urs.cz/item/CS_URS_2024_02/725291654</t>
  </si>
  <si>
    <t xml:space="preserve">1+3 : </t>
  </si>
  <si>
    <t>55431084</t>
  </si>
  <si>
    <t>zásobník papírových ručníků skládaných nerezové provedení (U,Ui)</t>
  </si>
  <si>
    <t>725291665</t>
  </si>
  <si>
    <t>Montáž doplňků zařízení koupelen zrcadel</t>
  </si>
  <si>
    <t>https://podminky.urs.cz/item/CS_URS_2024_02/725291665</t>
  </si>
  <si>
    <t>63465132</t>
  </si>
  <si>
    <t>zrcadlo sklopné pro imobilní (Ui)</t>
  </si>
  <si>
    <t>ks</t>
  </si>
  <si>
    <t>725291664</t>
  </si>
  <si>
    <t>Montáž doplňků zařízení koupelen a záchodů štětky závěsné, odpadkový koš</t>
  </si>
  <si>
    <t>https://podminky.urs.cz/item/CS_URS_2024_02/725291664</t>
  </si>
  <si>
    <t xml:space="preserve">6+6 : </t>
  </si>
  <si>
    <t>55431082</t>
  </si>
  <si>
    <t>koš odpadkový drátěný závěsný nerezový 350x290x190mm (WCi,WC)</t>
  </si>
  <si>
    <t>55779013</t>
  </si>
  <si>
    <t>štětka na WC závěsná nebo na podlahu kartáč nylon nerezové záchytné pouzdro (WC,WCi)</t>
  </si>
  <si>
    <t>725980122</t>
  </si>
  <si>
    <t>Dvířka revizní nerezová 15/30</t>
  </si>
  <si>
    <t>https://podminky.urs.cz/item/CS_URS_2024_02/725980122</t>
  </si>
  <si>
    <t>725980123</t>
  </si>
  <si>
    <t>Dvířka revizní nerezová 30/30</t>
  </si>
  <si>
    <t>https://podminky.urs.cz/item/CS_URS_2024_02/725980123</t>
  </si>
  <si>
    <t>998725102</t>
  </si>
  <si>
    <t>Přesun hmot pro zařizovací předměty stanovený z hmotnosti přesunovaného materiálu vodorovná dopravní vzdálenost do 50 m základní v objektech výšky přes 6 do 12 m</t>
  </si>
  <si>
    <t>https://podminky.urs.cz/item/CS_URS_2024_02/998725102</t>
  </si>
  <si>
    <t>726131041</t>
  </si>
  <si>
    <t>Předstěnové instalační systémy do lehkých stěn skovovou konstrukcí pro závěsné klozety ovládání zepředu, stavební výšky 1120 mm</t>
  </si>
  <si>
    <t>https://podminky.urs.cz/item/CS_URS_2024_02/726131041</t>
  </si>
  <si>
    <t>726131043</t>
  </si>
  <si>
    <t>Předstěnové instalační systémy do lehkých stěn skovovou konstrukcí pro závěsné klozety ovládání zepředu, stavební výšky 1120 mm pro tělesně postižené</t>
  </si>
  <si>
    <t>https://podminky.urs.cz/item/CS_URS_2024_02/726131043</t>
  </si>
  <si>
    <t>55281795</t>
  </si>
  <si>
    <t>tlačítko pro ovládání WC shora/zepředu plast nerez broušená dvě množství vody 213x142mm (WC)</t>
  </si>
  <si>
    <t>726131204</t>
  </si>
  <si>
    <t>Předstěnové instalační systémy do lehkých stěn skovovou konstrukcí montáž ostatních typů klozetů</t>
  </si>
  <si>
    <t>https://podminky.urs.cz/item/CS_URS_2024_02/726131204</t>
  </si>
  <si>
    <t>55231305</t>
  </si>
  <si>
    <t>montážní prvek pro výlevku 130 cm vč. splachovací nádrže a tlačítka (VK)</t>
  </si>
  <si>
    <t>726191001</t>
  </si>
  <si>
    <t>Ostatní příslušenství instalačních systémů zvukoizolační souprava pro WC a bidet</t>
  </si>
  <si>
    <t>https://podminky.urs.cz/item/CS_URS_2024_02/726191001</t>
  </si>
  <si>
    <t>998726112</t>
  </si>
  <si>
    <t>Přesun hmot pro instalační prefabrikáty stanovený z hmotnosti přesunovaného materiálu vodorovná dopravní vzdálenost do 50 m základní v objektech výšky přes 6 m do 12 m</t>
  </si>
  <si>
    <t>https://podminky.urs.cz/item/CS_URS_2024_02/998726112</t>
  </si>
  <si>
    <t>727213211</t>
  </si>
  <si>
    <t>Protipožární trubní ucpávky plastového potrubí prostup stropem tloušťky 150 mm požární odolnost EI 90 D 20</t>
  </si>
  <si>
    <t>https://podminky.urs.cz/item/CS_URS_2024_02/727213211</t>
  </si>
  <si>
    <t>727213212</t>
  </si>
  <si>
    <t>Protipožární trubní ucpávky plastového potrubí prostup stropem tloušťky 150 mm požární odolnost EI 90 D 25</t>
  </si>
  <si>
    <t>https://podminky.urs.cz/item/CS_URS_2024_02/727213212</t>
  </si>
  <si>
    <t>727213213</t>
  </si>
  <si>
    <t>Protipožární trubní ucpávky plastového potrubí prostup stropem tloušťky 150 mm požární odolnost EI 90 D 32</t>
  </si>
  <si>
    <t>https://podminky.urs.cz/item/CS_URS_2024_02/727213213</t>
  </si>
  <si>
    <t>727223103</t>
  </si>
  <si>
    <t>Protipožární ochranné manžety plastového potrubí prostup stropem tloušťky 150 mm požární odolnost EI 90 D 75</t>
  </si>
  <si>
    <t>https://podminky.urs.cz/item/CS_URS_2024_02/727223103</t>
  </si>
  <si>
    <t>727223105</t>
  </si>
  <si>
    <t>Protipožární ochranné manžety plastového potrubí prostup stropem tloušťky 150 mm požární odolnost EI 90 D 110</t>
  </si>
  <si>
    <t>https://podminky.urs.cz/item/CS_URS_2024_02/727223105</t>
  </si>
  <si>
    <t>132412221</t>
  </si>
  <si>
    <t>Hloubení zapažených rýh šířky přes 800 do 2 000 mm ručně s urovnáním dna do předepsaného profilu a spádu v hornině třídy těžitelnosti II skupiny 5 soudržných</t>
  </si>
  <si>
    <t>https://podminky.urs.cz/item/CS_URS_2024_02/132412221</t>
  </si>
  <si>
    <t xml:space="preserve">104*0,9*1,5 : </t>
  </si>
  <si>
    <t>140,4</t>
  </si>
  <si>
    <t>167151112</t>
  </si>
  <si>
    <t>Nakládání, skládání a překládání neulehlého výkopku nebo sypaniny strojně nakládání, množství přes 100 m3, z hornin třídy těžitelnosti II, skupiny 4 a 5</t>
  </si>
  <si>
    <t>https://podminky.urs.cz/item/CS_URS_2024_02/167151112</t>
  </si>
  <si>
    <t>162351123</t>
  </si>
  <si>
    <t>Vodorovné přemístění výkopku nebo sypaniny po suchu na obvyklém dopravním prostředku, bez naložení výkopku, avšak se složením bez rozhrnutí z horniny třídy těžitelnosti II skupiny 4 a 5 na vzdálenost</t>
  </si>
  <si>
    <t>přes 50 do 500 m</t>
  </si>
  <si>
    <t>https://podminky.urs.cz/item/CS_URS_2024_02/162351123</t>
  </si>
  <si>
    <t>162751137</t>
  </si>
  <si>
    <t>přes 9 000 do 10 000 m</t>
  </si>
  <si>
    <t>https://podminky.urs.cz/item/CS_URS_2024_02/162751137</t>
  </si>
  <si>
    <t>162751139</t>
  </si>
  <si>
    <t>Příplatek k ceně za každých dalších i započatých 1 000 m</t>
  </si>
  <si>
    <t>https://podminky.urs.cz/item/CS_URS_2024_02/162751139</t>
  </si>
  <si>
    <t>https://podminky.urs.cz/item/CS_URS_2024_02/171201221</t>
  </si>
  <si>
    <t xml:space="preserve">140,4*2,0 : </t>
  </si>
  <si>
    <t>280,8</t>
  </si>
  <si>
    <t>171251201</t>
  </si>
  <si>
    <t>Uložení sypaniny na skládky nebo meziskládky bez hutnění s upravením uložené sypaniny do předepsaného tvaru</t>
  </si>
  <si>
    <t>https://podminky.urs.cz/item/CS_URS_2024_02/171251201</t>
  </si>
  <si>
    <t>174151101</t>
  </si>
  <si>
    <t>Zásyp sypaninou z jakékoliv horniny strojně s uložením výkopku ve vrstvách se zhutněním jam, šachet, rýh nebo kolem objektů v těchto vykopávkách</t>
  </si>
  <si>
    <t>https://podminky.urs.cz/item/CS_URS_2024_02/174151101</t>
  </si>
  <si>
    <t xml:space="preserve">104*0,9*0,95 : </t>
  </si>
  <si>
    <t>88,92</t>
  </si>
  <si>
    <t>58344197</t>
  </si>
  <si>
    <t>štěrkodrť frakce 0/63</t>
  </si>
  <si>
    <t xml:space="preserve">(104*0,9*0,95)*2,0 : </t>
  </si>
  <si>
    <t>177,84</t>
  </si>
  <si>
    <t>Obsypání potrubí strojně sypaninou z vhodných hornin třídy těžitelnosti I a II, skupiny 1 až 4 nebo materiálem připraveným podél výkopu ve vzdálenosti do 3 m od jeho kraje, pro jakoukoliv hloubku</t>
  </si>
  <si>
    <t>výkopu a míru zhutnění bez prohození sypaniny</t>
  </si>
  <si>
    <t xml:space="preserve">104*0,9*0,45 : </t>
  </si>
  <si>
    <t>42,12</t>
  </si>
  <si>
    <t xml:space="preserve">(104*0,9*0,45)*2,0 : </t>
  </si>
  <si>
    <t>84,24</t>
  </si>
  <si>
    <t>151101101</t>
  </si>
  <si>
    <t>Zřízení pažení a rozepření stěn rýh pro podzemní vedení příložné pro jakoukoliv mezerovitost, hloubky do 2 m</t>
  </si>
  <si>
    <t>https://podminky.urs.cz/item/CS_URS_2024_02/151101101</t>
  </si>
  <si>
    <t xml:space="preserve">(104*1,5)*2 : </t>
  </si>
  <si>
    <t>312</t>
  </si>
  <si>
    <t>151101111</t>
  </si>
  <si>
    <t>Odstranění pažení a rozepření stěn rýh pro podzemní vedení s uložením materiálu na vzdálenost do 3 m od kraje výkopu příložné, hloubky do 2 m</t>
  </si>
  <si>
    <t>https://podminky.urs.cz/item/CS_URS_2024_02/151101111</t>
  </si>
  <si>
    <t xml:space="preserve">104*0,9*0,1 : </t>
  </si>
  <si>
    <t>9,36</t>
  </si>
  <si>
    <t>871313121</t>
  </si>
  <si>
    <t>Montáž kanalizačního potrubí z tvrdého PVC-U hladkého plnostěnného tuhost SN 8 DN 160</t>
  </si>
  <si>
    <t>https://podminky.urs.cz/item/CS_URS_2024_02/871313121</t>
  </si>
  <si>
    <t xml:space="preserve">104 : </t>
  </si>
  <si>
    <t>104</t>
  </si>
  <si>
    <t>28611165</t>
  </si>
  <si>
    <t>trubka kanalizační PVC-U plnostěnná jednovrstvá DN 160x3000mm SN8</t>
  </si>
  <si>
    <t>877260341</t>
  </si>
  <si>
    <t>Montáž tvarovek na kanalizačním plastovém potrubí z PP nebo PVC-U hladkého plnostěnného lapačů střešních splavenin DN 100</t>
  </si>
  <si>
    <t>https://podminky.urs.cz/item/CS_URS_2024_02/877260341</t>
  </si>
  <si>
    <t xml:space="preserve">8+2 : </t>
  </si>
  <si>
    <t>55244101</t>
  </si>
  <si>
    <t>lapač litinový střešních splavenin DN 100</t>
  </si>
  <si>
    <t>56231176</t>
  </si>
  <si>
    <t>vtok DN 110 dvorní se svislým odtokem a živičným límcem, plast 240x240mm/litina 226x226mm</t>
  </si>
  <si>
    <t>894812202</t>
  </si>
  <si>
    <t>Revizní a čistící šachta zpolypropylenu PP pro hladké trouby DN 425 šachtové dno (DN šachty / DN trubního vedení) DN 425/150 průtočné 30°,60°,90°</t>
  </si>
  <si>
    <t>https://podminky.urs.cz/item/CS_URS_2024_02/894812202</t>
  </si>
  <si>
    <t>894812204</t>
  </si>
  <si>
    <t>Revizní a čistící šachta z polypropylenu PP pro hladké trouby DN 425 šachtové dno (DN šachty / DN trubního vedení) DN 425/150 sběrné tvaru X</t>
  </si>
  <si>
    <t>https://podminky.urs.cz/item/CS_URS_2024_02/894812204</t>
  </si>
  <si>
    <t>894812231</t>
  </si>
  <si>
    <t>Revizní a čistící šachta z polypropylenu PP pro hladké trouby DN 425 roura šachtová korugovaná bez hrdla, světlé hloubky 1500 mm</t>
  </si>
  <si>
    <t>https://podminky.urs.cz/item/CS_URS_2024_02/894812231</t>
  </si>
  <si>
    <t>894812232</t>
  </si>
  <si>
    <t>Revizní a čistící šachta z polypropylenu PP pro hladké trouby DN 425 roura šachtová korugovaná bez hrdla, světlé hloubky 2000 mm</t>
  </si>
  <si>
    <t>https://podminky.urs.cz/item/CS_URS_2024_02/894812232</t>
  </si>
  <si>
    <t>894812241</t>
  </si>
  <si>
    <t>Revizní a čistící šachta zpolypropylenu PP pro hladké trouby DN 425 roura šachtová korugovaná teleskopická (včetně těsnění) 375 mm</t>
  </si>
  <si>
    <t>https://podminky.urs.cz/item/CS_URS_2024_02/894812241</t>
  </si>
  <si>
    <t>894812262</t>
  </si>
  <si>
    <t>Revizní a čistící šachta zpolypropylenu PP pro hladké trouby DN 425 poklop litinový (pro třídu zatížení) plný do teleskopické trubky (D400)</t>
  </si>
  <si>
    <t>https://podminky.urs.cz/item/CS_URS_2024_02/894812262</t>
  </si>
  <si>
    <t>894812314</t>
  </si>
  <si>
    <t>Revizní a čistící šachta z polypropylenu PP pro hladké trouby DN 600 šachtové dno (DN šachty / DN trubního vedení) DN 600/160 sběrné tvaru X</t>
  </si>
  <si>
    <t>https://podminky.urs.cz/item/CS_URS_2024_02/894812314</t>
  </si>
  <si>
    <t>894812332</t>
  </si>
  <si>
    <t>Revizní a čistící šachta z polypropylenu PP pro hladké trouby DN 600 roura šachtová korugovaná, světlé hloubky 2 000 mm</t>
  </si>
  <si>
    <t>https://podminky.urs.cz/item/CS_URS_2024_02/894812332</t>
  </si>
  <si>
    <t>894812377</t>
  </si>
  <si>
    <t>Revizní a čistící šachta z polypropylenu PP pro hladké trouby DN 600 poklop (mříž) litinový pro třídu zatížení D400 s teleskopickým adaptérem</t>
  </si>
  <si>
    <t>https://podminky.urs.cz/item/CS_URS_2024_02/894812377</t>
  </si>
  <si>
    <t>892351111</t>
  </si>
  <si>
    <t>Tlakové zkoušky vodou na potrubí DN 150 nebo 200</t>
  </si>
  <si>
    <t>https://podminky.urs.cz/item/CS_URS_2024_02/892351111</t>
  </si>
  <si>
    <t>892372111</t>
  </si>
  <si>
    <t>Tlakové zkoušky vodou zabezpečení konců potrubí při tlakových zkouškách DN do 300</t>
  </si>
  <si>
    <t>https://podminky.urs.cz/item/CS_URS_2024_02/892372111</t>
  </si>
  <si>
    <t>998276101</t>
  </si>
  <si>
    <t>Přesun hmot pro trubní vedení hloubené ztrub z plastických hmot nebo sklolaminátových pro vodovody nebo kanalizace v otevřeném výkopu dopravní vzdálenost do 15 m</t>
  </si>
  <si>
    <t>https://podminky.urs.cz/item/CS_URS_2024_02/998276101</t>
  </si>
  <si>
    <t>998276124</t>
  </si>
  <si>
    <t>Přesun hmot pro trubní vedení hloubené z trub z plastických hmot nebo sklolaminátových Příplatek k cenám za zvětšený přesun přes vymezenou dopravní vzdálenost do 500 m</t>
  </si>
  <si>
    <t>https://podminky.urs.cz/item/CS_URS_2024_02/998276124</t>
  </si>
  <si>
    <t>Pol__0001</t>
  </si>
  <si>
    <t>Kompaktní rekuperační jednotka, vnitřní stojaté provedení TOP, Vp/Vo= 850/850m3/h, 300Pa/300Pa, reg. klapky, kapsový filtr F7 a M5, rotační rekuperátor s účinností dle EN 13053 73,8% (certifikace</t>
  </si>
  <si>
    <t>Eurovent), ventilátory s EC motorem, elektro ohřev Tpz=+22°C, regulace, vypnutí jednotky od kouřového čidla na sání. Parametry viz tabulka zařízení.</t>
  </si>
  <si>
    <t>Pol__0002</t>
  </si>
  <si>
    <t>sifon přetl.</t>
  </si>
  <si>
    <t>Pol__0003</t>
  </si>
  <si>
    <t>pružná manžeta</t>
  </si>
  <si>
    <t>Pol__0004</t>
  </si>
  <si>
    <t>VDK-10 kouřové čidlo do potrubí</t>
  </si>
  <si>
    <t>Pol__0005</t>
  </si>
  <si>
    <t>transformátor pro kouřové čidlo 12/15W</t>
  </si>
  <si>
    <t>Pol__0006</t>
  </si>
  <si>
    <t>Inteligentní čidlo CO2  např. Airsens, vč. napojení</t>
  </si>
  <si>
    <t>Pol__0007</t>
  </si>
  <si>
    <t>kompletace jednotky na místě</t>
  </si>
  <si>
    <t>Pol__0008</t>
  </si>
  <si>
    <t>servispack (montáž MaR)</t>
  </si>
  <si>
    <t>Pol__0009</t>
  </si>
  <si>
    <t>Pol__0010</t>
  </si>
  <si>
    <t>Pol__0011</t>
  </si>
  <si>
    <t>materiálu, RAL dle interiéru</t>
  </si>
  <si>
    <t>Pol__0012</t>
  </si>
  <si>
    <t>Pol__0013</t>
  </si>
  <si>
    <t>Pol__0014</t>
  </si>
  <si>
    <t>Pol__0015</t>
  </si>
  <si>
    <t>Pol__0016</t>
  </si>
  <si>
    <t>bm</t>
  </si>
  <si>
    <t>Pol__0017</t>
  </si>
  <si>
    <t>Pol__0018</t>
  </si>
  <si>
    <t>Pol__0019</t>
  </si>
  <si>
    <t>Pol__0020</t>
  </si>
  <si>
    <t>šrouby, matice, podložky</t>
  </si>
  <si>
    <t>Pol__0021</t>
  </si>
  <si>
    <t>závěsný materiál</t>
  </si>
  <si>
    <t>Pol__0022</t>
  </si>
  <si>
    <t>Stěnový radiální ventilátor, výkon dle tabulky zařízení, vč. zpětné klapky a doběhu</t>
  </si>
  <si>
    <t>Pol__0023</t>
  </si>
  <si>
    <t>Pol__0024</t>
  </si>
  <si>
    <t>Pol__0025</t>
  </si>
  <si>
    <t>Pol__0026</t>
  </si>
  <si>
    <t>do průměru100 30% tvarovek</t>
  </si>
  <si>
    <t>D</t>
  </si>
  <si>
    <t>Doprava - 3,6% z dodávky zařízení</t>
  </si>
  <si>
    <t>P</t>
  </si>
  <si>
    <t>Přesun - 0,60/kg</t>
  </si>
  <si>
    <t>PPV</t>
  </si>
  <si>
    <t>PPV 5,00% z montáže a nátěrů zařízení</t>
  </si>
  <si>
    <t>Z</t>
  </si>
  <si>
    <t>Zednické výpomoci 1,6% z montáže a nátěrů zařízení</t>
  </si>
  <si>
    <t>Pol__0027</t>
  </si>
  <si>
    <t>Pol__0028</t>
  </si>
  <si>
    <t>Pol__0029</t>
  </si>
  <si>
    <t>Pol__0030</t>
  </si>
  <si>
    <t>Pol__0031</t>
  </si>
  <si>
    <t>VYREGULOVÁNÍ ZAŘÍZENÍ, VČ. PROTOKOLU</t>
  </si>
  <si>
    <t>H</t>
  </si>
  <si>
    <t>Pol__0032</t>
  </si>
  <si>
    <t>KOMPLEXNÍ VYZKOUŠENÍ ZAŘÍZENÍ</t>
  </si>
  <si>
    <t>614471711R00</t>
  </si>
  <si>
    <t>Vyspravení beton. konstrukcí cem. maltou tl. 10 mm</t>
  </si>
  <si>
    <t>970041100R00</t>
  </si>
  <si>
    <t>Vrtání jádrové do prostého betonu do D 100 mm</t>
  </si>
  <si>
    <t>974031153R00</t>
  </si>
  <si>
    <t>Vysekání rýh ve zdi cihelné 10 x 10 cm</t>
  </si>
  <si>
    <t>979084413R00</t>
  </si>
  <si>
    <t>Vodorovná doprava vybouraných hmot do 1 km</t>
  </si>
  <si>
    <t>979084419R00</t>
  </si>
  <si>
    <t>Příplatek za dopravu hmot za každý další 1 km</t>
  </si>
  <si>
    <t>979083111R00</t>
  </si>
  <si>
    <t>Vodorovné přemístění suti na skládku do 100 m</t>
  </si>
  <si>
    <t>979990103R00</t>
  </si>
  <si>
    <t>Poplatek za skládku suti - beton</t>
  </si>
  <si>
    <t>979990106R00</t>
  </si>
  <si>
    <t>Poplatek za skládku suti - cihelné výrobky</t>
  </si>
  <si>
    <t>979990144R00</t>
  </si>
  <si>
    <t>Poplatek za skládku suti - minerální vata</t>
  </si>
  <si>
    <t>979087312R00</t>
  </si>
  <si>
    <t>Vodorovné přemístění vyb. hmot nošením do 10 m</t>
  </si>
  <si>
    <t>S naložením suti nebo vybouraných hmot do dopravního prostředku a na jejich vyložením, popřípadě přeložením na normální dopravní prostředek.</t>
  </si>
  <si>
    <t>979981101R01</t>
  </si>
  <si>
    <t>Kontejner, odvoz železného šrotu</t>
  </si>
  <si>
    <t>713400821R00</t>
  </si>
  <si>
    <t>Odstranění izolačních pásů  potrubí</t>
  </si>
  <si>
    <t>7131154</t>
  </si>
  <si>
    <t>Izolace potrubí izolačními trubicemi</t>
  </si>
  <si>
    <t>631547115R</t>
  </si>
  <si>
    <t>Pouzdro potrubní izolační   35/30 mm kamenná vlna s polepem Al fólií vyztuženou skleněnou mřížkou</t>
  </si>
  <si>
    <t>631547216R</t>
  </si>
  <si>
    <t>Pouzdro potrubní izolační   42/40 mm kamenná vlna s polepem Al fólií vyztuženou skleněnou mřížkou</t>
  </si>
  <si>
    <t>TI01</t>
  </si>
  <si>
    <t>Izolační trubice  z PE 15/5, do zdí a podlah</t>
  </si>
  <si>
    <t>POL3_7</t>
  </si>
  <si>
    <t>TI02</t>
  </si>
  <si>
    <t>Izolační trubice  z PE 18/5, do zdí a podlah</t>
  </si>
  <si>
    <t>TI03</t>
  </si>
  <si>
    <t>Izolační trubice  z PE 22/5 do zdí a podlah</t>
  </si>
  <si>
    <t>TI04</t>
  </si>
  <si>
    <t>Izolační trubice  z PE 28/5 do zdi a podlah</t>
  </si>
  <si>
    <t>TI05</t>
  </si>
  <si>
    <t>Izolační trubice  z PE 35/5 do zdi a podlah</t>
  </si>
  <si>
    <t>TI06</t>
  </si>
  <si>
    <t>Izolační trubice  z PE 42/5 do zdi a podlah</t>
  </si>
  <si>
    <t>998713201R00</t>
  </si>
  <si>
    <t>Přesun hmot pro izolace tepelné, výšky do 6 m</t>
  </si>
  <si>
    <t>904R02</t>
  </si>
  <si>
    <t>Hzs-zkousky v ramci montaz.praci Topná zkouška</t>
  </si>
  <si>
    <t>h</t>
  </si>
  <si>
    <t>909R00</t>
  </si>
  <si>
    <t>Hzs- stavební výpomoce</t>
  </si>
  <si>
    <t>732429111R00</t>
  </si>
  <si>
    <t>Montáž čerpadel oběhových cirkulačních DN 32</t>
  </si>
  <si>
    <t>OČ11</t>
  </si>
  <si>
    <t>Elektronicky řízené čerpadlo , s vysokou účinnosti, DN 32, Q=2,6 m3/hod, H=2,5 M včetně izolace a šroubení</t>
  </si>
  <si>
    <t>R-položka</t>
  </si>
  <si>
    <t>POL12_0</t>
  </si>
  <si>
    <t>998732201R00</t>
  </si>
  <si>
    <t>Přesun hmot pro strojovny, výšky do 6 m</t>
  </si>
  <si>
    <t>733113113R00</t>
  </si>
  <si>
    <t>Příplatek za zhotovení přípojky DN 15</t>
  </si>
  <si>
    <t>733113116R00</t>
  </si>
  <si>
    <t>Příplatek za zhotovení přípojky DN 32</t>
  </si>
  <si>
    <t>733113117R00</t>
  </si>
  <si>
    <t>Příplatek za zhotovení přípojky DN 40</t>
  </si>
  <si>
    <t>733110803R00</t>
  </si>
  <si>
    <t>Demontáž potrubí ocelového závitového do DN 15</t>
  </si>
  <si>
    <t>733110806R00</t>
  </si>
  <si>
    <t>Demontáž potrubí ocelového závitového do DN 15-32</t>
  </si>
  <si>
    <t>733110808R00</t>
  </si>
  <si>
    <t>Demontáž potrubí ocelového závitového do DN 32-50</t>
  </si>
  <si>
    <t>733163102R00</t>
  </si>
  <si>
    <t>Potrubí z měděných trubek vytápění D 15 x 1,0 mm</t>
  </si>
  <si>
    <t>Včetně pomocného lešení o výšce podlahy do 1900 mm a pro zatížení do 1,5 kPa.</t>
  </si>
  <si>
    <t>733163103R00</t>
  </si>
  <si>
    <t>Potrubí z měděných trubek vytápění D 18 x 1,0 mm</t>
  </si>
  <si>
    <t>733163104R00</t>
  </si>
  <si>
    <t>Potrubí z měděných trubek vytápění D 22 x 1,0 mm</t>
  </si>
  <si>
    <t>733163105R00</t>
  </si>
  <si>
    <t>Potrubí z měděných trubek vytápění D 28 x 1,5 mm</t>
  </si>
  <si>
    <t>733163106R00</t>
  </si>
  <si>
    <t>Potrubí z měděných trubek vytápění D 35 x 1,5 mm</t>
  </si>
  <si>
    <t>733163107R00</t>
  </si>
  <si>
    <t>Potrubí z měděných trubek vytápění D 42 x 1,5 mm</t>
  </si>
  <si>
    <t>733164102RT5</t>
  </si>
  <si>
    <t>Montáž potrubí z měděných trubek D 15 mm spojované lisováním</t>
  </si>
  <si>
    <t>733164103RT5</t>
  </si>
  <si>
    <t>Montáž potrubí z měděných trubek D 18 mm spojované lisováním</t>
  </si>
  <si>
    <t>733164104RT5</t>
  </si>
  <si>
    <t>Montáž potrubí z měděných trubek D 22 mm spojovaného lisováním</t>
  </si>
  <si>
    <t>733164105RT5</t>
  </si>
  <si>
    <t>Montáž potrubí z měděných trubek D 28 mm spojovaného lisováním</t>
  </si>
  <si>
    <t>733164106RT5</t>
  </si>
  <si>
    <t>Montáž potrubí z měděných trubek D 35 mm spojovaného lisováním</t>
  </si>
  <si>
    <t>733164107RT5</t>
  </si>
  <si>
    <t>Montáž potrubí z  měděných trubek D 42 mm, spojovaného lisováním</t>
  </si>
  <si>
    <t>733190106R00</t>
  </si>
  <si>
    <t>Tlaková zkouška potrubí</t>
  </si>
  <si>
    <t>733191111R00</t>
  </si>
  <si>
    <t>Manžety prostupové pro trubky do DN 20</t>
  </si>
  <si>
    <t>733191113R00</t>
  </si>
  <si>
    <t>Manžety prostupové pro trubky do DN 50</t>
  </si>
  <si>
    <t>PU01</t>
  </si>
  <si>
    <t>Protipožární ucpávky kovového potrubí do D 100 stěnou , pož odolnost EI 120</t>
  </si>
  <si>
    <t>PU11</t>
  </si>
  <si>
    <t>Protipožární ucpávky kovového potrubí do D 100 stropem , pož. odolnost EI 120</t>
  </si>
  <si>
    <t>998733203R00</t>
  </si>
  <si>
    <t>Přesun hmot pro rozvody potrubí, výšky do 24 m</t>
  </si>
  <si>
    <t>734200811R00</t>
  </si>
  <si>
    <t>Demontáž armatur s 1závitem do G 1/2</t>
  </si>
  <si>
    <t>734200821R00</t>
  </si>
  <si>
    <t>Demontáž armatur se 2závity do G 1/2</t>
  </si>
  <si>
    <t>734200822R00</t>
  </si>
  <si>
    <t>Demontáž armatur se 2závity do G 1</t>
  </si>
  <si>
    <t>734200823R00</t>
  </si>
  <si>
    <t>Demontáž armatur se 2závity do G 6/4</t>
  </si>
  <si>
    <t>734209102RT2</t>
  </si>
  <si>
    <t>Montáž armatur závitových,s 1závitem, G 3/8 včetně ventilu odvzdušňovacího automatického</t>
  </si>
  <si>
    <t>734209103R00</t>
  </si>
  <si>
    <t>Montáž armatur závitových,s 1závitem, G 1/2</t>
  </si>
  <si>
    <t>734209113R00</t>
  </si>
  <si>
    <t>Montáž armatur závitových,se 2závity, G 1/2</t>
  </si>
  <si>
    <t>734209116R00</t>
  </si>
  <si>
    <t>Montáž armatur závitových,se 2závity, G 5/4</t>
  </si>
  <si>
    <t>734209117R00</t>
  </si>
  <si>
    <t>Montáž armatur závitových,se 2závity, G 6/4</t>
  </si>
  <si>
    <t>734209118R00</t>
  </si>
  <si>
    <t>Montáž armatur závitových,se 2závity, G 2</t>
  </si>
  <si>
    <t>734226212RT1</t>
  </si>
  <si>
    <t>Ventil term.rohový,.  DN 15 bez termostatické hlavice kv 0,049-0,67</t>
  </si>
  <si>
    <t>734233114R00</t>
  </si>
  <si>
    <t>Kohout kulový, vnitř.-vnitř.z.  DN 32</t>
  </si>
  <si>
    <t>734233115R00</t>
  </si>
  <si>
    <t>Kohout kulový, vnitř.-vnitř.z.  DN 40</t>
  </si>
  <si>
    <t>734233116R00</t>
  </si>
  <si>
    <t>Kohout kulový, vnitř.-vnitř.z.  DN 50</t>
  </si>
  <si>
    <t>734266222R00</t>
  </si>
  <si>
    <t>Šroubení reg.rohové,vnitř.z.  DN 15 Kv 0,09-1,31</t>
  </si>
  <si>
    <t>734266422R00</t>
  </si>
  <si>
    <t>Šroubení uz.typ H s vyp.rohové DN15 kv 1,48</t>
  </si>
  <si>
    <t>734291951R00</t>
  </si>
  <si>
    <t>Montáž hlavic termostat.ovládání</t>
  </si>
  <si>
    <t>734291971R00</t>
  </si>
  <si>
    <t>Hlavice ovládání term.ventilů termostatické provedení do veř. prostor pol.spec.10</t>
  </si>
  <si>
    <t>734411111R00</t>
  </si>
  <si>
    <t>Teploměr přímý s pouzdrem  typ 160</t>
  </si>
  <si>
    <t>735000912R00</t>
  </si>
  <si>
    <t>Vyregulování ventilů s termost.ovládáním</t>
  </si>
  <si>
    <t>55111360R</t>
  </si>
  <si>
    <t>Kulový kohout vypouštěcí DN15</t>
  </si>
  <si>
    <t>998734203R00</t>
  </si>
  <si>
    <t>Přesun hmot pro armatury, výšky do 24 m</t>
  </si>
  <si>
    <t>735111810R00</t>
  </si>
  <si>
    <t>Demontáž těles otopných litinových článkových</t>
  </si>
  <si>
    <t>735151141R00</t>
  </si>
  <si>
    <t>Otopné těleso panelové  Klasik-P 11, v. 500 mm, dl. 500 mm s bočním připojením a hladkou čelní deskou</t>
  </si>
  <si>
    <t>735151241R00</t>
  </si>
  <si>
    <t>Otopné těleso panelové  Klasik-P 21, v. 500 mm, dl. 500 mm s bočním připojením a hladkou čelní deskou</t>
  </si>
  <si>
    <t>735151242R00</t>
  </si>
  <si>
    <t>Otopné těleso panelové  Klasik-P 21, v. 500 mm, dl. 600 mm s bočním připojením a hladkou čelní deskou</t>
  </si>
  <si>
    <t>735151243R00</t>
  </si>
  <si>
    <t>Otopné těleso panelové  Klasik-P 21, v. 500 mm, dl. 700 mm s bočním připojením a hladkou čelní deskou</t>
  </si>
  <si>
    <t>735151244R00</t>
  </si>
  <si>
    <t>Otopné těleso panelové  Klasik-P 21, v. 500 mm, dl. 800 mm s bočním připojením a hladkou čelní deskou</t>
  </si>
  <si>
    <t>735151245R00</t>
  </si>
  <si>
    <t>Otopné těleso panelové  Klasik-P 21, v. 500 mm, dl. 900 mm s bočním připojením a hladkou čelní deskou</t>
  </si>
  <si>
    <t>735151281R00</t>
  </si>
  <si>
    <t>Otopné těleso panelové  Klasik-P 21, v. 900 mm, dl. 500 mm s bočním připojením a hladkou čelní deskou</t>
  </si>
  <si>
    <t>735151342R00</t>
  </si>
  <si>
    <t>Otopné těleso panelové  Klasik-P 22, v. 500 mm, dl. 600 mm s bočním připojením a hladkou čelní deskou</t>
  </si>
  <si>
    <t>735151348R00</t>
  </si>
  <si>
    <t>Otopné těleso panelové  Klasik-P 22, v. 500 mm, dl. 1200 mm s bočním připojením a hladkou čelní deskou</t>
  </si>
  <si>
    <t>735151349R00</t>
  </si>
  <si>
    <t>Otopné těleso panelové  Klasik-P 22, v. 500 mm, dl. 1400 mm s bočním připojením a hladkou čelní deskou</t>
  </si>
  <si>
    <t>735151365R00</t>
  </si>
  <si>
    <t>Otopné těleso panelové  Klasik-P 22, v. 600 mm, dl. 900 mm s bočním připojením a hladkou čelní deskou</t>
  </si>
  <si>
    <t>735151366R00</t>
  </si>
  <si>
    <t>Otopné těleso panelové  Klasik-P 22, v. 600 mm, dl. 1000 mm s bočním připojením a hladkou čelní deskou</t>
  </si>
  <si>
    <t>735151368R00</t>
  </si>
  <si>
    <t>Otopné těleso panelové  Klasik-P 22, v. 600 mm, dl. 1200 mm s bočním připojením a hladkou čelní deskou</t>
  </si>
  <si>
    <t>735151445R00</t>
  </si>
  <si>
    <t>Otopné těleso panelové  Klasik-P 33, v. 500 mm, dl. 900 mm s bočním připojením a hladkou čelní deskou</t>
  </si>
  <si>
    <t>735151740R00</t>
  </si>
  <si>
    <t>Otopné těleso panelové  VKM-P 21, v. 500 mm, dl. 400 mm se spodním středovým připojením a hladkou čelní deskou</t>
  </si>
  <si>
    <t>735151741R00</t>
  </si>
  <si>
    <t>Otopné těleso panelové  VKM-P 21, v. 500 mm, dl. 500 mm se spodním středovým připojením a hladkou čelní deskou</t>
  </si>
  <si>
    <t>735151760R00</t>
  </si>
  <si>
    <t>Otopné těleso panelové  VKM-P 21, v. 600 mm, dl. 400 mm se spodním středovým připojením a hladkou čelní deskou</t>
  </si>
  <si>
    <t>735151762R00</t>
  </si>
  <si>
    <t>Otopné těleso panelové  VKM-P 21, v. 600 mm, dl. 600 mm se spodním středovým připojením a hladkou čelní deskou</t>
  </si>
  <si>
    <t>735151765R00</t>
  </si>
  <si>
    <t>Otopné těleso panelové  VKM-P 21, v. 600 mm, dl. 900 mm se spodním středovým připojením a hladkou čelní deskou</t>
  </si>
  <si>
    <t>735151785R00</t>
  </si>
  <si>
    <t>Otopné těleso panelové  VKM-P 21, v. 900 mm, dl. 900 mm se spodním středovým připojením a hladkou čelní deskou</t>
  </si>
  <si>
    <t>735151848R00</t>
  </si>
  <si>
    <t>Otopné těleso panelové  VKM-P 22, v. 500 mm, dl. 1200 mm se spodním středovým připojením a hladkou čelní deskou</t>
  </si>
  <si>
    <t>735151851R00</t>
  </si>
  <si>
    <t>Otopné těleso panelové  VKM-P 22, v. 500 mm, dl. 1800 mm se spodním středovým připojením a hladkou čelní deskou</t>
  </si>
  <si>
    <t>735151865R00</t>
  </si>
  <si>
    <t>Otopné těleso panelové  VKM-P 22, v. 600 mm, dl. 900 mm se spodním středovým připojením a hladkou čelní deskou</t>
  </si>
  <si>
    <t>735151944R00</t>
  </si>
  <si>
    <t>Otopné těleso panelové  VKM-P 33, v. 500 mm, dl. 800 mm se spodním středovým připojením a hladkou čelní deskou</t>
  </si>
  <si>
    <t>735156542R00</t>
  </si>
  <si>
    <t>Otopné těleso panelové  Klasik 21, v. 500 mm, dl. 600 mm s bočním připojemním</t>
  </si>
  <si>
    <t>735156565R00</t>
  </si>
  <si>
    <t>Otopné těleso panelové  Klasik 21, v. 600 mm, dl. 900 mm s bočním připojemním</t>
  </si>
  <si>
    <t>735156645R00</t>
  </si>
  <si>
    <t>Otopné těleso panelové  Klasik 22, v. 500 mm, dl. 900 mm s bočním připojemním</t>
  </si>
  <si>
    <t>735156664R00</t>
  </si>
  <si>
    <t>Otopné těleso panelové  Klasik 22, v. 600 mm, dl. 800 mm s bočním připojemním</t>
  </si>
  <si>
    <t>735156665R00</t>
  </si>
  <si>
    <t>Otopné těleso panelové  Klasik 22, v. 600 mm, dl. 900 mm s bočním připojemním</t>
  </si>
  <si>
    <t>735156668R00</t>
  </si>
  <si>
    <t>Otopné těleso panelové  Klasik 22, v. 600 mm, dl. 1400 mm s bočním připojemním</t>
  </si>
  <si>
    <t>735156747R00</t>
  </si>
  <si>
    <t>Otopné těleso panelové  Klasik 33, v. 500 mm, dl. 1200 mm s bočním připojemním</t>
  </si>
  <si>
    <t>735156757R00</t>
  </si>
  <si>
    <t>Otopné těleso panelové  Klasik 33, v. 500 mm, dl. 1100 mm s bočním připojemním</t>
  </si>
  <si>
    <t>735156764R00</t>
  </si>
  <si>
    <t>Otopné těleso panelové  Klasik 33, v. 600 mm, dl. 800 mm s bočním připojemním</t>
  </si>
  <si>
    <t>735156910R00</t>
  </si>
  <si>
    <t>Tlakové zkoušky otopných těles panelových 10 - 11</t>
  </si>
  <si>
    <t>735156920R00</t>
  </si>
  <si>
    <t>Tlakové zkoušky otopných těles panelových 20-22</t>
  </si>
  <si>
    <t>735156930R00</t>
  </si>
  <si>
    <t>Tlakové zkoušky otopných těles panelových 33</t>
  </si>
  <si>
    <t>735159110R00</t>
  </si>
  <si>
    <t>Montáž panelových těles jednořadých do délky 1500 mm</t>
  </si>
  <si>
    <t>735159210R00</t>
  </si>
  <si>
    <t>Montáž panelových těles dvouřadých do délky 1140 mm</t>
  </si>
  <si>
    <t>735159220R00</t>
  </si>
  <si>
    <t>Montáž panelových těles dvouřadých do délky 1500 mm</t>
  </si>
  <si>
    <t>735159230R00</t>
  </si>
  <si>
    <t>Montáž panelových těles dvouřadých do délky 1980 mm</t>
  </si>
  <si>
    <t>735159310R00</t>
  </si>
  <si>
    <t>Montáž panelových těles třířadých do délky 1140 mm</t>
  </si>
  <si>
    <t>735159320R00</t>
  </si>
  <si>
    <t>Montáž panelových těles třířadých do délky 1500 mm</t>
  </si>
  <si>
    <t>735191910R00</t>
  </si>
  <si>
    <t>Napuštění vody do otopného systému</t>
  </si>
  <si>
    <t>998735202R00</t>
  </si>
  <si>
    <t>Přesun hmot pro otopná tělesa, výšky do 12 m</t>
  </si>
  <si>
    <t>767995103R00</t>
  </si>
  <si>
    <t>Výroba a montáž kov. atypických konstr. do 20 kg uchycení potrubí</t>
  </si>
  <si>
    <t>998767202R00</t>
  </si>
  <si>
    <t>2100103010</t>
  </si>
  <si>
    <t>Krabice pristrojova 68mm</t>
  </si>
  <si>
    <t>2100103210</t>
  </si>
  <si>
    <t>Krabice 68 odboc vcet zap</t>
  </si>
  <si>
    <t>210100001</t>
  </si>
  <si>
    <t>Ukonceni vodicu v rozv do 2,5mm2</t>
  </si>
  <si>
    <t>210100002</t>
  </si>
  <si>
    <t>Ukonceni vodicu v rozv do 4 mm2</t>
  </si>
  <si>
    <t>210100003</t>
  </si>
  <si>
    <t>Ukonceni vodicu v rozv do 6 mm2</t>
  </si>
  <si>
    <t>210100259</t>
  </si>
  <si>
    <t>Ukonceni kabelu do 3x4mm2</t>
  </si>
  <si>
    <t>210100260</t>
  </si>
  <si>
    <t>Ukonceni kabelu do 5x4mm2</t>
  </si>
  <si>
    <t>210100261</t>
  </si>
  <si>
    <t>Ukonceni kabelu do 3x6mm2</t>
  </si>
  <si>
    <t>210100262</t>
  </si>
  <si>
    <t>Ukonceni kabelu do 5x6mm2</t>
  </si>
  <si>
    <t>210100263</t>
  </si>
  <si>
    <t>Ukonceni kabelu do 3x10mm2</t>
  </si>
  <si>
    <t>210100264</t>
  </si>
  <si>
    <t>Ukonceni kabelu do 5x10mm2</t>
  </si>
  <si>
    <t>210100265</t>
  </si>
  <si>
    <t>Ukonceni kabelu do 4x35mm2</t>
  </si>
  <si>
    <t>210100266</t>
  </si>
  <si>
    <t>Ukonceni kabelu do 4x50mm2</t>
  </si>
  <si>
    <t>210190002</t>
  </si>
  <si>
    <t>Montaz rozvodnic oceloplech do 50kg</t>
  </si>
  <si>
    <t>210190004</t>
  </si>
  <si>
    <t>Montaz rozvodnic celoplech do 150kg</t>
  </si>
  <si>
    <t>210192551</t>
  </si>
  <si>
    <t>Svorkovnice HOP</t>
  </si>
  <si>
    <t>210220321</t>
  </si>
  <si>
    <t>Svorka na potrubi  Cu pas</t>
  </si>
  <si>
    <t>211010010</t>
  </si>
  <si>
    <t>Hmozdinka HM 8</t>
  </si>
  <si>
    <t>211180001</t>
  </si>
  <si>
    <t>Napojení VZT, ÚT, SLB, knižního boxu,</t>
  </si>
  <si>
    <t>rozvaděčů výtahů</t>
  </si>
  <si>
    <t>210010003</t>
  </si>
  <si>
    <t>Trubka pevná 25 mm</t>
  </si>
  <si>
    <t>210010066</t>
  </si>
  <si>
    <t>Trubka ocelova 60mm ul pevne</t>
  </si>
  <si>
    <t>211190002</t>
  </si>
  <si>
    <t>Montaz pozar.ucpavky 40mm</t>
  </si>
  <si>
    <t>211190003</t>
  </si>
  <si>
    <t>Montaz pozar.ucpavky 80mm</t>
  </si>
  <si>
    <t>34571511</t>
  </si>
  <si>
    <t>Krabice pristrojova zap.68mm     B</t>
  </si>
  <si>
    <t>34571561</t>
  </si>
  <si>
    <t>Krabice 68 odboc vcet zapojení a víčka</t>
  </si>
  <si>
    <t>34571537</t>
  </si>
  <si>
    <t>Svorkovnice do odbočné krabice</t>
  </si>
  <si>
    <t>34562775</t>
  </si>
  <si>
    <t>Svorkovnice HOP       B</t>
  </si>
  <si>
    <t>35442071</t>
  </si>
  <si>
    <t>Paska Cu uzemnov  20x500x0,5/    B</t>
  </si>
  <si>
    <t>35442150</t>
  </si>
  <si>
    <t>Svorka uzemnovaci 32x29x2mm      B</t>
  </si>
  <si>
    <t>56227008</t>
  </si>
  <si>
    <t>Hmozdinka 8                      B</t>
  </si>
  <si>
    <t>58541113</t>
  </si>
  <si>
    <t>Sadra                            B</t>
  </si>
  <si>
    <t>34571072</t>
  </si>
  <si>
    <t>Trubka PVC 25mm  pevná</t>
  </si>
  <si>
    <t>34571128</t>
  </si>
  <si>
    <t>Trubka inst ocel zavit 6060-     B</t>
  </si>
  <si>
    <t>607512536</t>
  </si>
  <si>
    <t>Pozarni ucpavka o pr.40mm        A</t>
  </si>
  <si>
    <t>pri pruchodu beznou zdi</t>
  </si>
  <si>
    <t>607512537</t>
  </si>
  <si>
    <t>Pozarni ucpavka o pr.80mm        A</t>
  </si>
  <si>
    <t>vykres c.01,02,03</t>
  </si>
  <si>
    <t>2108001050</t>
  </si>
  <si>
    <t>Kabel CYKY 3Ox1,5</t>
  </si>
  <si>
    <t>2108001053</t>
  </si>
  <si>
    <t>Kabel CYKY 3Jx1,5</t>
  </si>
  <si>
    <t>2108001059</t>
  </si>
  <si>
    <t>Kabel CYKY 5Jx1,5</t>
  </si>
  <si>
    <t>2108001056</t>
  </si>
  <si>
    <t>Kabel CYKY 3Jx2,5</t>
  </si>
  <si>
    <t>2108001168</t>
  </si>
  <si>
    <t>Kabel CYKY 3Jx4</t>
  </si>
  <si>
    <t>2108001120</t>
  </si>
  <si>
    <t>Kabel CYKY 3Jx6</t>
  </si>
  <si>
    <t>2108100130</t>
  </si>
  <si>
    <t>Kabel CYKY 3Jx10</t>
  </si>
  <si>
    <t>2108100131</t>
  </si>
  <si>
    <t>Kabel CYKY 5Jx10</t>
  </si>
  <si>
    <t>2108100134</t>
  </si>
  <si>
    <t>Kabel CYKY 4Jx35</t>
  </si>
  <si>
    <t>2108001064</t>
  </si>
  <si>
    <t>Kabel CYKY 4x50</t>
  </si>
  <si>
    <t>2108100450</t>
  </si>
  <si>
    <t>Kabel B2,ca,s1,d1   3Ox1,5</t>
  </si>
  <si>
    <t>2108100452</t>
  </si>
  <si>
    <t>Kabel B2,ca,s1,d1   3Jx1,5</t>
  </si>
  <si>
    <t>2108100454</t>
  </si>
  <si>
    <t>Kabel B2,ca,s1,d1   5Jx1,5</t>
  </si>
  <si>
    <t>2108100462</t>
  </si>
  <si>
    <t>Kabel B2,ca,s1,d1    3Jx2,5</t>
  </si>
  <si>
    <t>2108100463</t>
  </si>
  <si>
    <t>Kabel B2,ca,s1,d1    3Jx4</t>
  </si>
  <si>
    <t>2108100464</t>
  </si>
  <si>
    <t>Kabel B2,ca,s1,d1   5Jx4</t>
  </si>
  <si>
    <t>2108100466</t>
  </si>
  <si>
    <t>Kabel B2,ca,s1,d1     5Jx6</t>
  </si>
  <si>
    <t>2108100502</t>
  </si>
  <si>
    <t>Kabel NHXH FE180/E90 3x1,5-O</t>
  </si>
  <si>
    <t>210802451</t>
  </si>
  <si>
    <t>Snura CGSG 3x2,5</t>
  </si>
  <si>
    <t>210800546</t>
  </si>
  <si>
    <t>Vodic CY 4 ul pevne</t>
  </si>
  <si>
    <t>210800547</t>
  </si>
  <si>
    <t>Vodic CY 6 ul pevne</t>
  </si>
  <si>
    <t>210800549</t>
  </si>
  <si>
    <t>Vodic CY 16 ul pevne</t>
  </si>
  <si>
    <t>210800550</t>
  </si>
  <si>
    <t>Vodic CY 25 ul pevne</t>
  </si>
  <si>
    <t>210220021</t>
  </si>
  <si>
    <t>Vedeni uzem FeZn do 120 mm2  v zemi</t>
  </si>
  <si>
    <t>34111030</t>
  </si>
  <si>
    <t>Kabel CYKY 3Ox1,5 mm2-           B</t>
  </si>
  <si>
    <t>34111031</t>
  </si>
  <si>
    <t>Kabel CYKY 3Jx1,5 mm2-           B</t>
  </si>
  <si>
    <t>34111033</t>
  </si>
  <si>
    <t>Kabel CYKY 5Jx1,5 mm2-           B</t>
  </si>
  <si>
    <t>34111032</t>
  </si>
  <si>
    <t>Kabel CYKY 3Jx2,5 mm2-           B</t>
  </si>
  <si>
    <t>34111096</t>
  </si>
  <si>
    <t>Kabel CYKY 3Jx4 mm2-             B</t>
  </si>
  <si>
    <t>34111072</t>
  </si>
  <si>
    <t>Kabel CYKY 3Jx6 mm2-             B</t>
  </si>
  <si>
    <t>34111076</t>
  </si>
  <si>
    <t>Kabel CYKY 3Jx10 mm2-           B</t>
  </si>
  <si>
    <t>34111077</t>
  </si>
  <si>
    <t>Kabel CYKY 5Jx10 mm2-           B</t>
  </si>
  <si>
    <t>34111051</t>
  </si>
  <si>
    <t>Kabel CYKY 4Jx35 mm2-            B</t>
  </si>
  <si>
    <t>34111036</t>
  </si>
  <si>
    <t>Kabel CYKY 4x50 mm2-           B</t>
  </si>
  <si>
    <t>Kabel B2,ca,s1,d1   3Ox1,5 mm2-       B</t>
  </si>
  <si>
    <t>Kabel B2,ca,s1,d1   3Jx1,5  mm2-       B</t>
  </si>
  <si>
    <t>Kabel B2,ca,s1,d1   5Jx1,5  mm2-       B</t>
  </si>
  <si>
    <t>34111038</t>
  </si>
  <si>
    <t>Kabel B2,ca,s1,d1    3Jx2,5 mm2-       B</t>
  </si>
  <si>
    <t>34111039</t>
  </si>
  <si>
    <t>Kabel B2,ca,s1,d1    3Jx4 mm2-       B</t>
  </si>
  <si>
    <t>34111040</t>
  </si>
  <si>
    <t>Kabel B2,ca,s1,d1    5Jx4 mm2-       B</t>
  </si>
  <si>
    <t>Kabel B2,ca,s1,d1     5Jx6 mm2-       B</t>
  </si>
  <si>
    <t>34111054</t>
  </si>
  <si>
    <t>34145527</t>
  </si>
  <si>
    <t>Snura CGSG 3x2,5 mm2-           B</t>
  </si>
  <si>
    <t>34140965</t>
  </si>
  <si>
    <t>Vodic CY 4 mm2 zelenozluty-      B</t>
  </si>
  <si>
    <t>34140966</t>
  </si>
  <si>
    <t>Vodic CY 6 mm2 zelenozluty-      B</t>
  </si>
  <si>
    <t>34140968</t>
  </si>
  <si>
    <t>Vodic CY 16 mm2 zelenozluty-     B</t>
  </si>
  <si>
    <t>34140969</t>
  </si>
  <si>
    <t>Vodic CY 25 mm2 zelenozluty l.-  B</t>
  </si>
  <si>
    <t>35441120</t>
  </si>
  <si>
    <t>Pasek uzemnovaci FeZn 30x4 mm/   B</t>
  </si>
  <si>
    <t>vykres c.01,02,03,06,07,08,09</t>
  </si>
  <si>
    <t>2101100011</t>
  </si>
  <si>
    <t>Spinac jednopolovy do vlhka</t>
  </si>
  <si>
    <t>210110041</t>
  </si>
  <si>
    <t>Spinac zapusteny jednopol</t>
  </si>
  <si>
    <t>210110043</t>
  </si>
  <si>
    <t>Spinac zapusteny seriovy</t>
  </si>
  <si>
    <t>210110045</t>
  </si>
  <si>
    <t>Spinac zapusteny stridavy</t>
  </si>
  <si>
    <t>210110046</t>
  </si>
  <si>
    <t>Spinac zapusteny křížový</t>
  </si>
  <si>
    <t>210140463</t>
  </si>
  <si>
    <t>Ovladac domov.tlacit.s orient.doutn</t>
  </si>
  <si>
    <t>2101110110</t>
  </si>
  <si>
    <t>Zasuvka jednoducha zap 2p+Z</t>
  </si>
  <si>
    <t>2101110112</t>
  </si>
  <si>
    <t>Zasuvka dvojita zap 2p+Z</t>
  </si>
  <si>
    <t>Zasuvka dvojita zap 2p+Z barva</t>
  </si>
  <si>
    <t>2101110115</t>
  </si>
  <si>
    <t>Zasuvka dvojitá s PO zap 2p+Z barva</t>
  </si>
  <si>
    <t>2101110211</t>
  </si>
  <si>
    <t>Zasuvka jednoducha-2p+Z do vlhka</t>
  </si>
  <si>
    <t>210110082</t>
  </si>
  <si>
    <t>Spinac specialni sporak 230V</t>
  </si>
  <si>
    <t>210140431</t>
  </si>
  <si>
    <t>Ovladac pom obv  1tlacitko-Al skrin</t>
  </si>
  <si>
    <t>Montaz podlahove krabice</t>
  </si>
  <si>
    <t>POL12_1</t>
  </si>
  <si>
    <t>2101110116</t>
  </si>
  <si>
    <t>Zasuvka do podlahové krabice</t>
  </si>
  <si>
    <t>2101110117</t>
  </si>
  <si>
    <t>Zasuvka s PO do podhlahové krabice</t>
  </si>
  <si>
    <t>34535543</t>
  </si>
  <si>
    <t>Spinac jednopolovy zap.IP44 vč. přísl. B</t>
  </si>
  <si>
    <t>34535850</t>
  </si>
  <si>
    <t>Kryt jednoduchy                B</t>
  </si>
  <si>
    <t>34535851</t>
  </si>
  <si>
    <t>Kryt dvojity                    B</t>
  </si>
  <si>
    <t>34535852</t>
  </si>
  <si>
    <t>Kryt pro doutnavku B             B</t>
  </si>
  <si>
    <t>34535860</t>
  </si>
  <si>
    <t>Spinac strojek c.1 zap.IP20      B</t>
  </si>
  <si>
    <t>34535862</t>
  </si>
  <si>
    <t>Spinac strojek c.5 zap.IP20      B</t>
  </si>
  <si>
    <t>34535863</t>
  </si>
  <si>
    <t>Spinac strojek c.6 zap.IP20      B</t>
  </si>
  <si>
    <t>34535864</t>
  </si>
  <si>
    <t>Spinac pristroj c.7              B</t>
  </si>
  <si>
    <t>34535865</t>
  </si>
  <si>
    <t>Spinac strojek c.1/O zap.IP20    B</t>
  </si>
  <si>
    <t>34551441</t>
  </si>
  <si>
    <t>Zasuvka jednoducha          B</t>
  </si>
  <si>
    <t>34551410</t>
  </si>
  <si>
    <t>Zasuvka dvojita                B</t>
  </si>
  <si>
    <t>34551411</t>
  </si>
  <si>
    <t>Zasuvka dvojita barva             B</t>
  </si>
  <si>
    <t>34551366</t>
  </si>
  <si>
    <t>Zasuvka dvojitá s PO barva       B</t>
  </si>
  <si>
    <t>34551476</t>
  </si>
  <si>
    <t>Zasuvka jednoducha  IP44        B</t>
  </si>
  <si>
    <t>34536397</t>
  </si>
  <si>
    <t>Sporak.pripojka se sig.dout.230V B</t>
  </si>
  <si>
    <t>35813551</t>
  </si>
  <si>
    <t>Ovladac 1tlac STOP v krabicce    A</t>
  </si>
  <si>
    <t>34564030</t>
  </si>
  <si>
    <t>Podlahova krabice pro zás. 9 modulů   B</t>
  </si>
  <si>
    <t>34551445</t>
  </si>
  <si>
    <t>Zasuvka do podlahové krabice  barva</t>
  </si>
  <si>
    <t>34551447</t>
  </si>
  <si>
    <t>Zasuvka s PO do podlahové krabice barva</t>
  </si>
  <si>
    <t>211207012</t>
  </si>
  <si>
    <t>Svitidla montaz</t>
  </si>
  <si>
    <t>34880210</t>
  </si>
  <si>
    <t>Svitidlo A dle vykresu katalog svitidel</t>
  </si>
  <si>
    <t>34880211</t>
  </si>
  <si>
    <t>Svitidlo B dle vykresu katalog svitidel</t>
  </si>
  <si>
    <t>34880212</t>
  </si>
  <si>
    <t>Závěs pro svítidlo B</t>
  </si>
  <si>
    <t>34880214</t>
  </si>
  <si>
    <t>Svitidlo C dle vykresu katalog svitidel</t>
  </si>
  <si>
    <t>34880215</t>
  </si>
  <si>
    <t>Svitidlo D dle vykresu katalog svitidel</t>
  </si>
  <si>
    <t>34880216</t>
  </si>
  <si>
    <t>Svitidlo D1 dle vykresu katalog svitidel</t>
  </si>
  <si>
    <t>34880217</t>
  </si>
  <si>
    <t>Svitidlo D2 dle vykresu katalog svitidel</t>
  </si>
  <si>
    <t>34880218</t>
  </si>
  <si>
    <t>Svitidlo D3 dle vykresu katalog svitidel</t>
  </si>
  <si>
    <t>34880219</t>
  </si>
  <si>
    <t>Závěs pro svítidlo D, D1, D2, D3</t>
  </si>
  <si>
    <t>34880220</t>
  </si>
  <si>
    <t>Svitidlo E1 dle vykresu katalog svitidel</t>
  </si>
  <si>
    <t>34880221</t>
  </si>
  <si>
    <t>Svitidlo F dle vykresu katalog svitidel</t>
  </si>
  <si>
    <t>34880222</t>
  </si>
  <si>
    <t>Svitidlo F1 dle vykresu katalog svitidel</t>
  </si>
  <si>
    <t>34880223</t>
  </si>
  <si>
    <t>Svitidlo G dle vykresu katalog svitidel</t>
  </si>
  <si>
    <t>34880224</t>
  </si>
  <si>
    <t>Svitidlo H dle vykresu katalog svitidel</t>
  </si>
  <si>
    <t>34880226</t>
  </si>
  <si>
    <t>Svitidlo J dle vykresu katalog svitidel</t>
  </si>
  <si>
    <t>34880227</t>
  </si>
  <si>
    <t>Lišta osvětlení 3f</t>
  </si>
  <si>
    <t>34880228</t>
  </si>
  <si>
    <t>Napáječ L, P   (lišta)</t>
  </si>
  <si>
    <t>34880229</t>
  </si>
  <si>
    <t>Konce  (lišta)</t>
  </si>
  <si>
    <t>34880230</t>
  </si>
  <si>
    <t>Úchyt  (lišta)</t>
  </si>
  <si>
    <t>34880231</t>
  </si>
  <si>
    <t>Svitidlo N1 dle vykresu lkatalog svitidel</t>
  </si>
  <si>
    <t>34880232</t>
  </si>
  <si>
    <t>Svitidlo N2 dle vykresu katalog svitidel</t>
  </si>
  <si>
    <t>34880233</t>
  </si>
  <si>
    <t>Svitidlo N4 dle vykresu katalog svitidel</t>
  </si>
  <si>
    <t>34880234</t>
  </si>
  <si>
    <t>Svitidlo N5 dle vykresu katalog svitidel</t>
  </si>
  <si>
    <t>34880235</t>
  </si>
  <si>
    <t>Svitidlo N6 dle vykresu katalog svitidel</t>
  </si>
  <si>
    <t>(ozn. rozv. has. přístroje, lékárníčky..)</t>
  </si>
  <si>
    <t>34880237</t>
  </si>
  <si>
    <t>Piktogram pro svitidla N1 a N2</t>
  </si>
  <si>
    <t>vykres c.01,02,03,05</t>
  </si>
  <si>
    <t>210010351</t>
  </si>
  <si>
    <t>Pristrojova krabice</t>
  </si>
  <si>
    <t>210020502</t>
  </si>
  <si>
    <t>Parapetni pristrojovy kanal 170/70</t>
  </si>
  <si>
    <t>210020504</t>
  </si>
  <si>
    <t>Viko parapet.kanalu</t>
  </si>
  <si>
    <t>Zasuvka do podparapetního žlabu</t>
  </si>
  <si>
    <t>Zasuvka s PO do podparapetního žlabu</t>
  </si>
  <si>
    <t>211190001</t>
  </si>
  <si>
    <t>Montaz zaslepovaciho krytu</t>
  </si>
  <si>
    <t>34564010</t>
  </si>
  <si>
    <t>Krabice pristrojova              B</t>
  </si>
  <si>
    <t>34574017</t>
  </si>
  <si>
    <t>Parapetni pristrojovy kanal kovový     B</t>
  </si>
  <si>
    <t>70/170 s kovovou přepážkou</t>
  </si>
  <si>
    <t>34574018</t>
  </si>
  <si>
    <t>Viko parapetniho pristr.kanalu   B</t>
  </si>
  <si>
    <t>34574019</t>
  </si>
  <si>
    <t>Prepazka kovová                     B</t>
  </si>
  <si>
    <t>Zasuvka do podparapetního žlabu barva</t>
  </si>
  <si>
    <t>Zasuvka s PO do podpar. žlabu barva</t>
  </si>
  <si>
    <t>34574026</t>
  </si>
  <si>
    <t>Zaslepovaci kryt        B</t>
  </si>
  <si>
    <t>vykres c.03</t>
  </si>
  <si>
    <t>460030011</t>
  </si>
  <si>
    <t>Sejmuti drnu</t>
  </si>
  <si>
    <t>460200154</t>
  </si>
  <si>
    <t>Kabel ryhy s  35  hl  70       zem4</t>
  </si>
  <si>
    <t>460300006</t>
  </si>
  <si>
    <t>Hutneni do  20 cm</t>
  </si>
  <si>
    <t>460420001</t>
  </si>
  <si>
    <t>Zri kab loz bez zakr  35/ 30 cm  zem</t>
  </si>
  <si>
    <t>460560154</t>
  </si>
  <si>
    <t>Zahoz ryhy s  35 cm hl  70 cm  zem4</t>
  </si>
  <si>
    <t>460620014</t>
  </si>
  <si>
    <t>Provizorni uprava terenu       zem4</t>
  </si>
  <si>
    <t>460490012</t>
  </si>
  <si>
    <t>Zakryti kab 110 kV folie PVC 33 cm</t>
  </si>
  <si>
    <t>460510003</t>
  </si>
  <si>
    <t>Ohebná dvouplášťová korugovaná</t>
  </si>
  <si>
    <t>chránička (červená) průměr 75 mm</t>
  </si>
  <si>
    <t>461631473</t>
  </si>
  <si>
    <t>Drcené kamenivo frakce 4-8 mm - zásyp</t>
  </si>
  <si>
    <t>vykres c.01</t>
  </si>
  <si>
    <t>14125321</t>
  </si>
  <si>
    <t>6005923</t>
  </si>
  <si>
    <t>Pisek vč. dopravy                           A</t>
  </si>
  <si>
    <t>6005938</t>
  </si>
  <si>
    <t>Drcené kamenivo frakce 4-8 mm</t>
  </si>
  <si>
    <t>vč. dopravy</t>
  </si>
  <si>
    <t>6005924</t>
  </si>
  <si>
    <t>Folie 33 cm                      A</t>
  </si>
  <si>
    <t>50435113</t>
  </si>
  <si>
    <t>Sekani průrazu</t>
  </si>
  <si>
    <t>50435103</t>
  </si>
  <si>
    <t>Vysekání rýh ve zdivu cihleném</t>
  </si>
  <si>
    <t>hloubka 30 mm šíře 30 mm</t>
  </si>
  <si>
    <t>50435104</t>
  </si>
  <si>
    <t>Vykroužení otvoru pro krabici</t>
  </si>
  <si>
    <t>50435105</t>
  </si>
  <si>
    <t>Zamazani drazek</t>
  </si>
  <si>
    <t>50435109</t>
  </si>
  <si>
    <t>Demontaz vypínače</t>
  </si>
  <si>
    <t>50435110</t>
  </si>
  <si>
    <t>Demontaz zásuvky</t>
  </si>
  <si>
    <t>50435111</t>
  </si>
  <si>
    <t>Demontaz krabice</t>
  </si>
  <si>
    <t>50435112</t>
  </si>
  <si>
    <t>Demontaz kabely</t>
  </si>
  <si>
    <t>Demontaz osvětlení</t>
  </si>
  <si>
    <t>50435114</t>
  </si>
  <si>
    <t>Demontaz rozvaděčů</t>
  </si>
  <si>
    <t>50435210</t>
  </si>
  <si>
    <t>Demontaz stávajícího bleskosvodu</t>
  </si>
  <si>
    <t>50435211</t>
  </si>
  <si>
    <t>Opětovná montáž stáv. bleskosvodu</t>
  </si>
  <si>
    <t>Poplatek za ekologickou likvidaci</t>
  </si>
  <si>
    <t>OPN</t>
  </si>
  <si>
    <t>POL13_0</t>
  </si>
  <si>
    <t>svitidlo</t>
  </si>
  <si>
    <t>50435107</t>
  </si>
  <si>
    <t>demontovaneho materialu</t>
  </si>
  <si>
    <t>35714510</t>
  </si>
  <si>
    <t>Rozvaděč elektroměrový RE</t>
  </si>
  <si>
    <t>EI 30-Sm DP1</t>
  </si>
  <si>
    <t>vykres c.06</t>
  </si>
  <si>
    <t>35714511</t>
  </si>
  <si>
    <t>Rozvaděč RH</t>
  </si>
  <si>
    <t>vykres c.07</t>
  </si>
  <si>
    <t>35714512</t>
  </si>
  <si>
    <t>Rozvaděč R1</t>
  </si>
  <si>
    <t>vykres c.08</t>
  </si>
  <si>
    <t>35714513</t>
  </si>
  <si>
    <t>Rozvaděč R2</t>
  </si>
  <si>
    <t>vykres c.09</t>
  </si>
  <si>
    <t>SK01</t>
  </si>
  <si>
    <t>Cat6A kabel stíněný UTP 23 AWG U/UTP 4 pár LSF/OH IEC 332.1</t>
  </si>
  <si>
    <t>SK02</t>
  </si>
  <si>
    <t>Cat6A Patch panel stíněný, osazený, pro 24xRJ45/UTP, Cat. 6A, KRONE 1U, černý,</t>
  </si>
  <si>
    <t>SK03</t>
  </si>
  <si>
    <t>Cat6A kabel nestíněný 23 AWG UTP 4 pár LSF/OH outdoor (1.PP)</t>
  </si>
  <si>
    <t>SK04</t>
  </si>
  <si>
    <t>Kabel SYKFY 20x2x0,5</t>
  </si>
  <si>
    <t>SK05</t>
  </si>
  <si>
    <t>Cat6A UTP  RJ45 - RJ45  Patch Cord  LS/OH  - 1m</t>
  </si>
  <si>
    <t>SK06</t>
  </si>
  <si>
    <t>Cat6A UTP  RJ45 - RJ45  Patch Cord  LS/OH  - 2m</t>
  </si>
  <si>
    <t>SK07</t>
  </si>
  <si>
    <t>Cat6A UTP  RJ45 - RJ45  Patch Cord  LS/OH  - 3m</t>
  </si>
  <si>
    <t>SK08</t>
  </si>
  <si>
    <t>Cat6A UTP  RJ45 - RJ45  Patch Cord  LS/OH  - 5m</t>
  </si>
  <si>
    <t>SK09</t>
  </si>
  <si>
    <t>Zásuvka 1xRJ45 Cat.6A UTP, komplet - pod omítku</t>
  </si>
  <si>
    <t>SK10</t>
  </si>
  <si>
    <t>Zásuvka 2xRJ45 Cat.6A UTP, komplet - pod omítku</t>
  </si>
  <si>
    <t>SK11</t>
  </si>
  <si>
    <t>Zásuvka 2xRJ45 Cat.6A UTP, komplet - IP54 (1.PP)</t>
  </si>
  <si>
    <t>SK12</t>
  </si>
  <si>
    <t>Zapojení vývodu SK UTP kat. 6A - zásuvka</t>
  </si>
  <si>
    <t>SK13</t>
  </si>
  <si>
    <t>Zapojení vývodu SK UTP kat. 6A - rozváděč</t>
  </si>
  <si>
    <t>SK14</t>
  </si>
  <si>
    <t>Certifikační měření kat. 6A vč. protokolu</t>
  </si>
  <si>
    <t>SK15</t>
  </si>
  <si>
    <t>Spolupráce s pracovníky Cetin</t>
  </si>
  <si>
    <t>hod</t>
  </si>
  <si>
    <t>SK16</t>
  </si>
  <si>
    <t>Oživení systému</t>
  </si>
  <si>
    <t>SK17</t>
  </si>
  <si>
    <t>Elektrorevize systému</t>
  </si>
  <si>
    <t>SK18</t>
  </si>
  <si>
    <t>Proškolení obsluhy a osob zodpovědných za údržbu</t>
  </si>
  <si>
    <t>SK19</t>
  </si>
  <si>
    <t>Přepěťová ochrana LAN v boxu</t>
  </si>
  <si>
    <t>SK20</t>
  </si>
  <si>
    <t>Plastová rozvodnice IP65, 25x25x15cm, vč. kotvení ke střešní konstrukci</t>
  </si>
  <si>
    <t>Datové rozváděče</t>
  </si>
  <si>
    <t>SK21</t>
  </si>
  <si>
    <t>19' rozvaděč stojanový 42U/800x800 skleněné dveře, svařovaný</t>
  </si>
  <si>
    <t>SK22</t>
  </si>
  <si>
    <t>Podstavec 800x800 s filtrem 1x</t>
  </si>
  <si>
    <t>SK23</t>
  </si>
  <si>
    <t>19' rozvaděč nástěnný 18U/600x450 skleněné dveře</t>
  </si>
  <si>
    <t>SK24</t>
  </si>
  <si>
    <t>Polička perforovaná 1U/550mm, max.nosnost 80kg</t>
  </si>
  <si>
    <t>SK25</t>
  </si>
  <si>
    <t>Polička perforovaná 1U/550mm, max.nosnost 150kg</t>
  </si>
  <si>
    <t>SK26</t>
  </si>
  <si>
    <t>Vent.j.spodní(horní)220V/90W  6 ventil. ,termostat RAL7035</t>
  </si>
  <si>
    <t>SK27</t>
  </si>
  <si>
    <t>19" rozvodný panel 5x230V-3m s vaničkou 1,5U RAL9005, dětská a přepěťová ochrana</t>
  </si>
  <si>
    <t>SK28</t>
  </si>
  <si>
    <t>Stabilizační sada ( pár )</t>
  </si>
  <si>
    <t>SK29</t>
  </si>
  <si>
    <t>Montážní sada M6 - 4x šroub, podložka a plovoucí matice</t>
  </si>
  <si>
    <t>SK30</t>
  </si>
  <si>
    <t>19' vyvazovací panel 1U jednostranná plastová lišta</t>
  </si>
  <si>
    <t>SK31</t>
  </si>
  <si>
    <t>Háček 80x80 kovový/nerez</t>
  </si>
  <si>
    <t>SK32</t>
  </si>
  <si>
    <t>Vertikální kabelový kanál - 1ks - 42U</t>
  </si>
  <si>
    <t>Telekomunikační materiál</t>
  </si>
  <si>
    <t>SK33</t>
  </si>
  <si>
    <t>Telekomunikační rozvaděč MIS 1b</t>
  </si>
  <si>
    <t>SK34</t>
  </si>
  <si>
    <t>Plech montážní 10 pozic 22 mm</t>
  </si>
  <si>
    <t>SK35</t>
  </si>
  <si>
    <t>Lišta rozpojovací  LSA plus</t>
  </si>
  <si>
    <t>SK36</t>
  </si>
  <si>
    <t>Lišta zemnící LSA plus</t>
  </si>
  <si>
    <t>SK37</t>
  </si>
  <si>
    <t>Zásobník bleskojistek, LSA plus</t>
  </si>
  <si>
    <t>SK38</t>
  </si>
  <si>
    <t>Bleskojistka 3-pólová 10kA</t>
  </si>
  <si>
    <t>Ostatní</t>
  </si>
  <si>
    <t>SK39</t>
  </si>
  <si>
    <t>Centrální switch, 4x10G, 24 port</t>
  </si>
  <si>
    <t>SK40</t>
  </si>
  <si>
    <t>switch 100/1000/10G, 48 port, 2xGBIC</t>
  </si>
  <si>
    <t>SK41</t>
  </si>
  <si>
    <t>Wifi AP - přístupový bod s technologií 802.11ax vysokorychlostní přístup pro mobilní zařízení. Rychlosti dosahují až 4.8 Gb/s v pásmu 5GHz a až 575 Mb/s v pásmu 2,4Ghz. Každý AP podporuje až 256</t>
  </si>
  <si>
    <t>klientských zařízení, Jeden z AP má funkci kontroleru</t>
  </si>
  <si>
    <t>SK42</t>
  </si>
  <si>
    <t>Konfigurace a nastavení WIFI AP</t>
  </si>
  <si>
    <t>set</t>
  </si>
  <si>
    <t>SK43</t>
  </si>
  <si>
    <t>Spolupráce s poskytovaeli datových služeb</t>
  </si>
  <si>
    <t/>
  </si>
  <si>
    <t>ZK</t>
  </si>
  <si>
    <t>Zkoušky, měření - 1% z celkové dodávky+montáže</t>
  </si>
  <si>
    <t>POL10_</t>
  </si>
  <si>
    <t>Doprava, přesun hmot - 0,5% z celkové dodávky+montáže</t>
  </si>
  <si>
    <t>CCTV 01</t>
  </si>
  <si>
    <t>Digitální záznamové zařízení NVR, 32ch.@8MPx, max. 200Mbps, 32xPoE, H.265, 4xHDD, VGA/HDMI, SMART, 1U</t>
  </si>
  <si>
    <t>CCTV 02</t>
  </si>
  <si>
    <t>přídavný HDD 6.0TB, SATA-6G, 7200rpm, SkyHawk</t>
  </si>
  <si>
    <t>CCTV 03</t>
  </si>
  <si>
    <t>IP Kamera minidome 4MPx Starlight, 2.8-12mm, IR 30m, PoE, WDR 120dB, IP67, pro vnitřní i vnější použití</t>
  </si>
  <si>
    <t>CCTV 04</t>
  </si>
  <si>
    <t>montážní box</t>
  </si>
  <si>
    <t>CCTV 05</t>
  </si>
  <si>
    <t>Stanice PC pro klienta  - max 32 kamer,  mDP, SSD</t>
  </si>
  <si>
    <t>CCTV 06</t>
  </si>
  <si>
    <t>32", FullHD LED LCD, VGA, HDMI, Repro, 24/7</t>
  </si>
  <si>
    <t>CCTV 07</t>
  </si>
  <si>
    <t>Cat6 kabel nestíněný 23 AWG U/UTP 4 pár LSF/OH IEC 332.1</t>
  </si>
  <si>
    <t>CCTV 08</t>
  </si>
  <si>
    <t>instalační kabel Solarix venkovní UTP, Cat6, drát, PE, SXKD-6-UTP-PE</t>
  </si>
  <si>
    <t>CCTV 09</t>
  </si>
  <si>
    <t>Přepěťová ochrana LAN v plastovém krytu (vnější kamery)</t>
  </si>
  <si>
    <t>CCTV 10</t>
  </si>
  <si>
    <t>kabel CYA 10, žz</t>
  </si>
  <si>
    <t>CCTV 11</t>
  </si>
  <si>
    <t>Cat6 Patch panel nestíněný, osazený, pro 24xRJ45/UTP, Cat. 6, KRONE 1U, černý,</t>
  </si>
  <si>
    <t>CCTV 12</t>
  </si>
  <si>
    <t>Cat6 U/UTP  RJ45 - RJ45  Patch Cord  LS/OH  - 1m</t>
  </si>
  <si>
    <t>CCTV 13</t>
  </si>
  <si>
    <t>Cat6 U/UTP  RJ45 - RJ45  Patch Cord  LS/OH  - 2m</t>
  </si>
  <si>
    <t>CCTV 14</t>
  </si>
  <si>
    <t>Drobný el.instalační a pomocný materiál</t>
  </si>
  <si>
    <t>CCTV  15</t>
  </si>
  <si>
    <t>Stavební výpomoce</t>
  </si>
  <si>
    <t>CCTV  16</t>
  </si>
  <si>
    <t>Kamerové zkoušky před instalací kamer</t>
  </si>
  <si>
    <t>CCTV  17</t>
  </si>
  <si>
    <t>Spolupráce s jinými profesemi</t>
  </si>
  <si>
    <t>CCTV  18</t>
  </si>
  <si>
    <t>CCTV  19</t>
  </si>
  <si>
    <t>CCTV  20</t>
  </si>
  <si>
    <t>DT01</t>
  </si>
  <si>
    <t>Tablo DT,  hovorová jednotka, IR přísvit, stříška, 2x tlačítko, do venkovního prostředí, podsvícení tlačítek</t>
  </si>
  <si>
    <t>DT03</t>
  </si>
  <si>
    <t>Napájecí adaptér 230V/12V/PoE, na DIN, vč. plastové rozvodnice</t>
  </si>
  <si>
    <t>DT04</t>
  </si>
  <si>
    <t>Audiotelefon, BUS, bílý, 1x tlačítko</t>
  </si>
  <si>
    <t>DT06</t>
  </si>
  <si>
    <t>Elektrický, nízkoodběrový zámek,12V, momentový kolík, do venkovních dveří</t>
  </si>
  <si>
    <t>DT07</t>
  </si>
  <si>
    <t>kroucený stíněný pár 2x1 (BUS)</t>
  </si>
  <si>
    <t>DT08</t>
  </si>
  <si>
    <t>kabel CYKY 3x1.5</t>
  </si>
  <si>
    <t>DT09</t>
  </si>
  <si>
    <t>kabel JYTY 2x1</t>
  </si>
  <si>
    <t>DT10</t>
  </si>
  <si>
    <t>Jistič 230V/6A</t>
  </si>
  <si>
    <t>DT11</t>
  </si>
  <si>
    <t>propojovací krabice s víčkem, bílá, 2x 12 svorek</t>
  </si>
  <si>
    <t>DT12</t>
  </si>
  <si>
    <t>DT13</t>
  </si>
  <si>
    <t>Spolupráce s jinými profesemi (dodavatel dveří)</t>
  </si>
  <si>
    <t>DT14</t>
  </si>
  <si>
    <t>DT15</t>
  </si>
  <si>
    <t>DT16</t>
  </si>
  <si>
    <t>JČ 01</t>
  </si>
  <si>
    <t>Hlavní hodiny JČ, Řízené radiosignálem DCF77 nebo satelitním signálem GPS.montáž na lištu DIN, šířka 6M</t>
  </si>
  <si>
    <t>JČ 02</t>
  </si>
  <si>
    <t>Univerzální analogové hodiny s průměrem číselníku 40cm.</t>
  </si>
  <si>
    <t>JČ 03</t>
  </si>
  <si>
    <t>Příjmač GPS signálu vč. antény, výstup signál DCF77, krytí IP54, kabel 10m</t>
  </si>
  <si>
    <t>JČ 04</t>
  </si>
  <si>
    <t>kabel CYKY-O 2x1,5</t>
  </si>
  <si>
    <t>JČ 05</t>
  </si>
  <si>
    <t>kabel CYKY 3x1,5</t>
  </si>
  <si>
    <t>JČ 06</t>
  </si>
  <si>
    <t>Jistič 1/6A</t>
  </si>
  <si>
    <t>JČ 07</t>
  </si>
  <si>
    <t>Propojovací krabice se svorkovnicí, s víčkem</t>
  </si>
  <si>
    <t>JČ 08</t>
  </si>
  <si>
    <t>pomocný materiál</t>
  </si>
  <si>
    <t>JČ 10</t>
  </si>
  <si>
    <t>JČ 11</t>
  </si>
  <si>
    <t>Spolupráce s ostatními profesemi</t>
  </si>
  <si>
    <t>JČ 12</t>
  </si>
  <si>
    <t>Oživení systému, revize</t>
  </si>
  <si>
    <t>PZTS 01</t>
  </si>
  <si>
    <t>Ústředna PZTS, stupeň 3, 4xsběrnice, min. 500 zón, 16 podsystémů, datová komunikace s PCO, kryt pro AKU 26Ah,</t>
  </si>
  <si>
    <t>PZTS 02</t>
  </si>
  <si>
    <t>GSM komunikátor, komunikace s PCO, hlasová zpráva, SMS, na 4 telefonní čísla, v lchovém krytu, tamper</t>
  </si>
  <si>
    <t>PZTS 03</t>
  </si>
  <si>
    <t>Přenosové zařízení na PCO, bezdrátové, vč. antény, zdroje, akumlátoru.</t>
  </si>
  <si>
    <t>PZTS 04</t>
  </si>
  <si>
    <t>LCD klávesnice s displejem 2x20znaků,</t>
  </si>
  <si>
    <t>PZTS 05</t>
  </si>
  <si>
    <t>Koncentrátor v kovovém krytu pro 8 zón a 4 PGM výstupy</t>
  </si>
  <si>
    <t>PZTS 06</t>
  </si>
  <si>
    <t>PIR čidlo 360°, stropní, stupeň 3, 12m</t>
  </si>
  <si>
    <t>PZTS 07</t>
  </si>
  <si>
    <t>PIR, nástěnné, stupeň 3, 15m</t>
  </si>
  <si>
    <t>PZTS 08</t>
  </si>
  <si>
    <t>Plast. magnetický kontakt, povrchová montáž, stupeň 3</t>
  </si>
  <si>
    <t>PZTS 09</t>
  </si>
  <si>
    <t>Audiodetektor, dosah 7m, bílý, stupeň 3</t>
  </si>
  <si>
    <t>PZTS 10</t>
  </si>
  <si>
    <t>Požární hlásič opticko-kouřový, 12-24V, samoresetovací NO/NC</t>
  </si>
  <si>
    <t>PZTS 11</t>
  </si>
  <si>
    <t>Požární tlačítkový hlásič  relé NO/NC, červený, s prolamovacím sklem</t>
  </si>
  <si>
    <t>PZTS 12</t>
  </si>
  <si>
    <t>Světelná a akustická signalizace /Jumbo LED)</t>
  </si>
  <si>
    <t>PZTS 13</t>
  </si>
  <si>
    <t>Tísňové tlačítko s piktogramem</t>
  </si>
  <si>
    <t>PZTS 14</t>
  </si>
  <si>
    <t>Siréna vnitřní, 97dB, bílá, 8-27V</t>
  </si>
  <si>
    <t>PZTS 15</t>
  </si>
  <si>
    <t>Rozboč. krabice, 10 svorek, Tamper, Plastová, bílá</t>
  </si>
  <si>
    <t>PZTS 16</t>
  </si>
  <si>
    <t>Záložní zdroj 12V/5A, vč. krytu pro aku 26Ah, tamper</t>
  </si>
  <si>
    <t>PZTS 17</t>
  </si>
  <si>
    <t>Akumulátor 12V/26Ah</t>
  </si>
  <si>
    <t>PZTS 18</t>
  </si>
  <si>
    <t>drobný propojovací a instalační materiál</t>
  </si>
  <si>
    <t>PZTS 19</t>
  </si>
  <si>
    <t>Přepěťová ochrana</t>
  </si>
  <si>
    <t>PZTS 20</t>
  </si>
  <si>
    <t>PZTS 21</t>
  </si>
  <si>
    <t>Stíněný kabel 3x2x0,5 Cu drát O 0,5 mm,</t>
  </si>
  <si>
    <t>PZTS 22</t>
  </si>
  <si>
    <t>Kabel napájecí CYKY 3x2,5</t>
  </si>
  <si>
    <t>PZTS 23</t>
  </si>
  <si>
    <t>PZTS 24</t>
  </si>
  <si>
    <t>PZTS 25</t>
  </si>
  <si>
    <t>PZTS 26</t>
  </si>
  <si>
    <t>KT01</t>
  </si>
  <si>
    <t>Podparapetní kanál 70x170</t>
  </si>
  <si>
    <t>KT02</t>
  </si>
  <si>
    <t>Víko podparapetního kanálu šíře 45mm</t>
  </si>
  <si>
    <t>KT03</t>
  </si>
  <si>
    <t>Spojka podparapetního kanálu</t>
  </si>
  <si>
    <t>KT04</t>
  </si>
  <si>
    <t>Kryt spoje</t>
  </si>
  <si>
    <t>KT05</t>
  </si>
  <si>
    <t>Přepážka 70 mm</t>
  </si>
  <si>
    <t>KT06</t>
  </si>
  <si>
    <t>Trubka ohebná PVC volně nebo pod omítkou 23 mm</t>
  </si>
  <si>
    <t>KT07</t>
  </si>
  <si>
    <t>Trubka ohebná PVC volně nebo pod omítkou 29 mm</t>
  </si>
  <si>
    <t>KT08</t>
  </si>
  <si>
    <t>Trubka ohebná PVC volně nebo pod omítkou 36 mm</t>
  </si>
  <si>
    <t>KT09</t>
  </si>
  <si>
    <t>Trubka ohebná PVC volně nebo pod omítkou 50 mm</t>
  </si>
  <si>
    <t>KT10</t>
  </si>
  <si>
    <t>TR.OHEB.MONOF.1440/1</t>
  </si>
  <si>
    <t>KT11</t>
  </si>
  <si>
    <t>TR.KOPOFLEX  50</t>
  </si>
  <si>
    <t>KT12</t>
  </si>
  <si>
    <t>Krabice univerzální KU 68/2-1901, se šroubky</t>
  </si>
  <si>
    <t>KT13</t>
  </si>
  <si>
    <t>Krabice přístrojová, hluboká,</t>
  </si>
  <si>
    <t>KT14</t>
  </si>
  <si>
    <t>Krabice kruhová odbočná KO97 s víčkem KO97V</t>
  </si>
  <si>
    <t>KT15</t>
  </si>
  <si>
    <t>Krabice odbočná KO 125 s víčkem a šroubky</t>
  </si>
  <si>
    <t>KT16</t>
  </si>
  <si>
    <t>Skříň rozvodná KT 250 s víkem a šroubky</t>
  </si>
  <si>
    <t>KT17</t>
  </si>
  <si>
    <t>CYKY  3CX2,5</t>
  </si>
  <si>
    <t>KT18</t>
  </si>
  <si>
    <t>CY 16 ZEL. ZLUTY</t>
  </si>
  <si>
    <t>KT19</t>
  </si>
  <si>
    <t>Plastové příchytky na strop/zeď, pro max 20 kabelů do pr. 10mm, včetně hmoždinky a vrutu</t>
  </si>
  <si>
    <t>KT20</t>
  </si>
  <si>
    <t>Plastové příchytky na strop/zeď, pro max 6 kabelů do pr. 10mm, včetně hmoždinky a vrutu</t>
  </si>
  <si>
    <t>KT21</t>
  </si>
  <si>
    <t>Stahovací pásky, šíře 4mm, délka 200mm, bal=100ks</t>
  </si>
  <si>
    <t>KT22</t>
  </si>
  <si>
    <t>Hmoždinka do betonu 8mm</t>
  </si>
  <si>
    <t>KT23</t>
  </si>
  <si>
    <t>Hmoždinka do cihly 8 mm</t>
  </si>
  <si>
    <t>KT24</t>
  </si>
  <si>
    <t>Značení trasy trubkového vedení</t>
  </si>
  <si>
    <t>KT25</t>
  </si>
  <si>
    <t>Vysekání kapsy v cihl. zdi, krabice do 100x100x50 mm</t>
  </si>
  <si>
    <t>KT26</t>
  </si>
  <si>
    <t>Vysekání kapsy v cihl. zdi, krabice do 250x200x100 mm</t>
  </si>
  <si>
    <t>KT27</t>
  </si>
  <si>
    <t>Vysekání drážky v cihl. zdi do hl. 30 mm, š. do 70 mm</t>
  </si>
  <si>
    <t>KT28</t>
  </si>
  <si>
    <t>Vysekání drážky v cihl. zdi do hl. 30 mm, š. do 100 mm</t>
  </si>
  <si>
    <t>KT29</t>
  </si>
  <si>
    <t>Omítnutí rýhy, drážka do 50x100 mm, štuka</t>
  </si>
  <si>
    <t>KT30</t>
  </si>
  <si>
    <t>Požární ucpávky dle PBŘ</t>
  </si>
  <si>
    <t>KT31</t>
  </si>
  <si>
    <t>Sádra</t>
  </si>
  <si>
    <t>KT32</t>
  </si>
  <si>
    <t>Průraz D=6cm, cihla 30cm</t>
  </si>
  <si>
    <t>KT33</t>
  </si>
  <si>
    <t>Průraz D=6cm, beton 30cm</t>
  </si>
  <si>
    <t>KT34</t>
  </si>
  <si>
    <t>Průraz D=6cm, beton 45cm</t>
  </si>
  <si>
    <t>KT35</t>
  </si>
  <si>
    <t>Úklidové práce</t>
  </si>
  <si>
    <t>KT36</t>
  </si>
  <si>
    <t>Popl.za ulozeni suti</t>
  </si>
  <si>
    <t>KT37</t>
  </si>
  <si>
    <t>Svis doprava suti prve podlazi</t>
  </si>
  <si>
    <t>KT38</t>
  </si>
  <si>
    <t>Odvoz suti na skladku do 1km</t>
  </si>
  <si>
    <t>KT39</t>
  </si>
  <si>
    <t>Odvoz suti na skladku zkd 1km</t>
  </si>
  <si>
    <t>km</t>
  </si>
  <si>
    <t>KT40</t>
  </si>
  <si>
    <t>KT41</t>
  </si>
  <si>
    <t>KL02</t>
  </si>
  <si>
    <t>Dodávka a montáž kuchyňské linky KL02</t>
  </si>
  <si>
    <t>KL03</t>
  </si>
  <si>
    <t>Dodávka a montáž kuchyňské linky KL03</t>
  </si>
  <si>
    <t>KL04</t>
  </si>
  <si>
    <t>Dodávka a montáž kuchyňské linky KL04</t>
  </si>
  <si>
    <t>KL06</t>
  </si>
  <si>
    <t>Dodávka a montáž kuchyňské linky KL06</t>
  </si>
  <si>
    <t>KL05</t>
  </si>
  <si>
    <t>Dodávka a montáž kuchyňské linky KL05</t>
  </si>
  <si>
    <t>P01</t>
  </si>
  <si>
    <t>Dodávka a montáž výpujčního pultu P01</t>
  </si>
  <si>
    <t>P02</t>
  </si>
  <si>
    <t>Dodávka a montáž výpujčního pultu P02</t>
  </si>
  <si>
    <t>P03</t>
  </si>
  <si>
    <t>Dodávka a montáž výpujčního pultu P03</t>
  </si>
  <si>
    <t>S01</t>
  </si>
  <si>
    <t>Dodávka a montáž pracovního stolu SO1</t>
  </si>
  <si>
    <t>S02</t>
  </si>
  <si>
    <t>Dodávka a montáž pracovního stolu SO2</t>
  </si>
  <si>
    <t>S03</t>
  </si>
  <si>
    <t>Dodávka a montáž pracovního stolu SO3</t>
  </si>
  <si>
    <t>S04</t>
  </si>
  <si>
    <t>Dodávka a montáž pracovního stolu SO4</t>
  </si>
  <si>
    <t>S05</t>
  </si>
  <si>
    <t>Dodávka a montáž pracovního stolu SO5</t>
  </si>
  <si>
    <t>S06</t>
  </si>
  <si>
    <t>Dodávka a montáž pracovního stolu SO6</t>
  </si>
  <si>
    <t>S07</t>
  </si>
  <si>
    <t>Dodávka a montáž pracovního stolu SO7</t>
  </si>
  <si>
    <t>S08</t>
  </si>
  <si>
    <t>Dodávka a montáž pracovního stolu SO8</t>
  </si>
  <si>
    <t>S09</t>
  </si>
  <si>
    <t>Dodávka a montáž pracovního stolu SO9</t>
  </si>
  <si>
    <t>S10</t>
  </si>
  <si>
    <t>Dodávka a montáž pracovního stolu S10</t>
  </si>
  <si>
    <t>N01</t>
  </si>
  <si>
    <t>Dodávka a montáž židle do učebny N01</t>
  </si>
  <si>
    <t>N02</t>
  </si>
  <si>
    <t>Dodávka a montáž židle k PC N02</t>
  </si>
  <si>
    <t>N03</t>
  </si>
  <si>
    <t>Dodávka a montáž židle k PC N03</t>
  </si>
  <si>
    <t>N04</t>
  </si>
  <si>
    <t>Dodávka a montáž židle do učebny N04</t>
  </si>
  <si>
    <t>N05</t>
  </si>
  <si>
    <t>Dodávka a montáž kancelářského křesla N05</t>
  </si>
  <si>
    <t>N06</t>
  </si>
  <si>
    <t>Dodávka a montáž konferenčního stolku N06</t>
  </si>
  <si>
    <t>N07</t>
  </si>
  <si>
    <t>Dodávka a montáž konferenčního křesla N07</t>
  </si>
  <si>
    <t>N08</t>
  </si>
  <si>
    <t>Dodávka a montáž konferenčního křesla N08</t>
  </si>
  <si>
    <t>N09</t>
  </si>
  <si>
    <t>Dodávka a montáž dětské židle N09</t>
  </si>
  <si>
    <t>N10</t>
  </si>
  <si>
    <t>Dodávka a montáž pohovky dvojmístné, čalouněné N10</t>
  </si>
  <si>
    <t>N12</t>
  </si>
  <si>
    <t>Sedací pytel, textilní obal, granulátová výplň, 70x110x90, N12</t>
  </si>
  <si>
    <t>SK1</t>
  </si>
  <si>
    <t>Skříňková sestava SK1</t>
  </si>
  <si>
    <t>SK2</t>
  </si>
  <si>
    <t>Skříňková sestava SK2</t>
  </si>
  <si>
    <t>SK3</t>
  </si>
  <si>
    <t>Skříňková sestava SK3</t>
  </si>
  <si>
    <t>SK4</t>
  </si>
  <si>
    <t>Sestava skříní, skříněk a kuchyňky SK4</t>
  </si>
  <si>
    <t>SK5</t>
  </si>
  <si>
    <t>Regálová sestava SK5</t>
  </si>
  <si>
    <t xml:space="preserve">m     </t>
  </si>
  <si>
    <t>SK6</t>
  </si>
  <si>
    <t>Skříňka pro projektor - na kolečkách, s brzdou, SK6</t>
  </si>
  <si>
    <t>SK7</t>
  </si>
  <si>
    <t>Policový díl knihovny SK7</t>
  </si>
  <si>
    <t>SK8</t>
  </si>
  <si>
    <t>Policový díl knihovny SK8</t>
  </si>
  <si>
    <t>SK9</t>
  </si>
  <si>
    <t>Policový díl knihovny SK9</t>
  </si>
  <si>
    <t>Policový díl knihovny SK10</t>
  </si>
  <si>
    <t>Regálová sestava SK11</t>
  </si>
  <si>
    <t>Policový díl knihovny SK12</t>
  </si>
  <si>
    <t>Skříňková sestava SK13</t>
  </si>
  <si>
    <t>Regálová sestava SK14</t>
  </si>
  <si>
    <t>Regálová sestava SK15</t>
  </si>
  <si>
    <t>Regálová sestava SK16</t>
  </si>
  <si>
    <t>Šatní skříňky SK17</t>
  </si>
  <si>
    <t>OS1</t>
  </si>
  <si>
    <t>Vyvýšené podium OS1</t>
  </si>
  <si>
    <t>OS2</t>
  </si>
  <si>
    <t>Věšáková stěna OS2</t>
  </si>
  <si>
    <t>OS3</t>
  </si>
  <si>
    <t>Stěna se sedacími bobky OS3</t>
  </si>
  <si>
    <t>OS4</t>
  </si>
  <si>
    <t>Krycí dveře rozvaděče teplovodu OS4</t>
  </si>
  <si>
    <t>OS5</t>
  </si>
  <si>
    <t>Vybavení sociálního zázemí OS5</t>
  </si>
  <si>
    <t xml:space="preserve">soubor  </t>
  </si>
  <si>
    <t>OS6</t>
  </si>
  <si>
    <t>Zrcadlo 40x60cm, na keramický obklad, vč.dřevěného rámu, OS6</t>
  </si>
  <si>
    <t>OS6x</t>
  </si>
  <si>
    <t>Vybavení pro promítání OS6x, 1x dataprojektor, 2x promítací plátno 2,0x1,5m, manuální</t>
  </si>
  <si>
    <t>OS7</t>
  </si>
  <si>
    <t>Sedací bobky - sedací kostrky polstrované textilií - 8ks v sadě - OS7</t>
  </si>
  <si>
    <t>OS8</t>
  </si>
  <si>
    <t>Posuvné dveře OS8, 1100x2000mm, kolejnice v nadpraží, aretace O/Z, vč.zámku</t>
  </si>
  <si>
    <t>OS8x</t>
  </si>
  <si>
    <t>Policová sestava pojízdná se sedákem, kolečka s brzdou, OS8x</t>
  </si>
  <si>
    <t>342012223R00</t>
  </si>
  <si>
    <t>(2,52+2,60)*3,25-0,7*2,0*2</t>
  </si>
  <si>
    <t>347013111R00</t>
  </si>
  <si>
    <t>- nezbytné úpravy desek na příslušný rozměr</t>
  </si>
  <si>
    <t>- úpravy rohů, koutů a hran konstrukcí ze sádrokartonu</t>
  </si>
  <si>
    <t>kuch.kout : 1,6*3,2*2</t>
  </si>
  <si>
    <t>342013321RT1</t>
  </si>
  <si>
    <t>(4,19*2+3,77+1,05+2,48+2,61+2,77)*3,25-0,8*2,0*5</t>
  </si>
  <si>
    <t>342265121RT6</t>
  </si>
  <si>
    <t>SDK šikmé - obvod podkroví : (20,0+39,5)*1,5</t>
  </si>
  <si>
    <t>342265111RT6</t>
  </si>
  <si>
    <t>(20,0+39,5)*1,4</t>
  </si>
  <si>
    <t>342265132RT6</t>
  </si>
  <si>
    <t>všechny místnosti, některé výměry upraveny (místnosti se šikmým stropem - plocha místnosti je větší než plocha podlhledu) : (13,8+18,3+13,6+19,6+8,5+9,0+5,4)</t>
  </si>
  <si>
    <t>342265132RT8</t>
  </si>
  <si>
    <t>podhled v 3.03 (menší výměra než podlahová plocha - šikmina) : 5,2</t>
  </si>
  <si>
    <t>zděná nosná vnitřní stěna : 25,8*2,3-0,8*2,0*4</t>
  </si>
  <si>
    <t>schodišťová : 3,7*(2,3+3,66)</t>
  </si>
  <si>
    <t>vikýřová fasádní : 3,7*2,3</t>
  </si>
  <si>
    <t>celá plocha podkroví bez vnitřní nosné stěny : (210,0-3,6)*0,045</t>
  </si>
  <si>
    <t>celá plocha podkroví bez vnitřní nosné stěny : 210,0-3,6</t>
  </si>
  <si>
    <t>132,60</t>
  </si>
  <si>
    <t>schodiště : 5,4</t>
  </si>
  <si>
    <t>podkroví : 2</t>
  </si>
  <si>
    <t>963016111R00</t>
  </si>
  <si>
    <t>Demontáž podhledu SDK, kovová kce., 1xoplášť.12,5 mm</t>
  </si>
  <si>
    <t>962031124R00</t>
  </si>
  <si>
    <t>Bourání příček z cihel pálených děrovan. tl.115 mm</t>
  </si>
  <si>
    <t>podkroví, stávající SDK příčky : (4,95*2*3,25-0,8*1,97*2)+(3,75*3,25-0,8*1,97)+((2,56+2,53)*3,25-0,8*1,97)+(2,57*3,25*2-0,6*1,97)+(2,8*3,25-0,8*1,97)+(3,4*3,25-0,8*1,97)+1,6*3,25*2</t>
  </si>
  <si>
    <t>963016311R00</t>
  </si>
  <si>
    <t>Demontáž podkroví SDK, kovová kce., 1xoplášť.12,5 mm</t>
  </si>
  <si>
    <t>SDK svislé : (20,0+39,5)*1,4</t>
  </si>
  <si>
    <t>8,8</t>
  </si>
  <si>
    <t>965082923R00</t>
  </si>
  <si>
    <t>Odstranění násypu tl. do 10 cm, plocha nad 2 m2</t>
  </si>
  <si>
    <t>koberec : (9,1+6,5+38,8+22,6+18,3+22,9)*0,05</t>
  </si>
  <si>
    <t>PVC : 5,4*0,05</t>
  </si>
  <si>
    <t>mimo místnosti (celk.výměra podkroví bez místností) : (210,0-3,6-123,6)*0,03</t>
  </si>
  <si>
    <t>0,8*1,97*6+0,6*1,97*2</t>
  </si>
  <si>
    <t>3.03 : 20,0*2,25</t>
  </si>
  <si>
    <t>kuch.kout : 3,5*2,0</t>
  </si>
  <si>
    <t>17,55</t>
  </si>
  <si>
    <t>979990110R00</t>
  </si>
  <si>
    <t>Poplatek za uložení suti - sádrokartonové desky, skupina odpadu 170802</t>
  </si>
  <si>
    <t>kategorie 17 08 02 stavební materiály na bázi sádry</t>
  </si>
  <si>
    <t>1,11+2,05</t>
  </si>
  <si>
    <t>PVC+koberec : 0,44</t>
  </si>
  <si>
    <t>979999998R00</t>
  </si>
  <si>
    <t>Poplatek za ukládku suť do 5 % příměsí (skup.170107)</t>
  </si>
  <si>
    <t>12,13</t>
  </si>
  <si>
    <t>0,18+3,54</t>
  </si>
  <si>
    <t>7,51</t>
  </si>
  <si>
    <t>45,40-17,55-3,16-0,44-12,13-3,72-7,51</t>
  </si>
  <si>
    <t>713131130R00</t>
  </si>
  <si>
    <t>Montáž tepelné izolace stěn vložením do nosné rámové konstrukce</t>
  </si>
  <si>
    <t>63151375.AR</t>
  </si>
  <si>
    <t>713511321RT1</t>
  </si>
  <si>
    <t>Provedení jedné vrstvy zpěňujícího protipožárního nátěru a vrstvy krycího protipožárního nátěru včetně dodávky.</t>
  </si>
  <si>
    <t>dřevěné sloupy : 0,15*4*2,5*12</t>
  </si>
  <si>
    <t>šikmá vzpěra : 0,15*4*3,5*12</t>
  </si>
  <si>
    <t>šikmé pásky : 0,15*4*1,0*2*12</t>
  </si>
  <si>
    <t>vodorovné prvky : 0,15*4*4,6*6</t>
  </si>
  <si>
    <t>762812240RT3</t>
  </si>
  <si>
    <t>Montáž záklopu, vrchní na sraz, hoblovaná prkna včetně dodávky řeziva, prkna hobl. tl. 24 mm</t>
  </si>
  <si>
    <t>celá plocha podkroví bez vnitřní nosné stěny : (210,0-3,6)*2</t>
  </si>
  <si>
    <t>koberec : (9,1+6,5+38,8+22,6+18,3+22,9)*2</t>
  </si>
  <si>
    <t>PVC : 5,4*2</t>
  </si>
  <si>
    <t>mimo místnosti (celk.výměra podkroví bez místností) : (210,0-3,6-123,6)*2</t>
  </si>
  <si>
    <t>762812811R00</t>
  </si>
  <si>
    <t>Demontáž záklopů z hoblovaných prken tl. do 3,2 cm</t>
  </si>
  <si>
    <t>koberec : (9,1+6,5+38,8+22,6+18,3+22,9)</t>
  </si>
  <si>
    <t>PVC : 5,4</t>
  </si>
  <si>
    <t>DI/2,3 : 2+7</t>
  </si>
  <si>
    <t>DI_Z3a</t>
  </si>
  <si>
    <t>DI/3 : 4</t>
  </si>
  <si>
    <t>DI/3 : 3</t>
  </si>
  <si>
    <t>DI/2,DI3 bez PB : 2+4</t>
  </si>
  <si>
    <t>DI2,3 : 2+7</t>
  </si>
  <si>
    <t>766231111R00_T1</t>
  </si>
  <si>
    <t>Demontáž stahovacích půdních schodů</t>
  </si>
  <si>
    <t>766231111R00</t>
  </si>
  <si>
    <t>Montáž stahovacích půdních schodů</t>
  </si>
  <si>
    <t>T_08</t>
  </si>
  <si>
    <t>Schody skládací dřevěné 700 x 600 mm, tloušťka konstrukce 300mm, včetně teleskopického madla EI30, mont.příslušenství</t>
  </si>
  <si>
    <t>T/08 : 1</t>
  </si>
  <si>
    <t>766624064R00</t>
  </si>
  <si>
    <t>Montáž zastiňujících rolet střešních oken</t>
  </si>
  <si>
    <t>O_1b</t>
  </si>
  <si>
    <t>Textilní rolety střešních oken 850x1200 - vnitřní textilní + vnější polyesterová včetně mont.materiálu, v kolejnici</t>
  </si>
  <si>
    <t>8,9</t>
  </si>
  <si>
    <t>776981112RU2</t>
  </si>
  <si>
    <t>Lišta hliníková přechodová, stejná výška povlakové podlahy profil 25/F, na hmoždinky, šířky 35 mm</t>
  </si>
  <si>
    <t>4*0,8</t>
  </si>
  <si>
    <t>776401800R00</t>
  </si>
  <si>
    <t>Demontáž soklíků nebo lišt, pryžových nebo z PVC</t>
  </si>
  <si>
    <t>(19,2+10,2+30,3+23,4+17,3+22,4)-0,8*(5+1+1+3+2+1)-1,2</t>
  </si>
  <si>
    <t>chodba + podesta schodiště : 9,0+1,0*1,0</t>
  </si>
  <si>
    <t>776220110R00</t>
  </si>
  <si>
    <t>Lepení povlakové podlahy z PVC na stupnice rovné</t>
  </si>
  <si>
    <t>1,0*16</t>
  </si>
  <si>
    <t>776220200R00</t>
  </si>
  <si>
    <t>Lepení povlakové podlahy z PVC na podstupnice</t>
  </si>
  <si>
    <t>1,0*18</t>
  </si>
  <si>
    <t>linoleum : (18,1-1,15-0,8*4)</t>
  </si>
  <si>
    <t>linoleum : 12,7-1,15</t>
  </si>
  <si>
    <t>stupnice : 1,0*16*0,265</t>
  </si>
  <si>
    <t>podstupnice : 1,0*18*0,200</t>
  </si>
  <si>
    <t>linoleum soklík : (18,1-1,15-0,8*4)*0,1</t>
  </si>
  <si>
    <t>linoleum soklík : (12,7-1,15)*0,1</t>
  </si>
  <si>
    <t>1,0*18+1,15*5</t>
  </si>
  <si>
    <t>776572100RT1</t>
  </si>
  <si>
    <t>Lepení povlakové podlahy z pásů textilních pouze položení - koberec ve specifikaci</t>
  </si>
  <si>
    <t>12,8+32,3+22,6+18,3+22,9</t>
  </si>
  <si>
    <t>INT_1</t>
  </si>
  <si>
    <t>Koberec - čtverce 50x50, všívaná strukturovaná smyčka, tl.cca 5,8mm, 3895g/m2, třída zátěže 33,   certifikace INDOOR AIR COMFORT GOLD</t>
  </si>
  <si>
    <t>koberec podlaha : 12,8+32,3+22,6+18,3+22,9</t>
  </si>
  <si>
    <t>776431010R00</t>
  </si>
  <si>
    <t>Lišta pro kobercový soklík</t>
  </si>
  <si>
    <t>koberec : (22,4-0,8*2+17,3-0,8*3+23,3-0,8*2+26,7-0,8+16,1-0,8)</t>
  </si>
  <si>
    <t>INT_2</t>
  </si>
  <si>
    <t>Koberec - soklíkový pásek, všívaná strukturovaná smyčka, tl.cca 5,8mm, 3895g/m2, třída zátěže 33,   certifikace INDOOR AIR COMFORT GOLD</t>
  </si>
  <si>
    <t>koberec soklík : (22,4-0,8*2+17,3-0,8*3+23,3-0,8*2+26,7-0,8+16,1-0,8)*0,1</t>
  </si>
  <si>
    <t>(19,8-0,8)*2,0</t>
  </si>
  <si>
    <t>2,0*(12)</t>
  </si>
  <si>
    <t>2,0*12</t>
  </si>
  <si>
    <t>SDK příčka 100 : ((2,52+2,60)*2,30-0,7*2,0*2)*2</t>
  </si>
  <si>
    <t>SDK příčka 150 : ((4,19*2+3,77+1,05+2,48+2,61+2,77)*2,30-0,8*2,0*5)*2</t>
  </si>
  <si>
    <t>kuch.kout : 1,6*2,3*2</t>
  </si>
  <si>
    <t>odečet ker.obklad : -(19,8-0,8)*2,0</t>
  </si>
  <si>
    <t>Nařezání izolace na potřebný rouzměr. Vložení izolace do stěny bez dodávky tepelné izolace.</t>
  </si>
  <si>
    <t xml:space="preserve">(11+6)*0,15 : </t>
  </si>
  <si>
    <t>2,55</t>
  </si>
  <si>
    <t xml:space="preserve">11 : </t>
  </si>
  <si>
    <t>11</t>
  </si>
  <si>
    <t xml:space="preserve">0,314 : </t>
  </si>
  <si>
    <t>0,314</t>
  </si>
  <si>
    <t>721174041</t>
  </si>
  <si>
    <t>Potrubí z trub polypropylenových připojovací DN 32</t>
  </si>
  <si>
    <t>https://podminky.urs.cz/item/CS_URS_2024_02/721174041</t>
  </si>
  <si>
    <t xml:space="preserve">16 : </t>
  </si>
  <si>
    <t>16</t>
  </si>
  <si>
    <t>721194103</t>
  </si>
  <si>
    <t>Vyměření přípojek na potrubí vyvedení a upevnění odpadních výpustek DN 32</t>
  </si>
  <si>
    <t>https://podminky.urs.cz/item/CS_URS_2024_02/721194103</t>
  </si>
  <si>
    <t>55162004</t>
  </si>
  <si>
    <t>podomítková zápachová uzávěrka DN32-kondenzát</t>
  </si>
  <si>
    <t>721279153</t>
  </si>
  <si>
    <t>Ventilační hlavice montáž ventilační hlavice zpolypropylenu (PP) ostatních typů DN 110</t>
  </si>
  <si>
    <t>https://podminky.urs.cz/item/CS_URS_2024_02/721279153</t>
  </si>
  <si>
    <t>28342053</t>
  </si>
  <si>
    <t>souprava ventilační střešní PP DN 100 s manžetou PVC-P</t>
  </si>
  <si>
    <t xml:space="preserve">6+16+34+4 : </t>
  </si>
  <si>
    <t>60</t>
  </si>
  <si>
    <t xml:space="preserve">16+6+4 : </t>
  </si>
  <si>
    <t xml:space="preserve">4+16+6 : </t>
  </si>
  <si>
    <t>724139101</t>
  </si>
  <si>
    <t>Čerpadla ostatní montáž</t>
  </si>
  <si>
    <t>https://podminky.urs.cz/item/CS_URS_2024_02/724139101</t>
  </si>
  <si>
    <t>42612000</t>
  </si>
  <si>
    <t>čerpadlo kondenzátu 15l/min plovákový spínač IPX7 230V pro hadičku 6mm</t>
  </si>
  <si>
    <t>725129101</t>
  </si>
  <si>
    <t>Pisoárové záchodky montáž ostatních typů keramických</t>
  </si>
  <si>
    <t>https://podminky.urs.cz/item/CS_URS_2024_02/725129101</t>
  </si>
  <si>
    <t>64251314</t>
  </si>
  <si>
    <t>pisoár keramický se senzorovým splachovačem 6V zdrojem-specifikace viz.TZ (P)</t>
  </si>
  <si>
    <t>725865411</t>
  </si>
  <si>
    <t>Zápachové uzávěrky zařizovacích předmětů pro pisoáry DN 32/40</t>
  </si>
  <si>
    <t>https://podminky.urs.cz/item/CS_URS_2024_02/725865411</t>
  </si>
  <si>
    <t xml:space="preserve">2+2 : </t>
  </si>
  <si>
    <t>726131021</t>
  </si>
  <si>
    <t>Předstěnové instalační systémy do lehkých stěn s kovovou konstrukcí pro pisoáry stavební výška 1300 mm</t>
  </si>
  <si>
    <t>https://podminky.urs.cz/item/CS_URS_2024_02/726131021</t>
  </si>
  <si>
    <t>KLIMATIZACE  Multi FDx</t>
  </si>
  <si>
    <t>Venkovní kondenzační jednotka CAC MultiFDx, 230V</t>
  </si>
  <si>
    <t>1.1</t>
  </si>
  <si>
    <t>např. typ FM40AH.U34, Qch=12,3kW, R410A</t>
  </si>
  <si>
    <t>Vnitřní nástěnná jednotka např. typ</t>
  </si>
  <si>
    <t>1.2</t>
  </si>
  <si>
    <t>PM05SK.NSA, Qch= 1,5kW</t>
  </si>
  <si>
    <t>1.3</t>
  </si>
  <si>
    <t>PM12SK.NSJ, Qch= 3,5kW</t>
  </si>
  <si>
    <t>1.4</t>
  </si>
  <si>
    <t>PM09SK.NSJ, Qch= 2,5kW</t>
  </si>
  <si>
    <t>1.5</t>
  </si>
  <si>
    <t>PM07SK.NSA, Qch= 2,1kW</t>
  </si>
  <si>
    <t>1.6</t>
  </si>
  <si>
    <t>Distribuční box např. typ PMBD3630</t>
  </si>
  <si>
    <t>Distribuční box např. typ PMBD3620</t>
  </si>
  <si>
    <t>Rozbočovač pro 2 distributory např. typ PMBL5620</t>
  </si>
  <si>
    <t>Kabelový ovladač s češtinou</t>
  </si>
  <si>
    <t>Cu potrubí /celková délka trasy, izolace, mont. materiál</t>
  </si>
  <si>
    <t>Dodatečná náplň chladiva R410A</t>
  </si>
  <si>
    <t>Komunikační kabeláž</t>
  </si>
  <si>
    <t>Zkouška těsnosti, evidenční kniha zařízení</t>
  </si>
  <si>
    <t>Montáž, uvedení do provozu</t>
  </si>
  <si>
    <t>Zaškolení obsluhy</t>
  </si>
  <si>
    <t>Konzoly pod venkovní jednotku</t>
  </si>
  <si>
    <t>SPOJOVACÍ MATERIÁL</t>
  </si>
  <si>
    <t>ZÁVĚSY, ZÁVĚSNÉ LIŠTY,</t>
  </si>
  <si>
    <t>ZÁVITOVÉ TYČE,ZÁVĚSY,</t>
  </si>
  <si>
    <t>KRUHOVÉ ZÁVĚSY,HMOŽDINKY</t>
  </si>
  <si>
    <t>STĚNOVÝ VENTILÁTOR</t>
  </si>
  <si>
    <t>3.5</t>
  </si>
  <si>
    <t>3.6</t>
  </si>
  <si>
    <t>KRUHOVÉ POTRUBÍ SPIRO SAFE</t>
  </si>
  <si>
    <t>TEPELNÉ IZOLACE POTRUBÍ :</t>
  </si>
  <si>
    <t>IZOLACE POTRUBÍ DESKOU Z MIN.</t>
  </si>
  <si>
    <t>PLSTI KONSTRUKCE Z AL PLECHU</t>
  </si>
  <si>
    <t>tl 40mm</t>
  </si>
  <si>
    <t>PROTIPOŽ.IZOLACE POTRUBÍ DLE</t>
  </si>
  <si>
    <t>OZNAČENÍ NA VÝKRESU:</t>
  </si>
  <si>
    <t>IZOLACE DESKOU Z MIN.PLSTI</t>
  </si>
  <si>
    <t>1x POLEP. AL FOLIÍ</t>
  </si>
  <si>
    <t>tl. 60 mm odolnost 30 min</t>
  </si>
  <si>
    <t>HODINOVÉ ZÚČTOVACÍ SAZBY-</t>
  </si>
  <si>
    <t>PŘÍPRAVA KE KOMPLEXNÍMU</t>
  </si>
  <si>
    <t>VYZKOUŠENÍ,OŽIVENÍ A</t>
  </si>
  <si>
    <t>735151761R00</t>
  </si>
  <si>
    <t>Otopné těleso panelové  VKM-P 21, v. 600 mm, dl. 500 mm se spodním středovým připojením a hladkou čelní deskou</t>
  </si>
  <si>
    <t>735151763R00</t>
  </si>
  <si>
    <t>Otopné těleso panelové  VKM-P 21, v. 600 mm, dl. 700 mm se spodním středovým připojením a hladkou čelní deskou</t>
  </si>
  <si>
    <t>735151766R00</t>
  </si>
  <si>
    <t>Otopné těleso panelové  VKM-P 21, v. 600 mm, dl. 1000 mm se spodním středovým připojením a hladkou čelní deskou</t>
  </si>
  <si>
    <t>735151768R00</t>
  </si>
  <si>
    <t>Otopné těleso panelové  VKM-P 21, v. 600 mm, dl. 1200 mm se spodním středovým připojením a hladkou čelní deskou</t>
  </si>
  <si>
    <t>735151780R00</t>
  </si>
  <si>
    <t>Otopné těleso panelové  VKM-P 21, v. 900 mm, dl. 400 mm se spodním středovým připojením a hladkou čelní deskou</t>
  </si>
  <si>
    <t>vykres c.04</t>
  </si>
  <si>
    <t>vykres c.04,10</t>
  </si>
  <si>
    <t>34880213</t>
  </si>
  <si>
    <t>Svitidlo B1 dle vykresu katalog svitidel</t>
  </si>
  <si>
    <t>34880225</t>
  </si>
  <si>
    <t>Svitidlo I dle vykresu katalog svitidel</t>
  </si>
  <si>
    <t>34880236</t>
  </si>
  <si>
    <t>Svitidlo N7 dle vykresu katalog svitidel</t>
  </si>
  <si>
    <t>35714514</t>
  </si>
  <si>
    <t>Rozvaděč R3</t>
  </si>
  <si>
    <t>vykres c.10</t>
  </si>
  <si>
    <t>Cat6A Patch panel nestíněný, osazený, pro 24xRJ45/UTP, Cat. 6A, KRONE 1U, černý,</t>
  </si>
  <si>
    <t>KL01</t>
  </si>
  <si>
    <t>Dodávka a montáž kuchyňské linky KL01</t>
  </si>
  <si>
    <t>N11</t>
  </si>
  <si>
    <t>Dodávka a montáž konferenčního stolku N11</t>
  </si>
  <si>
    <t>Skříňková sestava dvojdvéřová SK18</t>
  </si>
  <si>
    <t>Skříňka uzamykatelná 3 policová SK19</t>
  </si>
  <si>
    <t>Regálová sestava SK20</t>
  </si>
  <si>
    <t>Skříň na šanony vysoká SK21</t>
  </si>
  <si>
    <t>Skříň na šanony nízká SK22</t>
  </si>
  <si>
    <t>Skříňka s 5 zásuvkami SK23</t>
  </si>
  <si>
    <t>Skříňková sestava SK24</t>
  </si>
  <si>
    <t>113106231R00</t>
  </si>
  <si>
    <t>Rozebrání dlažeb ze zámkové dlažby v kamenivu</t>
  </si>
  <si>
    <t>stávající chodník dotčený novým vjezdem : 19,0</t>
  </si>
  <si>
    <t>113152112R00</t>
  </si>
  <si>
    <t>Odstranění podkladu z kameniva drceného</t>
  </si>
  <si>
    <t>odstranění stávající zpev.plochy chodníku pro vjezd : 19,0*(0,25+0,04)</t>
  </si>
  <si>
    <t>182001121R00</t>
  </si>
  <si>
    <t>Plošná úprava terénu, nerovnosti do 15 cm v rovině</t>
  </si>
  <si>
    <t>obrubník kolem parkoviště - úprava terénu, 1,0m kolem obrubníku : (7,0+11,3+5,8+6,3)*1,0</t>
  </si>
  <si>
    <t>122201101R00</t>
  </si>
  <si>
    <t>Odkopávky nezapažené v hor. 3 do 100 m3</t>
  </si>
  <si>
    <t>S1, případná výměna podloží : 19,0*0,3</t>
  </si>
  <si>
    <t>S2, výkop pro zpevn.plochu (souvrství - rozebrání dlažby a odstranění podkladu v části HTU) : 93,0*(0,35-0,05-0,1)</t>
  </si>
  <si>
    <t>S2, případná výměna podloží : 93,0*(0,3)</t>
  </si>
  <si>
    <t>S3 - výkop pro zpvněnou plochu (sejmutí ornice v HTU) : 71,0*(0,62-0,2)</t>
  </si>
  <si>
    <t>S3 - případná výměna podloží : 71,0*(0,3)</t>
  </si>
  <si>
    <t>S1, případná výměna podloží : 19,0*0,3*1,6</t>
  </si>
  <si>
    <t>S2, výkop pro zpevn.plochu (souvrství - rozebrání dlažby a odstranění podkladu v části HTU) : 93,0*(0,35-0,05-0,1)*1,6</t>
  </si>
  <si>
    <t>S2, případná výměna podloží : 93,0*(0,3)*1,6</t>
  </si>
  <si>
    <t>S3 - výkop pro zpvněnou plochu (sejmutí ornice v HTU) : 71,0*(0,62-0,2)*1,6</t>
  </si>
  <si>
    <t>S3 - případná výměna podloží : 71,0*(0,3)*1,6</t>
  </si>
  <si>
    <t>182951111R00</t>
  </si>
  <si>
    <t>Položení netkané textilie bez upevnění</t>
  </si>
  <si>
    <t>S1, při výměně podloží : 19,0</t>
  </si>
  <si>
    <t>S2, případná výměna podloží : 93,0</t>
  </si>
  <si>
    <t>S3 - případná výměna podloží : 71,0</t>
  </si>
  <si>
    <t>SO - při výměně podloží : 12,0</t>
  </si>
  <si>
    <t>S1 : 19,0</t>
  </si>
  <si>
    <t>S2 : 93,0</t>
  </si>
  <si>
    <t>SO - výměna podloží : 12,0</t>
  </si>
  <si>
    <t>S3 : 71,0</t>
  </si>
  <si>
    <t>SNT_1</t>
  </si>
  <si>
    <t>Sorpční netkaná textilie pro záchyt ropných látek, 400g/m2</t>
  </si>
  <si>
    <t>181101102R00</t>
  </si>
  <si>
    <t>Úprava pláně v zářezech v hor. 1-4, se zhutněním</t>
  </si>
  <si>
    <t>S3, hutnění podkladních vrstvev : 71,0*3</t>
  </si>
  <si>
    <t>113108305R00</t>
  </si>
  <si>
    <t>Odstranění asfaltové vrstvy pl.do 50 m2, tl. 5 cm</t>
  </si>
  <si>
    <t>S0 - koordinace s výkopem pro vjezd : 12,0</t>
  </si>
  <si>
    <t>113107644R00</t>
  </si>
  <si>
    <t>Odstranění podkladu nad 50 m2,kam.drcené tl.44 cm</t>
  </si>
  <si>
    <t>SO - dle potřeby : 12,0</t>
  </si>
  <si>
    <t>564871111RT4</t>
  </si>
  <si>
    <t>Podklad ze štěrkodrti po zhutnění tloušťky 25 cm štěrkodrť frakce 0-63 mm</t>
  </si>
  <si>
    <t>nový vjezd, S1 : 19,0</t>
  </si>
  <si>
    <t>S2, nové zpev.plochy : 93,0</t>
  </si>
  <si>
    <t>005111163R</t>
  </si>
  <si>
    <t>Ověřovací geodetická měření a měření fyzikálních veličin</t>
  </si>
  <si>
    <t>bod</t>
  </si>
  <si>
    <t>Náplň činnosti: technická zpráva, měření prováděné pro ověření správnosti geometrických parametrů dokončené etapy stavební činnosti, u nichž je určena mezní odchylka, měření pro kontrolu dodržení geometrických parametrů staveb jednotlivých konstrukcí a konstrukčních vrstev se stává součástí Geodetické zaměření skutečného provedení stavby jednotlivých objektů</t>
  </si>
  <si>
    <t>měření Edef2 pod zpevn.plochami (1x S1,1xS2,1xS0,1xS3) : 1+1+1+1</t>
  </si>
  <si>
    <t>564851111RT4</t>
  </si>
  <si>
    <t>Podklad ze štěrkodrti po zhutnění tloušťky 15 cm štěrkodrť frakce 0-63 mm</t>
  </si>
  <si>
    <t>S1 - případná výměna podloží (celk.tl.300mm) : 19,0*2</t>
  </si>
  <si>
    <t>S2 - výměna podloží : 93,0*2</t>
  </si>
  <si>
    <t>S3 - výměna podloží : 71,0*2</t>
  </si>
  <si>
    <t>SO - pouze v případě výměny podloží : 12,0*2</t>
  </si>
  <si>
    <t>596215040R00</t>
  </si>
  <si>
    <t>Kladení zámkové dlažby tl. 8 cm do drtě tl. 4 cm</t>
  </si>
  <si>
    <t>nový vjezd : 19,0</t>
  </si>
  <si>
    <t>59245030R</t>
  </si>
  <si>
    <t>nový vjezd, bez reliéfní dlažby (VP) : 19,0-1,5*2</t>
  </si>
  <si>
    <t>592451158R</t>
  </si>
  <si>
    <t>reliéfní - varovné pásy : 1,5*2</t>
  </si>
  <si>
    <t>596291113R00</t>
  </si>
  <si>
    <t xml:space="preserve">Řezání zámkové dlažby tl. 80 mm </t>
  </si>
  <si>
    <t>po obvodu zp.plochy, rozhraní reliéfní a standardní : 23,0+2,25*2+2,9*2+1,0*4</t>
  </si>
  <si>
    <t>58380057T</t>
  </si>
  <si>
    <t>591111111R00</t>
  </si>
  <si>
    <t>Kladení dlažby velké kostky,lože z kamen.tl. 5 cm</t>
  </si>
  <si>
    <t>592452562T</t>
  </si>
  <si>
    <t>564531111R00</t>
  </si>
  <si>
    <t>Zřízení podsypu/podkladu ze sypaniny tl. 10 cm</t>
  </si>
  <si>
    <t>S3 : 71,0*3</t>
  </si>
  <si>
    <t>564561111R00</t>
  </si>
  <si>
    <t>Zřízení podsypu/podkladu ze sypaniny tl. 20 cm</t>
  </si>
  <si>
    <t>583424831R</t>
  </si>
  <si>
    <t>S3 : 71,0*0,1*1,7</t>
  </si>
  <si>
    <t>583426831R</t>
  </si>
  <si>
    <t>583427602R</t>
  </si>
  <si>
    <t>S3 : 71,0*0,2*1,7</t>
  </si>
  <si>
    <t>583320881R</t>
  </si>
  <si>
    <t>577112113RT3</t>
  </si>
  <si>
    <t>Beton asfalt. ACO 11 S modifik. š. do 3 m, tl.4 cm plochy 101-200 m2</t>
  </si>
  <si>
    <t>S0 - oprava : 12,0</t>
  </si>
  <si>
    <t>573231123R00</t>
  </si>
  <si>
    <t>Postřik spojovací z KAE, množství zbytkového asfaltu 0,3 kg/m2</t>
  </si>
  <si>
    <t>565161112RT3</t>
  </si>
  <si>
    <t>Podklad z obal kamen. ACP 22+, š. do 3 m, tl. 9 cm plochy 101-200 m2</t>
  </si>
  <si>
    <t>573111124R00</t>
  </si>
  <si>
    <t>Postřik infiltrační, množství zbytkového asfaltového pojiva 1,00 kg/m2</t>
  </si>
  <si>
    <t>564861111RT2</t>
  </si>
  <si>
    <t>Podklad ze štěrkodrti po zhutnění tloušťky 20 cm štěrkodrť frakce 0-32 mm</t>
  </si>
  <si>
    <t>S0 : 12,0</t>
  </si>
  <si>
    <t>917762114RT7</t>
  </si>
  <si>
    <t>Osazení ležatého obrubníku betonového, s boční opěrou, do lože z betonu C 25/30 včetně obrubníku 1000 x 150 x 250 mm</t>
  </si>
  <si>
    <t>obrubník kolem parkoviště, přímý : 7,0+11,3+5,8+6,3</t>
  </si>
  <si>
    <t>oblouk : 2</t>
  </si>
  <si>
    <t>u chodníku : 3,0*2</t>
  </si>
  <si>
    <t>1/0,5*2</t>
  </si>
  <si>
    <t>592171510R</t>
  </si>
  <si>
    <t>obrubník kolem parkoviště : 7,0+11,3+5,8+6,3</t>
  </si>
  <si>
    <t>592171600R</t>
  </si>
  <si>
    <t>7,5</t>
  </si>
  <si>
    <t>3,5</t>
  </si>
  <si>
    <t>59217421R</t>
  </si>
  <si>
    <t>592171610R</t>
  </si>
  <si>
    <t>592171550R</t>
  </si>
  <si>
    <t>2/0,5</t>
  </si>
  <si>
    <t>27,68-1,32-4,28</t>
  </si>
  <si>
    <t>979999995R00</t>
  </si>
  <si>
    <t>Poplatek za recyklaci asfaltu, kusovost do 1600 cm2, (skup.170302)</t>
  </si>
  <si>
    <t>170 302</t>
  </si>
  <si>
    <t>1,32</t>
  </si>
  <si>
    <t>979999981R00</t>
  </si>
  <si>
    <t>Poplatek za recyklaci betonu kusovost do 1600 cm2, čistý (skup.170101)</t>
  </si>
  <si>
    <t>stávající chodník dotčený novým vjezdem : 4,28</t>
  </si>
  <si>
    <t>005111020R</t>
  </si>
  <si>
    <t>Vytyčení stavby - parkoviště a zpevněné plochy vč.protokolu o vytyčení</t>
  </si>
  <si>
    <t>Soubor</t>
  </si>
  <si>
    <t>Vyhotovení protokolu o vytyčení stavby se seznamem souřadnic vytyčených bodů a jejich polohopisnými (S-JTSK) a výškopisnými (Bpv) hodnotami.</t>
  </si>
  <si>
    <t>005121011R</t>
  </si>
  <si>
    <t>Vybudování zařízení staveništ</t>
  </si>
  <si>
    <t>Vybudování zpevněných ploch pro skladování materiálu, doprava a osazení kontejnerů pro skladování.</t>
  </si>
  <si>
    <t>Sejmutí ornice, hrubá úprava terénu a zpevnění ploch pro osazení objektů sociálního zařízení staveniště a kanceláří stavby.</t>
  </si>
  <si>
    <t>Doprava a osazení mobilních buněk sociálního zařízení – umývárny, toalety, šatny.</t>
  </si>
  <si>
    <t>Doprava a osazení dočasného oplocení staveniště.</t>
  </si>
  <si>
    <t>Doprava a osazení kanceláří stavby a technického dozoru.</t>
  </si>
  <si>
    <t>Zřízení vnitrostaveništního rozvodu energie do 5 kV od připojení na hlavní přívod na staveništi včetně rozvaděčů pro připojení přenosných zásuvkových skříní, obecné osvětlení staveniště (včetně stožárů a osvětlovacích těles).</t>
  </si>
  <si>
    <t>Zřízení základů a opěrných konstrukcí pro stavební stroje (mimo jeřábové dráhy)</t>
  </si>
  <si>
    <t>Zřízení přípojky elektrické energie a vody do vzdálenosti 1 km od obvodu staveniště. Náhradní zdroj elektrické energie.</t>
  </si>
  <si>
    <t>005121020R</t>
  </si>
  <si>
    <t xml:space="preserve">Provoz zařízení staveniště 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</si>
  <si>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</si>
  <si>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</si>
  <si>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</si>
  <si>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</si>
  <si>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005211010R</t>
  </si>
  <si>
    <t>Předání a převzetí staveniště</t>
  </si>
  <si>
    <t>Náklady spojené s účastí zhotovitele na předání a převzetí staveniště.</t>
  </si>
  <si>
    <t>005211040R</t>
  </si>
  <si>
    <t xml:space="preserve">Užívání veřejných ploch a prostranství  </t>
  </si>
  <si>
    <t>Náklady a poplatky spojené s užíváním veřejných ploch a prostranství, pokud jsou stavebními pracemi nebo souvisejícími činnostmi dotčeny, a to včetně užívání ploch v souvislosti s uložením stavebního materiálu nebo stavebního odpadu.</t>
  </si>
  <si>
    <t>Zábor pozemku chodníku a části komunikace pro stavbu zpev.plochy 50m2 : 1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</si>
  <si>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</si>
  <si>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</si>
  <si>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t>
  </si>
  <si>
    <t>005241013T</t>
  </si>
  <si>
    <t>Kompletační činnost</t>
  </si>
  <si>
    <t>Náklady na vyhotovení dokumentace skutečného provedení stavby a její předání objednateli v požadované formě a požadovaném počtu.</t>
  </si>
  <si>
    <t>005241020R</t>
  </si>
  <si>
    <t>Geodetické zaměření skutečného provedení   vč.protokolu o vytyčení a geometrického plánu</t>
  </si>
  <si>
    <t>Náklady na provedení skutečného zaměření stavby v rozsahu nezbytném pro zápis změny do katastru nemovitostí.</t>
  </si>
  <si>
    <t>004111010R_x1</t>
  </si>
  <si>
    <t>Práce na historických objektech - technologické postupy, montážní dokumentace, vzorkování, kladečský plán obkladů, dlažeb a tapet, součinnost s AD a INV</t>
  </si>
  <si>
    <t>Náklady na provedení průzkumů nebo doplnění stávajících průzkumů, pokud je obchodní podmínky vyžadují a tyto průzkumy nejsou v dostatečném rozsahu součástí projektové dokumentace. Jedná se zejména o Geologický – inženýrsko-geologický / radonový / hydrogeologický / pedologický průzkum, botanický a zoologický průzkum, stavební průzkum – umělecko historický / stavebně statický a případný průzkum výskytu nebezpečných látek – odpadu / munice / výbušnin apod.</t>
  </si>
  <si>
    <t>004111010R_x2</t>
  </si>
  <si>
    <t>Průzkumné práce - doplňující průzkumy dle PD</t>
  </si>
  <si>
    <t>004111020R_x1</t>
  </si>
  <si>
    <t>Vypracování dílenské dokumentace - technologické postupy, restauratérské práce</t>
  </si>
  <si>
    <t>Náklady spojené s vypracováním projektové dokumentace, většinou v obsahu a rozsahu projektové dokumentace pro provádění stavby, ale mohou zde být obsaženy i náklady na jiné stupně projektové dokumentace, pokud jsou součástí požadavků objednatele.</t>
  </si>
  <si>
    <t>005211030R_x1</t>
  </si>
  <si>
    <t>Dočasná dopravní opatření  vyhotovení dočasného dopravního značení, projednání s dotčenými orgány, dodání a odstranění DZ</t>
  </si>
  <si>
    <t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t>
  </si>
  <si>
    <t>005231010R_x1</t>
  </si>
  <si>
    <t>Zkoušky a revize</t>
  </si>
  <si>
    <t>náklady spojené s provedením všech technickými normami předepsaných zkoušek a revizí stavebních konstrukcí nebo stavebních prací.</t>
  </si>
  <si>
    <t>Geodetické zaměření rohů stavby, stabilizace bodů a sestavení laviček.</t>
  </si>
  <si>
    <t xml:space="preserve">Kamenivo těžené 16/32 </t>
  </si>
  <si>
    <t>Injektování zdiva proti vzlínající vlhkosti cihelného, tloušťky do 450 mm, liniovou beztlakovou krémovou injektáží, dvousložkovou krystalickou injektážní hmotou na bázi silikonátů a esterů</t>
  </si>
  <si>
    <t>Injektování zdiva proti vzlínající vlhkosti cihelného, tloušťky do 1000 mm, liniovou beztlakovou krémovou injektáží, dvousložkovou krystalickou injektážní hmotou na bázi silikonátů a esterů</t>
  </si>
  <si>
    <t>Příčky z cihel a tvárnic nepálených příčky z příčkovek pórobetonových tloušťky 100 mm</t>
  </si>
  <si>
    <t>Obezdívka van a WC modulů z pórobetonu tloušťky 75 mm</t>
  </si>
  <si>
    <t>Překlady pórobetonové nenosné délky 1240 mm, šířky 100 mm, výšky 249 mm</t>
  </si>
  <si>
    <t>Zdivo nosné z tvárnic porobetonových hladkých tloušťky 200 mm, charakteristická pevnost v tlaku fk = 2,60 MPa, součinitel prostupu tepla U=0,612 W/m2.K</t>
  </si>
  <si>
    <t>Stěny z betonových bednicích tvárnic a betonu šířky 200 mm, zálivka betonem C20/25</t>
  </si>
  <si>
    <t>Podhledy na kovové konstrukci opláštěné deskami sádrokartonovými nosná konstrukce z profilů CD s přímým uchycením 1x deska, tloušťky 15 mm, protipožární, s minerální izolací tl. 40 mm</t>
  </si>
  <si>
    <t>Podhledy na kovové konstrukci opláštěné deskami sádrokartonovými nosná konstrukce z profilů CD s přímým uchycením 1x deska, tloušťky 15 mm, protipožární impregnovaná, s minerální izolací tl. 40 mm</t>
  </si>
  <si>
    <t>Podhledy na kovové konstrukci opláštěné deskami sádrokartonovými nosná konstrukce z profilů CD s přímým uchycením 1x deska, tloušťky 12,5 mm, impregnovaná, bez izolace</t>
  </si>
  <si>
    <t>Omítka stěn z hotových směsí vrstva štuková, polymerem modifikovaná vápenocementová, vnější i vnitřní, tloušťka vrstvy 3 mm, přírodně bílá</t>
  </si>
  <si>
    <t>Penetrace hloubková stěn silikátová</t>
  </si>
  <si>
    <t>Omítka na stěnách jádrová vápenocementová, ručně tloušťka vrstvy 25 mm</t>
  </si>
  <si>
    <t>Omítka na stěnách štuková vápenocementová, tl. 3 mm, ručně  s výztužnými vlákny</t>
  </si>
  <si>
    <t>Omítka stěn z hotových směsí postřik, báze, sanační, sanační,  ,  , ručně 100%</t>
  </si>
  <si>
    <t>Montáž výztužné sítě (perlinky) do stěrky - vnitřní stěny včetně výztužné sítě a stěrkového tmelu</t>
  </si>
  <si>
    <t xml:space="preserve">Omítkový sanační systém pro vnitřní zdivo sanační podhoz, sanační omítka vyrovnávací tl. 20 mm, sanační omítka tl. 20 mm,  </t>
  </si>
  <si>
    <t xml:space="preserve">Nátěr stěn vnějších, slož.6 , silikonový </t>
  </si>
  <si>
    <t>Nátěr stěn vnějších, slož.6 , minerální  silikát na hladký povrch</t>
  </si>
  <si>
    <t>Násyp pod podlahy z lehkých materiálů vyrovnávací z keramzitu, tl. do 60 mm</t>
  </si>
  <si>
    <t>Suché podlahy ze sádrovláknitých desek podlahový sádrovláknitý dílec tl. 25 mm</t>
  </si>
  <si>
    <t xml:space="preserve">Osazení plastové šachty revizní prům.315 mm, </t>
  </si>
  <si>
    <t xml:space="preserve">Dno šachtové PP d 315 mm přímé DN/OD 110 </t>
  </si>
  <si>
    <t xml:space="preserve">Roura šachtová PP  korugovaná bez hrdla 315 x 2000 mm </t>
  </si>
  <si>
    <t>Poklop šachtový PP kruhový DN 315, pachotěsný s madlem</t>
  </si>
  <si>
    <t xml:space="preserve">Roura šachtová PP korugovaná bez hrdla 315 x 3000 mm </t>
  </si>
  <si>
    <t>Obklady konstrukcí sádrokartonovými deskami obklady ocelových konstrukcí  obklady ocelových nosníků do 500 x 500 mm  1x opláštění, speciální držák, třístranný, deska protipožární tloušťky 15 mm</t>
  </si>
  <si>
    <t>Stěrka hydroizolační včetně dodávky, dvousložková, flexibilní, 2x, proti půdní vlhkosti a netlakové vodě</t>
  </si>
  <si>
    <t xml:space="preserve">Penetrace podkladu pod hydroizolační hmoty včetně dodávky </t>
  </si>
  <si>
    <t>Ochrana konstrukcí nopovou fólií svisle, výška nopu 8 mm, včetně dodávky fólie</t>
  </si>
  <si>
    <t>Izolace proti vodě stěrka hydroizolační  bitumenová, proti zemní vlhkosti, včetně penetrace</t>
  </si>
  <si>
    <t>Izolace proti vodě nátěr podkladní pod hydroizolační stěrky</t>
  </si>
  <si>
    <t>Utěsnění detailů při stěrkových hydroizolacích, těsnicí pás do svislých koutů šířka 100 mm</t>
  </si>
  <si>
    <t xml:space="preserve">Nátěr hydroizolační včetně dodávky </t>
  </si>
  <si>
    <t xml:space="preserve">Utěsnění detailů při stěrkových hydroizolacích, těsnicí pás do spoje podlaha - stěna šířka 100 mm </t>
  </si>
  <si>
    <t>Provedení izolace proti zemní vlhkosti pásy přitavením vodorovná, 1 vrstva, s dodávkou izolačního pásu se skleněnou nebo polyesterovou vložkou, s minerálním posypem</t>
  </si>
  <si>
    <t>Provedení izolace proti zemní vlhkosti natěradly za studena na ploše svislé, včetně pomocného lešení o výšce podlahy do 1900 mm a pro zatížení do 1,5 kPa. nátěrem asfaltovým lakem, 1x nátěr, včetně dodávky laku ALN</t>
  </si>
  <si>
    <t>Provedení izolace proti zemní vlhkosti pásy přitavením svislá, 1 vrstva, s dodávkou izolačního pásu se skleněnou nebo polyesterovou vložkou, s minerálním posypem</t>
  </si>
  <si>
    <t>Povlakové krytiny střech do 10° pásy přitavením v celé ploše, 1 vrstva, včetně dodávky pásu izolačního z oxidovaného asfaltu natavitelného; nosná vložka skelná tkanina</t>
  </si>
  <si>
    <t xml:space="preserve">Nátěr asfaltový penetrační </t>
  </si>
  <si>
    <t>Izolace tepelné běžných konstrukcí - doplňky položení separační fólie, včetně dodávky materiálu</t>
  </si>
  <si>
    <t>Výrobek izolační pro budovy z pěnového polystyrenu (EPS) tvar: spádová deska; OH = 25 kg/m3; lambda = 0,035 W/(m.K); pevnost v tlaku = 150 kPa</t>
  </si>
  <si>
    <t>Výrobek izolační pro budovy z pěnového polystyrenu (EPS) tvar: deska; tl = 100 mm; OH = 23 kg/m3; lambda = 0,035 W/(m.K); pevnost v tlaku = 150 kPa</t>
  </si>
  <si>
    <t>Výrobek izolační pro budovy z pěnového polystyrenu (EPS) tvar: deska; typ: T; tl = 30 mm; lambda = 0,044 W/(m.K); max. zatížení = 5,0 kPa</t>
  </si>
  <si>
    <t>Výrobek izolační pro budovy z pěnového polystyrenu (EPS) tvar: deska; tl = 30 mm; OH = 23 kg/m3; lambda = 0,035 W/(m.K); pevnost v tlaku = 150 kPa</t>
  </si>
  <si>
    <t>Krytina falcovaná z Al plechu , svitky š. 500 mm, budovy v. do 8 m, sklon do 45°</t>
  </si>
  <si>
    <t>hřebenáč pro větrané střechy z lakovaných Al plechů</t>
  </si>
  <si>
    <t>žlab podokapní půlkruhový, RŠ 333 mm ve všech barevných odstínech, hliníkový lakovaný plech</t>
  </si>
  <si>
    <t>okapový plech, šířka 750 mm stojatá drážka, hliníkový lakovaný plech</t>
  </si>
  <si>
    <t>okapový plech, šířka 550 mm stojatá drážka, hliníkový lakovaný plech</t>
  </si>
  <si>
    <t>žlab podokapní půlkruhový, RŠ 250 mm ve všech barevných odstínech, hliníkový lakovaný plech</t>
  </si>
  <si>
    <t>okapový plech, šířka 265 mm stojatá drážka, hliníkový lakovaný plech</t>
  </si>
  <si>
    <t>zaústění svodu do kanalizace, D 120 mm ve všech barevných odstínech. Lakovaný hliníový plech</t>
  </si>
  <si>
    <t>kotlík žlabový kulatý, žlab 333 mm, D 120mm ve všech barevných odstínech. Lakovaný hliníkový plech</t>
  </si>
  <si>
    <t>odpadní trouby kruhové, D 120 mm ve všech barevných odstínech. Lakovaný hliníkový plech</t>
  </si>
  <si>
    <t>odpadní trouby kruhové, D 80 mm ve všech barevných odstínech. Lakovaný hliníkový plech</t>
  </si>
  <si>
    <t>zaústění svodu do kanalizace, D 80 mm ve všech barevných odstínech. Lakovaný hliníkový plech</t>
  </si>
  <si>
    <t>764778134RT1_x</t>
  </si>
  <si>
    <t>kotlík žlabový kulatý, žlab 250 mm, D 80 mm ve všech barevných odstínech. Lakovaný hliníkový plech</t>
  </si>
  <si>
    <t>sněhový hák pro falcované šablony</t>
  </si>
  <si>
    <t>prostupová taška pro falc. šablony</t>
  </si>
  <si>
    <t>nástavec odvětrání, DN 100 mm. Lakovaný hliníkový plech</t>
  </si>
  <si>
    <t>100 manžeta pro utěs.průchod.nástavce odvětr, lakovaný hliníkový plech</t>
  </si>
  <si>
    <t>bezpečnostní hák pro falcované šablony dle EN 517-B</t>
  </si>
  <si>
    <t>kování interiérové kliky se štíty pro klíč; povrch - kliky pochromované TiN (zlatá); povrch - štíty leštěná nerez TiN (zlatá)</t>
  </si>
  <si>
    <t xml:space="preserve">Montáž podlah z dlaždic hladkých keramických, do tmele, 200 x 200 mm </t>
  </si>
  <si>
    <t xml:space="preserve">Montáž soklíků rovných z dlaždic keramických, do tmele, výšky do 100 mm </t>
  </si>
  <si>
    <t>Sokl keramický  800 x 95 x 10 mm</t>
  </si>
  <si>
    <t>Linoleum přírodní; tl = 2,50 mm; zatížení: 23, 34, 43; trvalá deformace do 0,15 mm; protiskluznost: R9; Ln,w = 5 dB; RtF: Cfl; - s1</t>
  </si>
  <si>
    <t>Čisticí zóny a rohože textilní rohož, ze 100%polypropylenu, podklad PVC, tloušťky 15 mm</t>
  </si>
  <si>
    <t xml:space="preserve">Nátěr podlahy polyuretanový jednosložkový, 1x </t>
  </si>
  <si>
    <t xml:space="preserve">Montáž obkladů stěn obkládačkami keramickými, do tmele, do 1200 x 1200 mm(plocha obkl.0,4 až 1,5 m2) </t>
  </si>
  <si>
    <t>Dlaždice keramická 1200 x 600 x 10 mm, povrch ABS</t>
  </si>
  <si>
    <t>Nátěr betonových povrchů vodoodpudivý na siloxanové bázi, pro exteriér, dvojnásobný</t>
  </si>
  <si>
    <t>Malby z malířských směsí otěruvzdorných,  , bělost 91 %, dvojnásobné</t>
  </si>
  <si>
    <t>Příprava povrchu Penetrace (napouštění) podkladu disperzní, jednonásobná</t>
  </si>
  <si>
    <t>Malby z malířských směsí omyvatelných, pro sádrokarton,  , bílé, dvojnásobné</t>
  </si>
  <si>
    <t>Příčky z desek sádrokartonových jednoduché opláštění, jednoduchá konstrukce CW 75 tloušťka příčky 100 mm, desky impregnované, tloušťky 12,5 mm, tloušťka izolace 50 mm, požární odolnost EI 30</t>
  </si>
  <si>
    <t xml:space="preserve">Předstěny opláštěné sádrokartonovými deskami předsazené stěny spřažené  1 x ocelová konstrukce CD, tloušťka desky 12,5 mm, standard, tloušťka předstěny 55 mm, tl. izolace 40 mm,  </t>
  </si>
  <si>
    <t>Příčky z desek sádrokartonových dvojité opláštění, jednoduchá konstrukce CW 100 tloušťka příčky 150 mm, desky standard, tloušťky 12,5 mm, tloušťka izolace 80 mm, požární odolnost EI 60</t>
  </si>
  <si>
    <t>Úprava podkroví sádrokartonem na plochách šikmých na dřevěný rošt 1x deska, tloušťky 12,5 mm, protipožární, bez izolace</t>
  </si>
  <si>
    <t>Úprava podkroví sádrokartonem na plochách svislých na dřevěný rošt 1x deska, protipožární, bez izolace</t>
  </si>
  <si>
    <t>Úprava podkroví sádrokartonem na plochách vodorovných na ocelový rošt 1x deska, tloušťky 12,5 mm, protipožární, bez izolace</t>
  </si>
  <si>
    <t>Úprava podkroví sádrokartonem na plochách vodorovných na ocelový rošt 1x deska, tloušťky 12,5 mm, protipožární impregnovaná, bez izolace</t>
  </si>
  <si>
    <t>Omítka na stěnách štuková vápenocementová, tl. 3 mm, ručně</t>
  </si>
  <si>
    <t>Násyp pod podlahy z lehkých materiálů vyrovnávací z keramzituy tl. do 60 mm</t>
  </si>
  <si>
    <t>Výrobek izolační pro budovy z minerální vlny (MW) tvar: deska; tl = 120 mm; OH = 30 kg/m3; lambda = 0,037 W/(m.K)</t>
  </si>
  <si>
    <t>Nátěr protipožární dřeva, C 1,  nátěr bezbarvý</t>
  </si>
  <si>
    <t>Geotextilie netkaná  300 g/m2</t>
  </si>
  <si>
    <t>Dlažba betonová zámková 200 x 165 x 80 mm, přírodní</t>
  </si>
  <si>
    <t>Dlažba betonová SLP skladebná reliéfní 200 x 100 x 80 mm, barevná</t>
  </si>
  <si>
    <t>Dlažba betonová vsakovací zatravňovací 200 x 200 x 80 mm, přírodní</t>
  </si>
  <si>
    <t xml:space="preserve">Kamenivo drcené 4/8 </t>
  </si>
  <si>
    <t xml:space="preserve">Kamenivo drcené 16/32 </t>
  </si>
  <si>
    <t xml:space="preserve">Kamenivo drcené 32/63 </t>
  </si>
  <si>
    <t>Štěrkopísek 0 - 8 mm tříděný</t>
  </si>
  <si>
    <t>Obrubník silniční  25 výška 250 x 1000 x 150 mm přírodní</t>
  </si>
  <si>
    <t>Obrubník silniční  15 nájezdový přírodní</t>
  </si>
  <si>
    <t>Obrubník chodníkový  14-10 v. 250 x 100 x 1000 mm přírodní</t>
  </si>
  <si>
    <t>Obrubník silniční  15/25 náběhový levý přírodní</t>
  </si>
  <si>
    <t>Obrubník silniční  25 R0,5 vnější, přírodní</t>
  </si>
  <si>
    <t>PROTIDEŠŤOVÉ ŽALUZIE ZINKOVÉ -PZZN /rám do zdi, se sítem/ PZZN-400x315-R2-S</t>
  </si>
  <si>
    <t>TLUMIČE HLUKU KRUHOVÉ S JÁDREM
-THRS /nástavec-nástavec/ THRS-250-1000-NN</t>
  </si>
  <si>
    <t>Tkaninová vyústka, tvar půlkruhový, D=315/6800mm, konec zaslepen, Vp=270m3/h, dp=120Pa, barva bílá, mat. 100%polyester 214g/m2, tl. 0,3mm, prodyšnost 55m3/h/m2, vhodná pro čisté prostory - třída č. 4, vč. montážního</t>
  </si>
  <si>
    <t>Tkaninová vyústka, tvar půlkruhový, D=315/9500mm, konec zaslepen, Vp=380m3/h, dp=120Pa, barva bílá, mat. 100%polyester 214g/m2, tl. 0,3mm, prodyšnost 55m3/h/m2, vhodná pro čisté prostory - třída č. 4, vč. montážního</t>
  </si>
  <si>
    <t>VYÚSTKY NA ČTYŘHRANNÉ POTRUBÍ -V /komfortní, dvouřadá, UR+mechanizmus, regulace/ VK2-3-225x125-R2</t>
  </si>
  <si>
    <t>VYÚSTKY NA ČTYŘHRANNÉ POTRUBÍ -V
/komfortní, jednořadá, UR+mechanizmus, regulace/ VK1-3-225x75-R1</t>
  </si>
  <si>
    <t>VYÚSTKY NA ČTYŘHRANNÉ POTRUBÍ -V
/komfortní, jednořadá, UR+mechanizmus, regulace/ VK1-3-325x125-R1</t>
  </si>
  <si>
    <t>ČTYŘHRANNÉ POTRUBÍ SKUPINY I. MATERIÁL POZINKOVANÝ PLECH   do obvodu 1050 20% tvarovek</t>
  </si>
  <si>
    <t>ČTYŘHRANNÉ POTRUBÍ SKUPINY I. MATERIÁL POZINKOVANÝ PLECH  do obvodu 1500 100% tvarovek</t>
  </si>
  <si>
    <t>KRUHOVÉ POTRUBÍ SPIRO SAFE  do průměru280 30% tvarovek</t>
  </si>
  <si>
    <t>OHEBNÁ HLINÍKOVÁ HADICE
TEPELNĚ IZOLOVANÁ tl.25 mm     D=254  Al hadice</t>
  </si>
  <si>
    <t>KRUHOVÉ POTRUBÍ SPIRO SAFE     do průměru100 30% tvarovek</t>
  </si>
  <si>
    <t>závěsný materiál (ZÁVĚSY, ZÁVĚSNÉ LIŠTY, ZÁVITOVÉ TYČE,ZÁVĚSY, KRUHOVÉ ZÁVĚSY,HMOŽDINKY)</t>
  </si>
  <si>
    <t>TEPELNÉ IZOLACE POTRUBÍ KAUČUKEM S AL POLEPEM    tl. 25mm</t>
  </si>
  <si>
    <t>TEPELNÉ IZOLACE POTRUBÍ KAUČUKEM S AL POLEPEM   tl. 13mm</t>
  </si>
  <si>
    <t>171201231</t>
  </si>
  <si>
    <t>Poplatek za uložení zeminy a kamení na recyklační skládce (skládkovné) zatříděného do Katalogu odpadů pod kódem 17 05 04</t>
  </si>
  <si>
    <t>bez požárních : 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</si>
</sst>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2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indexed="9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2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  <font>
      <sz val="8"/>
      <color indexed="14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8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0" xfId="0" applyAlignment="1">
      <alignment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 wrapText="1"/>
    </xf>
    <xf numFmtId="49" fontId="8" fillId="0" borderId="6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49" fontId="0" fillId="0" borderId="6" xfId="0" applyNumberFormat="1" applyBorder="1" applyAlignment="1">
      <alignment vertical="center" wrapTex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30" xfId="0" applyNumberFormat="1" applyFont="1" applyFill="1" applyBorder="1" applyAlignment="1">
      <alignment vertical="center"/>
    </xf>
    <xf numFmtId="4" fontId="7" fillId="5" borderId="31" xfId="0" applyNumberFormat="1" applyFont="1" applyFill="1" applyBorder="1" applyAlignment="1">
      <alignment vertical="center" wrapText="1"/>
    </xf>
    <xf numFmtId="4" fontId="10" fillId="5" borderId="32" xfId="0" applyNumberFormat="1" applyFont="1" applyFill="1" applyBorder="1" applyAlignment="1">
      <alignment horizontal="center" vertical="center" wrapText="1" shrinkToFit="1"/>
    </xf>
    <xf numFmtId="4" fontId="7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/>
    </xf>
    <xf numFmtId="4" fontId="0" fillId="0" borderId="33" xfId="0" applyNumberFormat="1" applyBorder="1" applyAlignment="1">
      <alignment vertical="center"/>
    </xf>
    <xf numFmtId="4" fontId="3" fillId="0" borderId="35" xfId="0" applyNumberFormat="1" applyFont="1" applyBorder="1" applyAlignment="1">
      <alignment horizontal="right" vertical="center" wrapText="1" shrinkToFit="1"/>
    </xf>
    <xf numFmtId="4" fontId="3" fillId="0" borderId="35" xfId="0" applyNumberFormat="1" applyFont="1" applyBorder="1" applyAlignment="1">
      <alignment horizontal="right" vertical="center" shrinkToFit="1"/>
    </xf>
    <xf numFmtId="4" fontId="0" fillId="0" borderId="35" xfId="0" applyNumberFormat="1" applyBorder="1" applyAlignment="1">
      <alignment vertical="center" shrinkToFit="1"/>
    </xf>
    <xf numFmtId="3" fontId="0" fillId="0" borderId="35" xfId="0" applyNumberFormat="1" applyBorder="1" applyAlignment="1">
      <alignment vertical="center"/>
    </xf>
    <xf numFmtId="4" fontId="8" fillId="0" borderId="33" xfId="0" applyNumberFormat="1" applyFont="1" applyBorder="1" applyAlignment="1">
      <alignment vertical="center"/>
    </xf>
    <xf numFmtId="4" fontId="8" fillId="0" borderId="35" xfId="0" applyNumberFormat="1" applyFont="1" applyBorder="1" applyAlignment="1">
      <alignment vertical="center" wrapText="1" shrinkToFit="1"/>
    </xf>
    <xf numFmtId="4" fontId="8" fillId="0" borderId="35" xfId="0" applyNumberFormat="1" applyFont="1" applyBorder="1" applyAlignment="1">
      <alignment vertical="center" shrinkToFit="1"/>
    </xf>
    <xf numFmtId="3" fontId="8" fillId="0" borderId="35" xfId="0" applyNumberFormat="1" applyFont="1" applyBorder="1" applyAlignment="1">
      <alignment vertical="center"/>
    </xf>
    <xf numFmtId="4" fontId="0" fillId="0" borderId="33" xfId="0" applyNumberFormat="1" applyBorder="1" applyAlignment="1">
      <alignment horizontal="left" vertical="center"/>
    </xf>
    <xf numFmtId="4" fontId="0" fillId="0" borderId="35" xfId="0" applyNumberFormat="1" applyBorder="1" applyAlignment="1">
      <alignment vertical="center" wrapText="1" shrinkToFit="1"/>
    </xf>
    <xf numFmtId="4" fontId="0" fillId="3" borderId="39" xfId="0" applyNumberFormat="1" applyFill="1" applyBorder="1" applyAlignment="1">
      <alignment vertical="center" wrapText="1" shrinkToFit="1"/>
    </xf>
    <xf numFmtId="4" fontId="0" fillId="3" borderId="39" xfId="0" applyNumberFormat="1" applyFill="1" applyBorder="1" applyAlignment="1">
      <alignment vertical="center" shrinkToFit="1"/>
    </xf>
    <xf numFmtId="3" fontId="0" fillId="3" borderId="39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15" fillId="0" borderId="0" xfId="0" applyFont="1" applyAlignment="1">
      <alignment wrapText="1"/>
    </xf>
    <xf numFmtId="0" fontId="6" fillId="0" borderId="0" xfId="0" applyFont="1"/>
    <xf numFmtId="49" fontId="0" fillId="0" borderId="0" xfId="0" applyNumberFormat="1"/>
    <xf numFmtId="0" fontId="16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6" fillId="5" borderId="30" xfId="0" applyFont="1" applyFill="1" applyBorder="1" applyAlignment="1">
      <alignment horizontal="center" vertical="center" wrapText="1"/>
    </xf>
    <xf numFmtId="0" fontId="16" fillId="5" borderId="31" xfId="0" applyFont="1" applyFill="1" applyBorder="1" applyAlignment="1">
      <alignment horizontal="center" vertical="center" wrapText="1"/>
    </xf>
    <xf numFmtId="0" fontId="16" fillId="5" borderId="32" xfId="0" applyFont="1" applyFill="1" applyBorder="1" applyAlignment="1">
      <alignment horizontal="center" vertical="center" wrapText="1"/>
    </xf>
    <xf numFmtId="49" fontId="7" fillId="0" borderId="33" xfId="0" applyNumberFormat="1" applyFont="1" applyBorder="1" applyAlignment="1">
      <alignment vertical="center"/>
    </xf>
    <xf numFmtId="0" fontId="7" fillId="3" borderId="36" xfId="0" applyFont="1" applyFill="1" applyBorder="1" applyAlignment="1">
      <alignment vertical="center"/>
    </xf>
    <xf numFmtId="0" fontId="7" fillId="3" borderId="36" xfId="0" applyFont="1" applyFill="1" applyBorder="1" applyAlignment="1">
      <alignment vertical="center" wrapText="1"/>
    </xf>
    <xf numFmtId="0" fontId="7" fillId="3" borderId="37" xfId="0" applyFont="1" applyFill="1" applyBorder="1" applyAlignment="1">
      <alignment vertical="center" wrapText="1"/>
    </xf>
    <xf numFmtId="164" fontId="7" fillId="0" borderId="35" xfId="0" applyNumberFormat="1" applyFont="1" applyBorder="1" applyAlignment="1">
      <alignment vertical="center"/>
    </xf>
    <xf numFmtId="164" fontId="7" fillId="3" borderId="39" xfId="0" applyNumberFormat="1" applyFont="1" applyFill="1" applyBorder="1" applyAlignment="1">
      <alignment vertical="center"/>
    </xf>
    <xf numFmtId="164" fontId="0" fillId="0" borderId="0" xfId="0" applyNumberFormat="1"/>
    <xf numFmtId="4" fontId="7" fillId="0" borderId="35" xfId="0" applyNumberFormat="1" applyFont="1" applyBorder="1" applyAlignment="1">
      <alignment horizontal="center" vertical="center"/>
    </xf>
    <xf numFmtId="4" fontId="7" fillId="0" borderId="35" xfId="0" applyNumberFormat="1" applyFont="1" applyBorder="1" applyAlignment="1">
      <alignment vertical="center"/>
    </xf>
    <xf numFmtId="4" fontId="7" fillId="3" borderId="39" xfId="0" applyNumberFormat="1" applyFont="1" applyFill="1" applyBorder="1" applyAlignment="1">
      <alignment horizontal="center" vertical="center"/>
    </xf>
    <xf numFmtId="4" fontId="7" fillId="3" borderId="39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3" borderId="21" xfId="0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7" fillId="0" borderId="0" xfId="0" applyFont="1" applyAlignment="1">
      <alignment vertical="top"/>
    </xf>
    <xf numFmtId="49" fontId="17" fillId="0" borderId="0" xfId="0" applyNumberFormat="1" applyFont="1" applyAlignment="1">
      <alignment vertical="top"/>
    </xf>
    <xf numFmtId="165" fontId="17" fillId="0" borderId="0" xfId="0" applyNumberFormat="1" applyFont="1" applyAlignment="1">
      <alignment vertical="top" shrinkToFit="1"/>
    </xf>
    <xf numFmtId="4" fontId="17" fillId="0" borderId="0" xfId="0" applyNumberFormat="1" applyFont="1" applyAlignment="1">
      <alignment vertical="top" shrinkToFit="1"/>
    </xf>
    <xf numFmtId="4" fontId="17" fillId="4" borderId="0" xfId="0" applyNumberFormat="1" applyFont="1" applyFill="1" applyAlignment="1" applyProtection="1">
      <alignment vertical="top" shrinkToFit="1"/>
      <protection locked="0"/>
    </xf>
    <xf numFmtId="165" fontId="18" fillId="0" borderId="0" xfId="0" applyNumberFormat="1" applyFont="1" applyAlignment="1">
      <alignment horizontal="center" vertical="top" wrapText="1" shrinkToFit="1"/>
    </xf>
    <xf numFmtId="165" fontId="18" fillId="0" borderId="0" xfId="0" applyNumberFormat="1" applyFont="1" applyAlignment="1">
      <alignment vertical="top" wrapText="1" shrinkToFit="1"/>
    </xf>
    <xf numFmtId="165" fontId="8" fillId="3" borderId="0" xfId="0" applyNumberFormat="1" applyFont="1" applyFill="1" applyAlignment="1">
      <alignment vertical="top" shrinkToFit="1"/>
    </xf>
    <xf numFmtId="4" fontId="8" fillId="3" borderId="0" xfId="0" applyNumberFormat="1" applyFont="1" applyFill="1" applyAlignment="1">
      <alignment vertical="top" shrinkToFit="1"/>
    </xf>
    <xf numFmtId="0" fontId="8" fillId="3" borderId="29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5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40" xfId="0" applyNumberFormat="1" applyFont="1" applyFill="1" applyBorder="1" applyAlignment="1">
      <alignment vertical="top" shrinkToFit="1"/>
    </xf>
    <xf numFmtId="0" fontId="8" fillId="3" borderId="12" xfId="0" applyFont="1" applyFill="1" applyBorder="1" applyAlignment="1">
      <alignment horizontal="center" vertical="top" shrinkToFit="1"/>
    </xf>
    <xf numFmtId="165" fontId="8" fillId="3" borderId="12" xfId="0" applyNumberFormat="1" applyFont="1" applyFill="1" applyBorder="1" applyAlignment="1">
      <alignment vertical="top" shrinkToFit="1"/>
    </xf>
    <xf numFmtId="4" fontId="8" fillId="3" borderId="12" xfId="0" applyNumberFormat="1" applyFont="1" applyFill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 shrinkToFit="1"/>
    </xf>
    <xf numFmtId="0" fontId="17" fillId="0" borderId="41" xfId="0" applyFont="1" applyBorder="1" applyAlignment="1">
      <alignment vertical="top"/>
    </xf>
    <xf numFmtId="49" fontId="17" fillId="0" borderId="42" xfId="0" applyNumberFormat="1" applyFont="1" applyBorder="1" applyAlignment="1">
      <alignment vertical="top"/>
    </xf>
    <xf numFmtId="0" fontId="17" fillId="0" borderId="42" xfId="0" applyFont="1" applyBorder="1" applyAlignment="1">
      <alignment horizontal="center" vertical="top" shrinkToFit="1"/>
    </xf>
    <xf numFmtId="165" fontId="17" fillId="0" borderId="42" xfId="0" applyNumberFormat="1" applyFont="1" applyBorder="1" applyAlignment="1">
      <alignment vertical="top" shrinkToFit="1"/>
    </xf>
    <xf numFmtId="4" fontId="17" fillId="4" borderId="42" xfId="0" applyNumberFormat="1" applyFont="1" applyFill="1" applyBorder="1" applyAlignment="1" applyProtection="1">
      <alignment vertical="top" shrinkToFit="1"/>
      <protection locked="0"/>
    </xf>
    <xf numFmtId="4" fontId="17" fillId="0" borderId="43" xfId="0" applyNumberFormat="1" applyFont="1" applyBorder="1" applyAlignment="1">
      <alignment vertical="top" shrinkToFit="1"/>
    </xf>
    <xf numFmtId="0" fontId="17" fillId="0" borderId="44" xfId="0" applyFont="1" applyBorder="1" applyAlignment="1">
      <alignment vertical="top"/>
    </xf>
    <xf numFmtId="49" fontId="17" fillId="0" borderId="45" xfId="0" applyNumberFormat="1" applyFont="1" applyBorder="1" applyAlignment="1">
      <alignment vertical="top"/>
    </xf>
    <xf numFmtId="0" fontId="17" fillId="0" borderId="45" xfId="0" applyFont="1" applyBorder="1" applyAlignment="1">
      <alignment horizontal="center" vertical="top" shrinkToFit="1"/>
    </xf>
    <xf numFmtId="165" fontId="17" fillId="0" borderId="45" xfId="0" applyNumberFormat="1" applyFont="1" applyBorder="1" applyAlignment="1">
      <alignment vertical="top" shrinkToFit="1"/>
    </xf>
    <xf numFmtId="4" fontId="17" fillId="4" borderId="45" xfId="0" applyNumberFormat="1" applyFont="1" applyFill="1" applyBorder="1" applyAlignment="1" applyProtection="1">
      <alignment vertical="top" shrinkToFit="1"/>
      <protection locked="0"/>
    </xf>
    <xf numFmtId="4" fontId="17" fillId="0" borderId="46" xfId="0" applyNumberFormat="1" applyFont="1" applyBorder="1" applyAlignment="1">
      <alignment vertical="top" shrinkToFit="1"/>
    </xf>
    <xf numFmtId="0" fontId="20" fillId="0" borderId="0" xfId="0" applyFont="1" applyAlignment="1">
      <alignment wrapText="1"/>
    </xf>
    <xf numFmtId="49" fontId="8" fillId="3" borderId="18" xfId="0" applyNumberFormat="1" applyFont="1" applyFill="1" applyBorder="1" applyAlignment="1">
      <alignment horizontal="left" vertical="top" wrapText="1"/>
    </xf>
    <xf numFmtId="49" fontId="17" fillId="0" borderId="42" xfId="0" applyNumberFormat="1" applyFont="1" applyBorder="1" applyAlignment="1">
      <alignment horizontal="left" vertical="top" wrapText="1"/>
    </xf>
    <xf numFmtId="165" fontId="18" fillId="0" borderId="0" xfId="0" quotePrefix="1" applyNumberFormat="1" applyFont="1" applyAlignment="1">
      <alignment horizontal="left" vertical="top" wrapText="1"/>
    </xf>
    <xf numFmtId="49" fontId="17" fillId="0" borderId="45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5" fontId="21" fillId="0" borderId="0" xfId="0" applyNumberFormat="1" applyFont="1" applyAlignment="1">
      <alignment horizontal="center" vertical="top" wrapText="1" shrinkToFit="1"/>
    </xf>
    <xf numFmtId="165" fontId="21" fillId="0" borderId="0" xfId="0" applyNumberFormat="1" applyFont="1" applyAlignment="1">
      <alignment vertical="top" wrapText="1" shrinkToFit="1"/>
    </xf>
    <xf numFmtId="165" fontId="21" fillId="0" borderId="0" xfId="0" quotePrefix="1" applyNumberFormat="1" applyFont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49" fontId="7" fillId="0" borderId="33" xfId="0" applyNumberFormat="1" applyFont="1" applyBorder="1" applyAlignment="1">
      <alignment vertical="center" wrapText="1"/>
    </xf>
    <xf numFmtId="49" fontId="7" fillId="0" borderId="34" xfId="0" applyNumberFormat="1" applyFont="1" applyBorder="1" applyAlignment="1">
      <alignment vertical="center" wrapText="1"/>
    </xf>
    <xf numFmtId="4" fontId="0" fillId="0" borderId="34" xfId="0" applyNumberFormat="1" applyBorder="1" applyAlignment="1">
      <alignment vertical="center" wrapText="1"/>
    </xf>
    <xf numFmtId="4" fontId="0" fillId="3" borderId="36" xfId="0" applyNumberFormat="1" applyFill="1" applyBorder="1" applyAlignment="1">
      <alignment vertical="center"/>
    </xf>
    <xf numFmtId="4" fontId="0" fillId="3" borderId="37" xfId="0" applyNumberFormat="1" applyFill="1" applyBorder="1" applyAlignment="1">
      <alignment vertical="center"/>
    </xf>
    <xf numFmtId="4" fontId="0" fillId="3" borderId="38" xfId="0" applyNumberFormat="1" applyFill="1" applyBorder="1" applyAlignment="1">
      <alignment vertical="center"/>
    </xf>
    <xf numFmtId="0" fontId="0" fillId="0" borderId="0" xfId="0" applyAlignment="1">
      <alignment wrapText="1"/>
    </xf>
    <xf numFmtId="4" fontId="8" fillId="0" borderId="34" xfId="0" applyNumberFormat="1" applyFont="1" applyBorder="1" applyAlignment="1">
      <alignment vertical="center" wrapText="1"/>
    </xf>
    <xf numFmtId="49" fontId="8" fillId="0" borderId="0" xfId="0" applyNumberFormat="1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8" fillId="0" borderId="6" xfId="0" applyNumberFormat="1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49" fontId="8" fillId="0" borderId="18" xfId="0" applyNumberFormat="1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6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0" fontId="0" fillId="4" borderId="29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horizontal="left" vertical="top" wrapText="1"/>
      <protection locked="0"/>
    </xf>
    <xf numFmtId="0" fontId="0" fillId="4" borderId="40" xfId="0" applyFill="1" applyBorder="1" applyAlignment="1" applyProtection="1">
      <alignment vertical="top" wrapText="1"/>
      <protection locked="0"/>
    </xf>
    <xf numFmtId="0" fontId="0" fillId="4" borderId="26" xfId="0" applyFill="1" applyBorder="1" applyAlignment="1" applyProtection="1">
      <alignment vertical="top" wrapText="1"/>
      <protection locked="0"/>
    </xf>
    <xf numFmtId="0" fontId="0" fillId="4" borderId="0" xfId="0" applyFill="1" applyAlignment="1" applyProtection="1">
      <alignment vertical="top" wrapText="1"/>
      <protection locked="0"/>
    </xf>
    <xf numFmtId="0" fontId="0" fillId="4" borderId="0" xfId="0" applyFill="1" applyAlignment="1" applyProtection="1">
      <alignment horizontal="left" vertical="top" wrapText="1"/>
      <protection locked="0"/>
    </xf>
    <xf numFmtId="0" fontId="0" fillId="4" borderId="27" xfId="0" applyFill="1" applyBorder="1" applyAlignment="1" applyProtection="1">
      <alignment vertical="top" wrapText="1"/>
      <protection locked="0"/>
    </xf>
    <xf numFmtId="0" fontId="0" fillId="4" borderId="10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horizontal="left" vertical="top" wrapText="1"/>
      <protection locked="0"/>
    </xf>
    <xf numFmtId="0" fontId="0" fillId="4" borderId="28" xfId="0" applyFill="1" applyBorder="1" applyAlignment="1" applyProtection="1">
      <alignment vertical="top" wrapText="1"/>
      <protection locked="0"/>
    </xf>
    <xf numFmtId="0" fontId="19" fillId="0" borderId="18" xfId="0" applyFont="1" applyBorder="1" applyAlignment="1">
      <alignment horizontal="left" vertical="top" wrapText="1"/>
    </xf>
    <xf numFmtId="0" fontId="19" fillId="0" borderId="18" xfId="0" applyFont="1" applyBorder="1" applyAlignment="1">
      <alignment vertical="top" wrapText="1"/>
    </xf>
    <xf numFmtId="0" fontId="19" fillId="0" borderId="0" xfId="0" applyFont="1" applyAlignment="1">
      <alignment horizontal="left" vertical="top" wrapText="1"/>
    </xf>
    <xf numFmtId="0" fontId="19" fillId="0" borderId="0" xfId="0" applyFont="1" applyAlignment="1">
      <alignment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40\ppskania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G2"/>
  <sheetViews>
    <sheetView workbookViewId="0">
      <selection activeCell="A2" sqref="A2:G2"/>
    </sheetView>
  </sheetViews>
  <sheetFormatPr defaultRowHeight="12.75" x14ac:dyDescent="0.2"/>
  <sheetData>
    <row r="1" spans="1:7" x14ac:dyDescent="0.2">
      <c r="A1" s="21" t="s">
        <v>40</v>
      </c>
    </row>
    <row r="2" spans="1:7" ht="57.75" customHeight="1" x14ac:dyDescent="0.2">
      <c r="A2" s="196" t="s">
        <v>41</v>
      </c>
      <c r="B2" s="196"/>
      <c r="C2" s="196"/>
      <c r="D2" s="196"/>
      <c r="E2" s="196"/>
      <c r="F2" s="196"/>
      <c r="G2" s="196"/>
    </row>
  </sheetData>
  <sheetProtection algorithmName="SHA-512" hashValue="inXwKJtAmzf+HZw5R2AH5NhQSXqHqUZzlewm/+jIvKhsYEbVvwLaHdMG9lumU1k29KhEeU72fy+iOsqvo/3S/Q==" saltValue="KVi8A/GL/YAjmdsSIKMDwg==" spinCount="100000" sheet="1" formatRows="0"/>
  <mergeCells count="1">
    <mergeCell ref="A2:G2"/>
  </mergeCells>
  <pageMargins left="0.7" right="0.7" top="0.78740157499999996" bottom="0.78740157499999996" header="0.3" footer="0.3"/>
  <pageSetup paperSize="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6DE24-2AED-4653-84A9-DDD23A79C09E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74</v>
      </c>
      <c r="C4" s="257" t="s">
        <v>75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265</v>
      </c>
      <c r="C8" s="186" t="s">
        <v>266</v>
      </c>
      <c r="D8" s="165"/>
      <c r="E8" s="166"/>
      <c r="F8" s="167"/>
      <c r="G8" s="168">
        <f>SUMIF(AG9:AG32,"&lt;&gt;NOR",G9:G32)</f>
        <v>0</v>
      </c>
      <c r="H8" s="162"/>
      <c r="I8" s="162">
        <f>SUM(I9:I32)</f>
        <v>0</v>
      </c>
      <c r="J8" s="162"/>
      <c r="K8" s="162">
        <f>SUM(K9:K32)</f>
        <v>0</v>
      </c>
      <c r="L8" s="162"/>
      <c r="M8" s="162">
        <f>SUM(M9:M32)</f>
        <v>0</v>
      </c>
      <c r="N8" s="161"/>
      <c r="O8" s="161">
        <f>SUM(O9:O32)</f>
        <v>0</v>
      </c>
      <c r="P8" s="161"/>
      <c r="Q8" s="161">
        <f>SUM(Q9:Q32)</f>
        <v>0</v>
      </c>
      <c r="R8" s="162"/>
      <c r="S8" s="162"/>
      <c r="T8" s="162"/>
      <c r="U8" s="162"/>
      <c r="V8" s="162">
        <f>SUM(V9:V32)</f>
        <v>0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2430</v>
      </c>
      <c r="C9" s="189" t="s">
        <v>2431</v>
      </c>
      <c r="D9" s="181" t="s">
        <v>314</v>
      </c>
      <c r="E9" s="182">
        <v>224</v>
      </c>
      <c r="F9" s="183"/>
      <c r="G9" s="184">
        <f t="shared" ref="G9:G27" si="0">ROUND(E9*F9,2)</f>
        <v>0</v>
      </c>
      <c r="H9" s="158"/>
      <c r="I9" s="157">
        <f t="shared" ref="I9:I27" si="1">ROUND(E9*H9,2)</f>
        <v>0</v>
      </c>
      <c r="J9" s="158"/>
      <c r="K9" s="157">
        <f t="shared" ref="K9:K27" si="2">ROUND(E9*J9,2)</f>
        <v>0</v>
      </c>
      <c r="L9" s="157">
        <v>21</v>
      </c>
      <c r="M9" s="157">
        <f t="shared" ref="M9:M27" si="3">G9*(1+L9/100)</f>
        <v>0</v>
      </c>
      <c r="N9" s="156">
        <v>0</v>
      </c>
      <c r="O9" s="156">
        <f t="shared" ref="O9:O27" si="4">ROUND(E9*N9,2)</f>
        <v>0</v>
      </c>
      <c r="P9" s="156">
        <v>0</v>
      </c>
      <c r="Q9" s="156">
        <f t="shared" ref="Q9:Q27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27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2432</v>
      </c>
      <c r="C10" s="189" t="s">
        <v>2433</v>
      </c>
      <c r="D10" s="181" t="s">
        <v>314</v>
      </c>
      <c r="E10" s="182">
        <v>330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2434</v>
      </c>
      <c r="C11" s="189" t="s">
        <v>2435</v>
      </c>
      <c r="D11" s="181" t="s">
        <v>314</v>
      </c>
      <c r="E11" s="182">
        <v>251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2436</v>
      </c>
      <c r="C12" s="189" t="s">
        <v>2437</v>
      </c>
      <c r="D12" s="181" t="s">
        <v>314</v>
      </c>
      <c r="E12" s="182">
        <v>32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1585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2438</v>
      </c>
      <c r="C13" s="189" t="s">
        <v>2439</v>
      </c>
      <c r="D13" s="181" t="s">
        <v>314</v>
      </c>
      <c r="E13" s="182">
        <v>6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2440</v>
      </c>
      <c r="C14" s="189" t="s">
        <v>2441</v>
      </c>
      <c r="D14" s="181" t="s">
        <v>314</v>
      </c>
      <c r="E14" s="182">
        <v>2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2442</v>
      </c>
      <c r="C15" s="189" t="s">
        <v>2443</v>
      </c>
      <c r="D15" s="181" t="s">
        <v>314</v>
      </c>
      <c r="E15" s="182">
        <v>4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2444</v>
      </c>
      <c r="C16" s="189" t="s">
        <v>2445</v>
      </c>
      <c r="D16" s="181" t="s">
        <v>314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9</v>
      </c>
      <c r="B17" s="180" t="s">
        <v>2446</v>
      </c>
      <c r="C17" s="189" t="s">
        <v>2447</v>
      </c>
      <c r="D17" s="181" t="s">
        <v>314</v>
      </c>
      <c r="E17" s="182">
        <v>3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10</v>
      </c>
      <c r="B18" s="180" t="s">
        <v>2448</v>
      </c>
      <c r="C18" s="189" t="s">
        <v>2449</v>
      </c>
      <c r="D18" s="181" t="s">
        <v>314</v>
      </c>
      <c r="E18" s="182">
        <v>1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11</v>
      </c>
      <c r="B19" s="180" t="s">
        <v>2450</v>
      </c>
      <c r="C19" s="189" t="s">
        <v>2451</v>
      </c>
      <c r="D19" s="181" t="s">
        <v>314</v>
      </c>
      <c r="E19" s="182">
        <v>2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2452</v>
      </c>
      <c r="C20" s="189" t="s">
        <v>2453</v>
      </c>
      <c r="D20" s="181" t="s">
        <v>314</v>
      </c>
      <c r="E20" s="182">
        <v>2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2454</v>
      </c>
      <c r="C21" s="189" t="s">
        <v>2455</v>
      </c>
      <c r="D21" s="181" t="s">
        <v>314</v>
      </c>
      <c r="E21" s="182">
        <v>2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1585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14</v>
      </c>
      <c r="B22" s="180" t="s">
        <v>2456</v>
      </c>
      <c r="C22" s="189" t="s">
        <v>2457</v>
      </c>
      <c r="D22" s="181" t="s">
        <v>314</v>
      </c>
      <c r="E22" s="182">
        <v>1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15</v>
      </c>
      <c r="B23" s="180" t="s">
        <v>2458</v>
      </c>
      <c r="C23" s="189" t="s">
        <v>2459</v>
      </c>
      <c r="D23" s="181" t="s">
        <v>314</v>
      </c>
      <c r="E23" s="182">
        <v>3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1585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16</v>
      </c>
      <c r="B24" s="180" t="s">
        <v>2460</v>
      </c>
      <c r="C24" s="189" t="s">
        <v>2461</v>
      </c>
      <c r="D24" s="181" t="s">
        <v>314</v>
      </c>
      <c r="E24" s="182">
        <v>3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17</v>
      </c>
      <c r="B25" s="180" t="s">
        <v>2462</v>
      </c>
      <c r="C25" s="189" t="s">
        <v>2463</v>
      </c>
      <c r="D25" s="181" t="s">
        <v>314</v>
      </c>
      <c r="E25" s="182">
        <v>110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18</v>
      </c>
      <c r="B26" s="180" t="s">
        <v>2464</v>
      </c>
      <c r="C26" s="189" t="s">
        <v>2465</v>
      </c>
      <c r="D26" s="181" t="s">
        <v>314</v>
      </c>
      <c r="E26" s="182">
        <v>1122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3">
        <v>19</v>
      </c>
      <c r="B27" s="174" t="s">
        <v>2466</v>
      </c>
      <c r="C27" s="187" t="s">
        <v>2467</v>
      </c>
      <c r="D27" s="175" t="s">
        <v>314</v>
      </c>
      <c r="E27" s="176">
        <v>16</v>
      </c>
      <c r="F27" s="177"/>
      <c r="G27" s="178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">
      <c r="A28" s="154"/>
      <c r="B28" s="155"/>
      <c r="C28" s="274" t="s">
        <v>2468</v>
      </c>
      <c r="D28" s="275"/>
      <c r="E28" s="275"/>
      <c r="F28" s="275"/>
      <c r="G28" s="275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319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20</v>
      </c>
      <c r="B29" s="180" t="s">
        <v>2469</v>
      </c>
      <c r="C29" s="189" t="s">
        <v>2470</v>
      </c>
      <c r="D29" s="181" t="s">
        <v>355</v>
      </c>
      <c r="E29" s="182">
        <v>175</v>
      </c>
      <c r="F29" s="183"/>
      <c r="G29" s="184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6">
        <v>0</v>
      </c>
      <c r="O29" s="156">
        <f>ROUND(E29*N29,2)</f>
        <v>0</v>
      </c>
      <c r="P29" s="156">
        <v>0</v>
      </c>
      <c r="Q29" s="156">
        <f>ROUND(E29*P29,2)</f>
        <v>0</v>
      </c>
      <c r="R29" s="157"/>
      <c r="S29" s="157" t="s">
        <v>332</v>
      </c>
      <c r="T29" s="157" t="s">
        <v>333</v>
      </c>
      <c r="U29" s="157">
        <v>0</v>
      </c>
      <c r="V29" s="157">
        <f>ROUND(E29*U29,2)</f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1585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9">
        <v>21</v>
      </c>
      <c r="B30" s="180" t="s">
        <v>2471</v>
      </c>
      <c r="C30" s="189" t="s">
        <v>2472</v>
      </c>
      <c r="D30" s="181" t="s">
        <v>355</v>
      </c>
      <c r="E30" s="182">
        <v>10</v>
      </c>
      <c r="F30" s="183"/>
      <c r="G30" s="184">
        <f>ROUND(E30*F30,2)</f>
        <v>0</v>
      </c>
      <c r="H30" s="158"/>
      <c r="I30" s="157">
        <f>ROUND(E30*H30,2)</f>
        <v>0</v>
      </c>
      <c r="J30" s="158"/>
      <c r="K30" s="157">
        <f>ROUND(E30*J30,2)</f>
        <v>0</v>
      </c>
      <c r="L30" s="157">
        <v>21</v>
      </c>
      <c r="M30" s="157">
        <f>G30*(1+L30/100)</f>
        <v>0</v>
      </c>
      <c r="N30" s="156">
        <v>0</v>
      </c>
      <c r="O30" s="156">
        <f>ROUND(E30*N30,2)</f>
        <v>0</v>
      </c>
      <c r="P30" s="156">
        <v>0</v>
      </c>
      <c r="Q30" s="156">
        <f>ROUND(E30*P30,2)</f>
        <v>0</v>
      </c>
      <c r="R30" s="157"/>
      <c r="S30" s="157" t="s">
        <v>332</v>
      </c>
      <c r="T30" s="157" t="s">
        <v>333</v>
      </c>
      <c r="U30" s="157">
        <v>0</v>
      </c>
      <c r="V30" s="157">
        <f>ROUND(E30*U30,2)</f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1585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9">
        <v>22</v>
      </c>
      <c r="B31" s="180" t="s">
        <v>2473</v>
      </c>
      <c r="C31" s="189" t="s">
        <v>2474</v>
      </c>
      <c r="D31" s="181" t="s">
        <v>314</v>
      </c>
      <c r="E31" s="182">
        <v>40</v>
      </c>
      <c r="F31" s="183"/>
      <c r="G31" s="184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7"/>
      <c r="S31" s="157" t="s">
        <v>332</v>
      </c>
      <c r="T31" s="157" t="s">
        <v>333</v>
      </c>
      <c r="U31" s="157">
        <v>0</v>
      </c>
      <c r="V31" s="157">
        <f>ROUND(E31*U31,2)</f>
        <v>0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1585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9">
        <v>23</v>
      </c>
      <c r="B32" s="180" t="s">
        <v>2475</v>
      </c>
      <c r="C32" s="189" t="s">
        <v>2476</v>
      </c>
      <c r="D32" s="181" t="s">
        <v>314</v>
      </c>
      <c r="E32" s="182">
        <v>6</v>
      </c>
      <c r="F32" s="183"/>
      <c r="G32" s="184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332</v>
      </c>
      <c r="T32" s="157" t="s">
        <v>333</v>
      </c>
      <c r="U32" s="157">
        <v>0</v>
      </c>
      <c r="V32" s="157">
        <f>ROUND(E32*U32,2)</f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1585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x14ac:dyDescent="0.2">
      <c r="A33" s="163" t="s">
        <v>295</v>
      </c>
      <c r="B33" s="164" t="s">
        <v>207</v>
      </c>
      <c r="C33" s="186" t="s">
        <v>208</v>
      </c>
      <c r="D33" s="165"/>
      <c r="E33" s="166"/>
      <c r="F33" s="167"/>
      <c r="G33" s="168">
        <f>SUMIF(AG34:AG48,"&lt;&gt;NOR",G34:G48)</f>
        <v>0</v>
      </c>
      <c r="H33" s="162"/>
      <c r="I33" s="162">
        <f>SUM(I34:I48)</f>
        <v>0</v>
      </c>
      <c r="J33" s="162"/>
      <c r="K33" s="162">
        <f>SUM(K34:K48)</f>
        <v>0</v>
      </c>
      <c r="L33" s="162"/>
      <c r="M33" s="162">
        <f>SUM(M34:M48)</f>
        <v>0</v>
      </c>
      <c r="N33" s="161"/>
      <c r="O33" s="161">
        <f>SUM(O34:O48)</f>
        <v>0</v>
      </c>
      <c r="P33" s="161"/>
      <c r="Q33" s="161">
        <f>SUM(Q34:Q48)</f>
        <v>0</v>
      </c>
      <c r="R33" s="162"/>
      <c r="S33" s="162"/>
      <c r="T33" s="162"/>
      <c r="U33" s="162"/>
      <c r="V33" s="162">
        <f>SUM(V34:V48)</f>
        <v>0</v>
      </c>
      <c r="W33" s="162"/>
      <c r="X33" s="162"/>
      <c r="Y33" s="162"/>
      <c r="AG33" t="s">
        <v>296</v>
      </c>
    </row>
    <row r="34" spans="1:60" outlineLevel="1" x14ac:dyDescent="0.2">
      <c r="A34" s="179">
        <v>24</v>
      </c>
      <c r="B34" s="180" t="s">
        <v>2477</v>
      </c>
      <c r="C34" s="189" t="s">
        <v>2478</v>
      </c>
      <c r="D34" s="181" t="s">
        <v>314</v>
      </c>
      <c r="E34" s="182">
        <v>224</v>
      </c>
      <c r="F34" s="183"/>
      <c r="G34" s="184">
        <f t="shared" ref="G34:G44" si="7">ROUND(E34*F34,2)</f>
        <v>0</v>
      </c>
      <c r="H34" s="158"/>
      <c r="I34" s="157">
        <f t="shared" ref="I34:I44" si="8">ROUND(E34*H34,2)</f>
        <v>0</v>
      </c>
      <c r="J34" s="158"/>
      <c r="K34" s="157">
        <f t="shared" ref="K34:K44" si="9">ROUND(E34*J34,2)</f>
        <v>0</v>
      </c>
      <c r="L34" s="157">
        <v>21</v>
      </c>
      <c r="M34" s="157">
        <f t="shared" ref="M34:M44" si="10">G34*(1+L34/100)</f>
        <v>0</v>
      </c>
      <c r="N34" s="156">
        <v>0</v>
      </c>
      <c r="O34" s="156">
        <f t="shared" ref="O34:O44" si="11">ROUND(E34*N34,2)</f>
        <v>0</v>
      </c>
      <c r="P34" s="156">
        <v>0</v>
      </c>
      <c r="Q34" s="156">
        <f t="shared" ref="Q34:Q44" si="12"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 t="shared" ref="V34:V44" si="13">ROUND(E34*U34,2)</f>
        <v>0</v>
      </c>
      <c r="W34" s="157"/>
      <c r="X34" s="157" t="s">
        <v>334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1597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">
      <c r="A35" s="179">
        <v>25</v>
      </c>
      <c r="B35" s="180" t="s">
        <v>2479</v>
      </c>
      <c r="C35" s="189" t="s">
        <v>2480</v>
      </c>
      <c r="D35" s="181" t="s">
        <v>314</v>
      </c>
      <c r="E35" s="182">
        <v>330</v>
      </c>
      <c r="F35" s="183"/>
      <c r="G35" s="184">
        <f t="shared" si="7"/>
        <v>0</v>
      </c>
      <c r="H35" s="158"/>
      <c r="I35" s="157">
        <f t="shared" si="8"/>
        <v>0</v>
      </c>
      <c r="J35" s="158"/>
      <c r="K35" s="157">
        <f t="shared" si="9"/>
        <v>0</v>
      </c>
      <c r="L35" s="157">
        <v>21</v>
      </c>
      <c r="M35" s="157">
        <f t="shared" si="10"/>
        <v>0</v>
      </c>
      <c r="N35" s="156">
        <v>0</v>
      </c>
      <c r="O35" s="156">
        <f t="shared" si="11"/>
        <v>0</v>
      </c>
      <c r="P35" s="156">
        <v>0</v>
      </c>
      <c r="Q35" s="156">
        <f t="shared" si="12"/>
        <v>0</v>
      </c>
      <c r="R35" s="157"/>
      <c r="S35" s="157" t="s">
        <v>332</v>
      </c>
      <c r="T35" s="157" t="s">
        <v>333</v>
      </c>
      <c r="U35" s="157">
        <v>0</v>
      </c>
      <c r="V35" s="157">
        <f t="shared" si="13"/>
        <v>0</v>
      </c>
      <c r="W35" s="157"/>
      <c r="X35" s="157" t="s">
        <v>334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1597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">
      <c r="A36" s="179">
        <v>26</v>
      </c>
      <c r="B36" s="180" t="s">
        <v>2481</v>
      </c>
      <c r="C36" s="189" t="s">
        <v>2482</v>
      </c>
      <c r="D36" s="181" t="s">
        <v>314</v>
      </c>
      <c r="E36" s="182">
        <v>330</v>
      </c>
      <c r="F36" s="183"/>
      <c r="G36" s="184">
        <f t="shared" si="7"/>
        <v>0</v>
      </c>
      <c r="H36" s="158"/>
      <c r="I36" s="157">
        <f t="shared" si="8"/>
        <v>0</v>
      </c>
      <c r="J36" s="158"/>
      <c r="K36" s="157">
        <f t="shared" si="9"/>
        <v>0</v>
      </c>
      <c r="L36" s="157">
        <v>21</v>
      </c>
      <c r="M36" s="157">
        <f t="shared" si="10"/>
        <v>0</v>
      </c>
      <c r="N36" s="156">
        <v>0</v>
      </c>
      <c r="O36" s="156">
        <f t="shared" si="11"/>
        <v>0</v>
      </c>
      <c r="P36" s="156">
        <v>0</v>
      </c>
      <c r="Q36" s="156">
        <f t="shared" si="12"/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si="13"/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1597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">
      <c r="A37" s="179">
        <v>27</v>
      </c>
      <c r="B37" s="180" t="s">
        <v>2483</v>
      </c>
      <c r="C37" s="189" t="s">
        <v>2484</v>
      </c>
      <c r="D37" s="181" t="s">
        <v>314</v>
      </c>
      <c r="E37" s="182">
        <v>3</v>
      </c>
      <c r="F37" s="183"/>
      <c r="G37" s="184">
        <f t="shared" si="7"/>
        <v>0</v>
      </c>
      <c r="H37" s="158"/>
      <c r="I37" s="157">
        <f t="shared" si="8"/>
        <v>0</v>
      </c>
      <c r="J37" s="158"/>
      <c r="K37" s="157">
        <f t="shared" si="9"/>
        <v>0</v>
      </c>
      <c r="L37" s="157">
        <v>21</v>
      </c>
      <c r="M37" s="157">
        <f t="shared" si="10"/>
        <v>0</v>
      </c>
      <c r="N37" s="156">
        <v>0</v>
      </c>
      <c r="O37" s="156">
        <f t="shared" si="11"/>
        <v>0</v>
      </c>
      <c r="P37" s="156">
        <v>0</v>
      </c>
      <c r="Q37" s="156">
        <f t="shared" si="12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13"/>
        <v>0</v>
      </c>
      <c r="W37" s="157"/>
      <c r="X37" s="157" t="s">
        <v>334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1597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">
      <c r="A38" s="179">
        <v>28</v>
      </c>
      <c r="B38" s="180" t="s">
        <v>2485</v>
      </c>
      <c r="C38" s="189" t="s">
        <v>2486</v>
      </c>
      <c r="D38" s="181" t="s">
        <v>314</v>
      </c>
      <c r="E38" s="182">
        <v>110</v>
      </c>
      <c r="F38" s="183"/>
      <c r="G38" s="184">
        <f t="shared" si="7"/>
        <v>0</v>
      </c>
      <c r="H38" s="158"/>
      <c r="I38" s="157">
        <f t="shared" si="8"/>
        <v>0</v>
      </c>
      <c r="J38" s="158"/>
      <c r="K38" s="157">
        <f t="shared" si="9"/>
        <v>0</v>
      </c>
      <c r="L38" s="157">
        <v>21</v>
      </c>
      <c r="M38" s="157">
        <f t="shared" si="10"/>
        <v>0</v>
      </c>
      <c r="N38" s="156">
        <v>0</v>
      </c>
      <c r="O38" s="156">
        <f t="shared" si="11"/>
        <v>0</v>
      </c>
      <c r="P38" s="156">
        <v>0</v>
      </c>
      <c r="Q38" s="156">
        <f t="shared" si="12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13"/>
        <v>0</v>
      </c>
      <c r="W38" s="157"/>
      <c r="X38" s="157" t="s">
        <v>334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1597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9">
        <v>29</v>
      </c>
      <c r="B39" s="180" t="s">
        <v>2487</v>
      </c>
      <c r="C39" s="189" t="s">
        <v>2488</v>
      </c>
      <c r="D39" s="181" t="s">
        <v>314</v>
      </c>
      <c r="E39" s="182">
        <v>110</v>
      </c>
      <c r="F39" s="183"/>
      <c r="G39" s="184">
        <f t="shared" si="7"/>
        <v>0</v>
      </c>
      <c r="H39" s="158"/>
      <c r="I39" s="157">
        <f t="shared" si="8"/>
        <v>0</v>
      </c>
      <c r="J39" s="158"/>
      <c r="K39" s="157">
        <f t="shared" si="9"/>
        <v>0</v>
      </c>
      <c r="L39" s="157">
        <v>21</v>
      </c>
      <c r="M39" s="157">
        <f t="shared" si="10"/>
        <v>0</v>
      </c>
      <c r="N39" s="156">
        <v>0</v>
      </c>
      <c r="O39" s="156">
        <f t="shared" si="11"/>
        <v>0</v>
      </c>
      <c r="P39" s="156">
        <v>0</v>
      </c>
      <c r="Q39" s="156">
        <f t="shared" si="12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13"/>
        <v>0</v>
      </c>
      <c r="W39" s="157"/>
      <c r="X39" s="157" t="s">
        <v>334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1597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9">
        <v>30</v>
      </c>
      <c r="B40" s="180" t="s">
        <v>2489</v>
      </c>
      <c r="C40" s="189" t="s">
        <v>2490</v>
      </c>
      <c r="D40" s="181" t="s">
        <v>314</v>
      </c>
      <c r="E40" s="182">
        <v>1122</v>
      </c>
      <c r="F40" s="183"/>
      <c r="G40" s="184">
        <f t="shared" si="7"/>
        <v>0</v>
      </c>
      <c r="H40" s="158"/>
      <c r="I40" s="157">
        <f t="shared" si="8"/>
        <v>0</v>
      </c>
      <c r="J40" s="158"/>
      <c r="K40" s="157">
        <f t="shared" si="9"/>
        <v>0</v>
      </c>
      <c r="L40" s="157">
        <v>21</v>
      </c>
      <c r="M40" s="157">
        <f t="shared" si="10"/>
        <v>0</v>
      </c>
      <c r="N40" s="156">
        <v>0</v>
      </c>
      <c r="O40" s="156">
        <f t="shared" si="11"/>
        <v>0</v>
      </c>
      <c r="P40" s="156">
        <v>0</v>
      </c>
      <c r="Q40" s="156">
        <f t="shared" si="12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13"/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1597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">
      <c r="A41" s="179">
        <v>31</v>
      </c>
      <c r="B41" s="180" t="s">
        <v>2491</v>
      </c>
      <c r="C41" s="189" t="s">
        <v>2492</v>
      </c>
      <c r="D41" s="181" t="s">
        <v>461</v>
      </c>
      <c r="E41" s="182">
        <v>35</v>
      </c>
      <c r="F41" s="183"/>
      <c r="G41" s="184">
        <f t="shared" si="7"/>
        <v>0</v>
      </c>
      <c r="H41" s="158"/>
      <c r="I41" s="157">
        <f t="shared" si="8"/>
        <v>0</v>
      </c>
      <c r="J41" s="158"/>
      <c r="K41" s="157">
        <f t="shared" si="9"/>
        <v>0</v>
      </c>
      <c r="L41" s="157">
        <v>21</v>
      </c>
      <c r="M41" s="157">
        <f t="shared" si="10"/>
        <v>0</v>
      </c>
      <c r="N41" s="156">
        <v>0</v>
      </c>
      <c r="O41" s="156">
        <f t="shared" si="11"/>
        <v>0</v>
      </c>
      <c r="P41" s="156">
        <v>0</v>
      </c>
      <c r="Q41" s="156">
        <f t="shared" si="12"/>
        <v>0</v>
      </c>
      <c r="R41" s="157"/>
      <c r="S41" s="157" t="s">
        <v>332</v>
      </c>
      <c r="T41" s="157" t="s">
        <v>333</v>
      </c>
      <c r="U41" s="157">
        <v>0</v>
      </c>
      <c r="V41" s="157">
        <f t="shared" si="13"/>
        <v>0</v>
      </c>
      <c r="W41" s="157"/>
      <c r="X41" s="157" t="s">
        <v>334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1597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9">
        <v>32</v>
      </c>
      <c r="B42" s="180" t="s">
        <v>2493</v>
      </c>
      <c r="C42" s="189" t="s">
        <v>2494</v>
      </c>
      <c r="D42" s="181" t="s">
        <v>355</v>
      </c>
      <c r="E42" s="182">
        <v>175</v>
      </c>
      <c r="F42" s="183"/>
      <c r="G42" s="184">
        <f t="shared" si="7"/>
        <v>0</v>
      </c>
      <c r="H42" s="158"/>
      <c r="I42" s="157">
        <f t="shared" si="8"/>
        <v>0</v>
      </c>
      <c r="J42" s="158"/>
      <c r="K42" s="157">
        <f t="shared" si="9"/>
        <v>0</v>
      </c>
      <c r="L42" s="157">
        <v>21</v>
      </c>
      <c r="M42" s="157">
        <f t="shared" si="10"/>
        <v>0</v>
      </c>
      <c r="N42" s="156">
        <v>0</v>
      </c>
      <c r="O42" s="156">
        <f t="shared" si="11"/>
        <v>0</v>
      </c>
      <c r="P42" s="156">
        <v>0</v>
      </c>
      <c r="Q42" s="156">
        <f t="shared" si="12"/>
        <v>0</v>
      </c>
      <c r="R42" s="157"/>
      <c r="S42" s="157" t="s">
        <v>332</v>
      </c>
      <c r="T42" s="157" t="s">
        <v>333</v>
      </c>
      <c r="U42" s="157">
        <v>0</v>
      </c>
      <c r="V42" s="157">
        <f t="shared" si="13"/>
        <v>0</v>
      </c>
      <c r="W42" s="157"/>
      <c r="X42" s="157" t="s">
        <v>334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1597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">
      <c r="A43" s="179">
        <v>33</v>
      </c>
      <c r="B43" s="180" t="s">
        <v>2495</v>
      </c>
      <c r="C43" s="189" t="s">
        <v>2496</v>
      </c>
      <c r="D43" s="181" t="s">
        <v>355</v>
      </c>
      <c r="E43" s="182">
        <v>10</v>
      </c>
      <c r="F43" s="183"/>
      <c r="G43" s="184">
        <f t="shared" si="7"/>
        <v>0</v>
      </c>
      <c r="H43" s="158"/>
      <c r="I43" s="157">
        <f t="shared" si="8"/>
        <v>0</v>
      </c>
      <c r="J43" s="158"/>
      <c r="K43" s="157">
        <f t="shared" si="9"/>
        <v>0</v>
      </c>
      <c r="L43" s="157">
        <v>21</v>
      </c>
      <c r="M43" s="157">
        <f t="shared" si="10"/>
        <v>0</v>
      </c>
      <c r="N43" s="156">
        <v>0</v>
      </c>
      <c r="O43" s="156">
        <f t="shared" si="11"/>
        <v>0</v>
      </c>
      <c r="P43" s="156">
        <v>0</v>
      </c>
      <c r="Q43" s="156">
        <f t="shared" si="12"/>
        <v>0</v>
      </c>
      <c r="R43" s="157"/>
      <c r="S43" s="157" t="s">
        <v>332</v>
      </c>
      <c r="T43" s="157" t="s">
        <v>333</v>
      </c>
      <c r="U43" s="157">
        <v>0</v>
      </c>
      <c r="V43" s="157">
        <f t="shared" si="13"/>
        <v>0</v>
      </c>
      <c r="W43" s="157"/>
      <c r="X43" s="157" t="s">
        <v>334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1597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3">
        <v>34</v>
      </c>
      <c r="B44" s="174" t="s">
        <v>2497</v>
      </c>
      <c r="C44" s="187" t="s">
        <v>2498</v>
      </c>
      <c r="D44" s="175" t="s">
        <v>314</v>
      </c>
      <c r="E44" s="176">
        <v>40</v>
      </c>
      <c r="F44" s="177"/>
      <c r="G44" s="178">
        <f t="shared" si="7"/>
        <v>0</v>
      </c>
      <c r="H44" s="158"/>
      <c r="I44" s="157">
        <f t="shared" si="8"/>
        <v>0</v>
      </c>
      <c r="J44" s="158"/>
      <c r="K44" s="157">
        <f t="shared" si="9"/>
        <v>0</v>
      </c>
      <c r="L44" s="157">
        <v>21</v>
      </c>
      <c r="M44" s="157">
        <f t="shared" si="10"/>
        <v>0</v>
      </c>
      <c r="N44" s="156">
        <v>0</v>
      </c>
      <c r="O44" s="156">
        <f t="shared" si="11"/>
        <v>0</v>
      </c>
      <c r="P44" s="156">
        <v>0</v>
      </c>
      <c r="Q44" s="156">
        <f t="shared" si="12"/>
        <v>0</v>
      </c>
      <c r="R44" s="157"/>
      <c r="S44" s="157" t="s">
        <v>332</v>
      </c>
      <c r="T44" s="157" t="s">
        <v>333</v>
      </c>
      <c r="U44" s="157">
        <v>0</v>
      </c>
      <c r="V44" s="157">
        <f t="shared" si="13"/>
        <v>0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1585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2" x14ac:dyDescent="0.2">
      <c r="A45" s="154"/>
      <c r="B45" s="155"/>
      <c r="C45" s="274" t="s">
        <v>2499</v>
      </c>
      <c r="D45" s="275"/>
      <c r="E45" s="275"/>
      <c r="F45" s="275"/>
      <c r="G45" s="275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319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3">
        <v>35</v>
      </c>
      <c r="B46" s="174" t="s">
        <v>2500</v>
      </c>
      <c r="C46" s="187" t="s">
        <v>2501</v>
      </c>
      <c r="D46" s="175" t="s">
        <v>314</v>
      </c>
      <c r="E46" s="176">
        <v>6</v>
      </c>
      <c r="F46" s="177"/>
      <c r="G46" s="178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0</v>
      </c>
      <c r="O46" s="156">
        <f>ROUND(E46*N46,2)</f>
        <v>0</v>
      </c>
      <c r="P46" s="156">
        <v>0</v>
      </c>
      <c r="Q46" s="156">
        <f>ROUND(E46*P46,2)</f>
        <v>0</v>
      </c>
      <c r="R46" s="157"/>
      <c r="S46" s="157" t="s">
        <v>332</v>
      </c>
      <c r="T46" s="157" t="s">
        <v>333</v>
      </c>
      <c r="U46" s="157">
        <v>0</v>
      </c>
      <c r="V46" s="157">
        <f>ROUND(E46*U46,2)</f>
        <v>0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1585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2" x14ac:dyDescent="0.2">
      <c r="A47" s="154"/>
      <c r="B47" s="155"/>
      <c r="C47" s="274" t="s">
        <v>2499</v>
      </c>
      <c r="D47" s="275"/>
      <c r="E47" s="275"/>
      <c r="F47" s="275"/>
      <c r="G47" s="275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319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3" x14ac:dyDescent="0.2">
      <c r="A48" s="154"/>
      <c r="B48" s="155"/>
      <c r="C48" s="276" t="s">
        <v>2502</v>
      </c>
      <c r="D48" s="277"/>
      <c r="E48" s="277"/>
      <c r="F48" s="277"/>
      <c r="G48" s="27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319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x14ac:dyDescent="0.2">
      <c r="A49" s="163" t="s">
        <v>295</v>
      </c>
      <c r="B49" s="164" t="s">
        <v>207</v>
      </c>
      <c r="C49" s="186" t="s">
        <v>210</v>
      </c>
      <c r="D49" s="165"/>
      <c r="E49" s="166"/>
      <c r="F49" s="167"/>
      <c r="G49" s="168">
        <f>SUMIF(AG50:AG73,"&lt;&gt;NOR",G50:G73)</f>
        <v>0</v>
      </c>
      <c r="H49" s="162"/>
      <c r="I49" s="162">
        <f>SUM(I50:I73)</f>
        <v>0</v>
      </c>
      <c r="J49" s="162"/>
      <c r="K49" s="162">
        <f>SUM(K50:K73)</f>
        <v>0</v>
      </c>
      <c r="L49" s="162"/>
      <c r="M49" s="162">
        <f>SUM(M50:M73)</f>
        <v>0</v>
      </c>
      <c r="N49" s="161"/>
      <c r="O49" s="161">
        <f>SUM(O50:O73)</f>
        <v>0</v>
      </c>
      <c r="P49" s="161"/>
      <c r="Q49" s="161">
        <f>SUM(Q50:Q73)</f>
        <v>0</v>
      </c>
      <c r="R49" s="162"/>
      <c r="S49" s="162"/>
      <c r="T49" s="162"/>
      <c r="U49" s="162"/>
      <c r="V49" s="162">
        <f>SUM(V50:V73)</f>
        <v>0</v>
      </c>
      <c r="W49" s="162"/>
      <c r="X49" s="162"/>
      <c r="Y49" s="162"/>
      <c r="AG49" t="s">
        <v>296</v>
      </c>
    </row>
    <row r="50" spans="1:60" outlineLevel="1" x14ac:dyDescent="0.2">
      <c r="A50" s="179">
        <v>36</v>
      </c>
      <c r="B50" s="180" t="s">
        <v>2503</v>
      </c>
      <c r="C50" s="189" t="s">
        <v>2504</v>
      </c>
      <c r="D50" s="181" t="s">
        <v>355</v>
      </c>
      <c r="E50" s="182">
        <v>714</v>
      </c>
      <c r="F50" s="183"/>
      <c r="G50" s="184">
        <f t="shared" ref="G50:G73" si="14">ROUND(E50*F50,2)</f>
        <v>0</v>
      </c>
      <c r="H50" s="158"/>
      <c r="I50" s="157">
        <f t="shared" ref="I50:I73" si="15">ROUND(E50*H50,2)</f>
        <v>0</v>
      </c>
      <c r="J50" s="158"/>
      <c r="K50" s="157">
        <f t="shared" ref="K50:K73" si="16">ROUND(E50*J50,2)</f>
        <v>0</v>
      </c>
      <c r="L50" s="157">
        <v>21</v>
      </c>
      <c r="M50" s="157">
        <f t="shared" ref="M50:M73" si="17">G50*(1+L50/100)</f>
        <v>0</v>
      </c>
      <c r="N50" s="156">
        <v>0</v>
      </c>
      <c r="O50" s="156">
        <f t="shared" ref="O50:O73" si="18">ROUND(E50*N50,2)</f>
        <v>0</v>
      </c>
      <c r="P50" s="156">
        <v>0</v>
      </c>
      <c r="Q50" s="156">
        <f t="shared" ref="Q50:Q73" si="19">ROUND(E50*P50,2)</f>
        <v>0</v>
      </c>
      <c r="R50" s="157"/>
      <c r="S50" s="157" t="s">
        <v>332</v>
      </c>
      <c r="T50" s="157" t="s">
        <v>333</v>
      </c>
      <c r="U50" s="157">
        <v>0</v>
      </c>
      <c r="V50" s="157">
        <f t="shared" ref="V50:V73" si="20">ROUND(E50*U50,2)</f>
        <v>0</v>
      </c>
      <c r="W50" s="157"/>
      <c r="X50" s="157" t="s">
        <v>334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1597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9">
        <v>37</v>
      </c>
      <c r="B51" s="180" t="s">
        <v>2505</v>
      </c>
      <c r="C51" s="189" t="s">
        <v>2506</v>
      </c>
      <c r="D51" s="181" t="s">
        <v>355</v>
      </c>
      <c r="E51" s="182">
        <v>1696</v>
      </c>
      <c r="F51" s="183"/>
      <c r="G51" s="184">
        <f t="shared" si="14"/>
        <v>0</v>
      </c>
      <c r="H51" s="158"/>
      <c r="I51" s="157">
        <f t="shared" si="15"/>
        <v>0</v>
      </c>
      <c r="J51" s="158"/>
      <c r="K51" s="157">
        <f t="shared" si="16"/>
        <v>0</v>
      </c>
      <c r="L51" s="157">
        <v>21</v>
      </c>
      <c r="M51" s="157">
        <f t="shared" si="17"/>
        <v>0</v>
      </c>
      <c r="N51" s="156">
        <v>0</v>
      </c>
      <c r="O51" s="156">
        <f t="shared" si="18"/>
        <v>0</v>
      </c>
      <c r="P51" s="156">
        <v>0</v>
      </c>
      <c r="Q51" s="156">
        <f t="shared" si="19"/>
        <v>0</v>
      </c>
      <c r="R51" s="157"/>
      <c r="S51" s="157" t="s">
        <v>332</v>
      </c>
      <c r="T51" s="157" t="s">
        <v>333</v>
      </c>
      <c r="U51" s="157">
        <v>0</v>
      </c>
      <c r="V51" s="157">
        <f t="shared" si="20"/>
        <v>0</v>
      </c>
      <c r="W51" s="157"/>
      <c r="X51" s="157" t="s">
        <v>334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1597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">
      <c r="A52" s="179">
        <v>38</v>
      </c>
      <c r="B52" s="180" t="s">
        <v>2507</v>
      </c>
      <c r="C52" s="189" t="s">
        <v>2508</v>
      </c>
      <c r="D52" s="181" t="s">
        <v>355</v>
      </c>
      <c r="E52" s="182">
        <v>457</v>
      </c>
      <c r="F52" s="183"/>
      <c r="G52" s="184">
        <f t="shared" si="14"/>
        <v>0</v>
      </c>
      <c r="H52" s="158"/>
      <c r="I52" s="157">
        <f t="shared" si="15"/>
        <v>0</v>
      </c>
      <c r="J52" s="158"/>
      <c r="K52" s="157">
        <f t="shared" si="16"/>
        <v>0</v>
      </c>
      <c r="L52" s="157">
        <v>21</v>
      </c>
      <c r="M52" s="157">
        <f t="shared" si="17"/>
        <v>0</v>
      </c>
      <c r="N52" s="156">
        <v>0</v>
      </c>
      <c r="O52" s="156">
        <f t="shared" si="18"/>
        <v>0</v>
      </c>
      <c r="P52" s="156">
        <v>0</v>
      </c>
      <c r="Q52" s="156">
        <f t="shared" si="19"/>
        <v>0</v>
      </c>
      <c r="R52" s="157"/>
      <c r="S52" s="157" t="s">
        <v>332</v>
      </c>
      <c r="T52" s="157" t="s">
        <v>333</v>
      </c>
      <c r="U52" s="157">
        <v>0</v>
      </c>
      <c r="V52" s="157">
        <f t="shared" si="20"/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1597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">
      <c r="A53" s="179">
        <v>39</v>
      </c>
      <c r="B53" s="180" t="s">
        <v>2509</v>
      </c>
      <c r="C53" s="189" t="s">
        <v>2510</v>
      </c>
      <c r="D53" s="181" t="s">
        <v>355</v>
      </c>
      <c r="E53" s="182">
        <v>2447</v>
      </c>
      <c r="F53" s="183"/>
      <c r="G53" s="184">
        <f t="shared" si="14"/>
        <v>0</v>
      </c>
      <c r="H53" s="158"/>
      <c r="I53" s="157">
        <f t="shared" si="15"/>
        <v>0</v>
      </c>
      <c r="J53" s="158"/>
      <c r="K53" s="157">
        <f t="shared" si="16"/>
        <v>0</v>
      </c>
      <c r="L53" s="157">
        <v>21</v>
      </c>
      <c r="M53" s="157">
        <f t="shared" si="17"/>
        <v>0</v>
      </c>
      <c r="N53" s="156">
        <v>0</v>
      </c>
      <c r="O53" s="156">
        <f t="shared" si="18"/>
        <v>0</v>
      </c>
      <c r="P53" s="156">
        <v>0</v>
      </c>
      <c r="Q53" s="156">
        <f t="shared" si="19"/>
        <v>0</v>
      </c>
      <c r="R53" s="157"/>
      <c r="S53" s="157" t="s">
        <v>332</v>
      </c>
      <c r="T53" s="157" t="s">
        <v>333</v>
      </c>
      <c r="U53" s="157">
        <v>0</v>
      </c>
      <c r="V53" s="157">
        <f t="shared" si="20"/>
        <v>0</v>
      </c>
      <c r="W53" s="157"/>
      <c r="X53" s="157" t="s">
        <v>334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1597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">
      <c r="A54" s="179">
        <v>40</v>
      </c>
      <c r="B54" s="180" t="s">
        <v>2511</v>
      </c>
      <c r="C54" s="189" t="s">
        <v>2512</v>
      </c>
      <c r="D54" s="181" t="s">
        <v>355</v>
      </c>
      <c r="E54" s="182">
        <v>63</v>
      </c>
      <c r="F54" s="183"/>
      <c r="G54" s="184">
        <f t="shared" si="14"/>
        <v>0</v>
      </c>
      <c r="H54" s="158"/>
      <c r="I54" s="157">
        <f t="shared" si="15"/>
        <v>0</v>
      </c>
      <c r="J54" s="158"/>
      <c r="K54" s="157">
        <f t="shared" si="16"/>
        <v>0</v>
      </c>
      <c r="L54" s="157">
        <v>21</v>
      </c>
      <c r="M54" s="157">
        <f t="shared" si="17"/>
        <v>0</v>
      </c>
      <c r="N54" s="156">
        <v>0</v>
      </c>
      <c r="O54" s="156">
        <f t="shared" si="18"/>
        <v>0</v>
      </c>
      <c r="P54" s="156">
        <v>0</v>
      </c>
      <c r="Q54" s="156">
        <f t="shared" si="19"/>
        <v>0</v>
      </c>
      <c r="R54" s="157"/>
      <c r="S54" s="157" t="s">
        <v>332</v>
      </c>
      <c r="T54" s="157" t="s">
        <v>333</v>
      </c>
      <c r="U54" s="157">
        <v>0</v>
      </c>
      <c r="V54" s="157">
        <f t="shared" si="20"/>
        <v>0</v>
      </c>
      <c r="W54" s="157"/>
      <c r="X54" s="157" t="s">
        <v>334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1597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9">
        <v>41</v>
      </c>
      <c r="B55" s="180" t="s">
        <v>2513</v>
      </c>
      <c r="C55" s="189" t="s">
        <v>2514</v>
      </c>
      <c r="D55" s="181" t="s">
        <v>355</v>
      </c>
      <c r="E55" s="182">
        <v>63</v>
      </c>
      <c r="F55" s="183"/>
      <c r="G55" s="184">
        <f t="shared" si="14"/>
        <v>0</v>
      </c>
      <c r="H55" s="158"/>
      <c r="I55" s="157">
        <f t="shared" si="15"/>
        <v>0</v>
      </c>
      <c r="J55" s="158"/>
      <c r="K55" s="157">
        <f t="shared" si="16"/>
        <v>0</v>
      </c>
      <c r="L55" s="157">
        <v>21</v>
      </c>
      <c r="M55" s="157">
        <f t="shared" si="17"/>
        <v>0</v>
      </c>
      <c r="N55" s="156">
        <v>0</v>
      </c>
      <c r="O55" s="156">
        <f t="shared" si="18"/>
        <v>0</v>
      </c>
      <c r="P55" s="156">
        <v>0</v>
      </c>
      <c r="Q55" s="156">
        <f t="shared" si="19"/>
        <v>0</v>
      </c>
      <c r="R55" s="157"/>
      <c r="S55" s="157" t="s">
        <v>332</v>
      </c>
      <c r="T55" s="157" t="s">
        <v>333</v>
      </c>
      <c r="U55" s="157">
        <v>0</v>
      </c>
      <c r="V55" s="157">
        <f t="shared" si="20"/>
        <v>0</v>
      </c>
      <c r="W55" s="157"/>
      <c r="X55" s="157" t="s">
        <v>334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1597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">
      <c r="A56" s="179">
        <v>42</v>
      </c>
      <c r="B56" s="180" t="s">
        <v>2515</v>
      </c>
      <c r="C56" s="189" t="s">
        <v>2516</v>
      </c>
      <c r="D56" s="181" t="s">
        <v>355</v>
      </c>
      <c r="E56" s="182">
        <v>63</v>
      </c>
      <c r="F56" s="183"/>
      <c r="G56" s="184">
        <f t="shared" si="14"/>
        <v>0</v>
      </c>
      <c r="H56" s="158"/>
      <c r="I56" s="157">
        <f t="shared" si="15"/>
        <v>0</v>
      </c>
      <c r="J56" s="158"/>
      <c r="K56" s="157">
        <f t="shared" si="16"/>
        <v>0</v>
      </c>
      <c r="L56" s="157">
        <v>21</v>
      </c>
      <c r="M56" s="157">
        <f t="shared" si="17"/>
        <v>0</v>
      </c>
      <c r="N56" s="156">
        <v>0</v>
      </c>
      <c r="O56" s="156">
        <f t="shared" si="18"/>
        <v>0</v>
      </c>
      <c r="P56" s="156">
        <v>0</v>
      </c>
      <c r="Q56" s="156">
        <f t="shared" si="19"/>
        <v>0</v>
      </c>
      <c r="R56" s="157"/>
      <c r="S56" s="157" t="s">
        <v>332</v>
      </c>
      <c r="T56" s="157" t="s">
        <v>333</v>
      </c>
      <c r="U56" s="157">
        <v>0</v>
      </c>
      <c r="V56" s="157">
        <f t="shared" si="20"/>
        <v>0</v>
      </c>
      <c r="W56" s="157"/>
      <c r="X56" s="157" t="s">
        <v>334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1597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">
      <c r="A57" s="179">
        <v>43</v>
      </c>
      <c r="B57" s="180" t="s">
        <v>2517</v>
      </c>
      <c r="C57" s="189" t="s">
        <v>2518</v>
      </c>
      <c r="D57" s="181" t="s">
        <v>355</v>
      </c>
      <c r="E57" s="182">
        <v>37</v>
      </c>
      <c r="F57" s="183"/>
      <c r="G57" s="184">
        <f t="shared" si="14"/>
        <v>0</v>
      </c>
      <c r="H57" s="158"/>
      <c r="I57" s="157">
        <f t="shared" si="15"/>
        <v>0</v>
      </c>
      <c r="J57" s="158"/>
      <c r="K57" s="157">
        <f t="shared" si="16"/>
        <v>0</v>
      </c>
      <c r="L57" s="157">
        <v>21</v>
      </c>
      <c r="M57" s="157">
        <f t="shared" si="17"/>
        <v>0</v>
      </c>
      <c r="N57" s="156">
        <v>0</v>
      </c>
      <c r="O57" s="156">
        <f t="shared" si="18"/>
        <v>0</v>
      </c>
      <c r="P57" s="156">
        <v>0</v>
      </c>
      <c r="Q57" s="156">
        <f t="shared" si="19"/>
        <v>0</v>
      </c>
      <c r="R57" s="157"/>
      <c r="S57" s="157" t="s">
        <v>332</v>
      </c>
      <c r="T57" s="157" t="s">
        <v>333</v>
      </c>
      <c r="U57" s="157">
        <v>0</v>
      </c>
      <c r="V57" s="157">
        <f t="shared" si="20"/>
        <v>0</v>
      </c>
      <c r="W57" s="157"/>
      <c r="X57" s="157" t="s">
        <v>334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1597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">
      <c r="A58" s="179">
        <v>44</v>
      </c>
      <c r="B58" s="180" t="s">
        <v>2519</v>
      </c>
      <c r="C58" s="189" t="s">
        <v>2520</v>
      </c>
      <c r="D58" s="181" t="s">
        <v>355</v>
      </c>
      <c r="E58" s="182">
        <v>5</v>
      </c>
      <c r="F58" s="183"/>
      <c r="G58" s="184">
        <f t="shared" si="14"/>
        <v>0</v>
      </c>
      <c r="H58" s="158"/>
      <c r="I58" s="157">
        <f t="shared" si="15"/>
        <v>0</v>
      </c>
      <c r="J58" s="158"/>
      <c r="K58" s="157">
        <f t="shared" si="16"/>
        <v>0</v>
      </c>
      <c r="L58" s="157">
        <v>21</v>
      </c>
      <c r="M58" s="157">
        <f t="shared" si="17"/>
        <v>0</v>
      </c>
      <c r="N58" s="156">
        <v>0</v>
      </c>
      <c r="O58" s="156">
        <f t="shared" si="18"/>
        <v>0</v>
      </c>
      <c r="P58" s="156">
        <v>0</v>
      </c>
      <c r="Q58" s="156">
        <f t="shared" si="19"/>
        <v>0</v>
      </c>
      <c r="R58" s="157"/>
      <c r="S58" s="157" t="s">
        <v>332</v>
      </c>
      <c r="T58" s="157" t="s">
        <v>333</v>
      </c>
      <c r="U58" s="157">
        <v>0</v>
      </c>
      <c r="V58" s="157">
        <f t="shared" si="20"/>
        <v>0</v>
      </c>
      <c r="W58" s="157"/>
      <c r="X58" s="157" t="s">
        <v>334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1597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9">
        <v>45</v>
      </c>
      <c r="B59" s="180" t="s">
        <v>2521</v>
      </c>
      <c r="C59" s="189" t="s">
        <v>2522</v>
      </c>
      <c r="D59" s="181" t="s">
        <v>355</v>
      </c>
      <c r="E59" s="182">
        <v>6</v>
      </c>
      <c r="F59" s="183"/>
      <c r="G59" s="184">
        <f t="shared" si="14"/>
        <v>0</v>
      </c>
      <c r="H59" s="158"/>
      <c r="I59" s="157">
        <f t="shared" si="15"/>
        <v>0</v>
      </c>
      <c r="J59" s="158"/>
      <c r="K59" s="157">
        <f t="shared" si="16"/>
        <v>0</v>
      </c>
      <c r="L59" s="157">
        <v>21</v>
      </c>
      <c r="M59" s="157">
        <f t="shared" si="17"/>
        <v>0</v>
      </c>
      <c r="N59" s="156">
        <v>0</v>
      </c>
      <c r="O59" s="156">
        <f t="shared" si="18"/>
        <v>0</v>
      </c>
      <c r="P59" s="156">
        <v>0</v>
      </c>
      <c r="Q59" s="156">
        <f t="shared" si="19"/>
        <v>0</v>
      </c>
      <c r="R59" s="157"/>
      <c r="S59" s="157" t="s">
        <v>332</v>
      </c>
      <c r="T59" s="157" t="s">
        <v>333</v>
      </c>
      <c r="U59" s="157">
        <v>0</v>
      </c>
      <c r="V59" s="157">
        <f t="shared" si="20"/>
        <v>0</v>
      </c>
      <c r="W59" s="157"/>
      <c r="X59" s="157" t="s">
        <v>334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1597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">
      <c r="A60" s="179">
        <v>46</v>
      </c>
      <c r="B60" s="180" t="s">
        <v>2523</v>
      </c>
      <c r="C60" s="189" t="s">
        <v>2524</v>
      </c>
      <c r="D60" s="181" t="s">
        <v>355</v>
      </c>
      <c r="E60" s="182">
        <v>14</v>
      </c>
      <c r="F60" s="183"/>
      <c r="G60" s="184">
        <f t="shared" si="14"/>
        <v>0</v>
      </c>
      <c r="H60" s="158"/>
      <c r="I60" s="157">
        <f t="shared" si="15"/>
        <v>0</v>
      </c>
      <c r="J60" s="158"/>
      <c r="K60" s="157">
        <f t="shared" si="16"/>
        <v>0</v>
      </c>
      <c r="L60" s="157">
        <v>21</v>
      </c>
      <c r="M60" s="157">
        <f t="shared" si="17"/>
        <v>0</v>
      </c>
      <c r="N60" s="156">
        <v>0</v>
      </c>
      <c r="O60" s="156">
        <f t="shared" si="18"/>
        <v>0</v>
      </c>
      <c r="P60" s="156">
        <v>0</v>
      </c>
      <c r="Q60" s="156">
        <f t="shared" si="19"/>
        <v>0</v>
      </c>
      <c r="R60" s="157"/>
      <c r="S60" s="157" t="s">
        <v>332</v>
      </c>
      <c r="T60" s="157" t="s">
        <v>333</v>
      </c>
      <c r="U60" s="157">
        <v>0</v>
      </c>
      <c r="V60" s="157">
        <f t="shared" si="20"/>
        <v>0</v>
      </c>
      <c r="W60" s="157"/>
      <c r="X60" s="157" t="s">
        <v>334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1597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">
      <c r="A61" s="179">
        <v>47</v>
      </c>
      <c r="B61" s="180" t="s">
        <v>2525</v>
      </c>
      <c r="C61" s="189" t="s">
        <v>2526</v>
      </c>
      <c r="D61" s="181" t="s">
        <v>355</v>
      </c>
      <c r="E61" s="182">
        <v>90</v>
      </c>
      <c r="F61" s="183"/>
      <c r="G61" s="184">
        <f t="shared" si="14"/>
        <v>0</v>
      </c>
      <c r="H61" s="158"/>
      <c r="I61" s="157">
        <f t="shared" si="15"/>
        <v>0</v>
      </c>
      <c r="J61" s="158"/>
      <c r="K61" s="157">
        <f t="shared" si="16"/>
        <v>0</v>
      </c>
      <c r="L61" s="157">
        <v>21</v>
      </c>
      <c r="M61" s="157">
        <f t="shared" si="17"/>
        <v>0</v>
      </c>
      <c r="N61" s="156">
        <v>0</v>
      </c>
      <c r="O61" s="156">
        <f t="shared" si="18"/>
        <v>0</v>
      </c>
      <c r="P61" s="156">
        <v>0</v>
      </c>
      <c r="Q61" s="156">
        <f t="shared" si="19"/>
        <v>0</v>
      </c>
      <c r="R61" s="157"/>
      <c r="S61" s="157" t="s">
        <v>332</v>
      </c>
      <c r="T61" s="157" t="s">
        <v>333</v>
      </c>
      <c r="U61" s="157">
        <v>0</v>
      </c>
      <c r="V61" s="157">
        <f t="shared" si="20"/>
        <v>0</v>
      </c>
      <c r="W61" s="157"/>
      <c r="X61" s="157" t="s">
        <v>334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1597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">
      <c r="A62" s="179">
        <v>48</v>
      </c>
      <c r="B62" s="180" t="s">
        <v>2527</v>
      </c>
      <c r="C62" s="189" t="s">
        <v>2528</v>
      </c>
      <c r="D62" s="181" t="s">
        <v>355</v>
      </c>
      <c r="E62" s="182">
        <v>80</v>
      </c>
      <c r="F62" s="183"/>
      <c r="G62" s="184">
        <f t="shared" si="14"/>
        <v>0</v>
      </c>
      <c r="H62" s="158"/>
      <c r="I62" s="157">
        <f t="shared" si="15"/>
        <v>0</v>
      </c>
      <c r="J62" s="158"/>
      <c r="K62" s="157">
        <f t="shared" si="16"/>
        <v>0</v>
      </c>
      <c r="L62" s="157">
        <v>21</v>
      </c>
      <c r="M62" s="157">
        <f t="shared" si="17"/>
        <v>0</v>
      </c>
      <c r="N62" s="156">
        <v>0</v>
      </c>
      <c r="O62" s="156">
        <f t="shared" si="18"/>
        <v>0</v>
      </c>
      <c r="P62" s="156">
        <v>0</v>
      </c>
      <c r="Q62" s="156">
        <f t="shared" si="19"/>
        <v>0</v>
      </c>
      <c r="R62" s="157"/>
      <c r="S62" s="157" t="s">
        <v>332</v>
      </c>
      <c r="T62" s="157" t="s">
        <v>333</v>
      </c>
      <c r="U62" s="157">
        <v>0</v>
      </c>
      <c r="V62" s="157">
        <f t="shared" si="20"/>
        <v>0</v>
      </c>
      <c r="W62" s="157"/>
      <c r="X62" s="157" t="s">
        <v>334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1597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2">
      <c r="A63" s="179">
        <v>49</v>
      </c>
      <c r="B63" s="180" t="s">
        <v>2529</v>
      </c>
      <c r="C63" s="189" t="s">
        <v>2530</v>
      </c>
      <c r="D63" s="181" t="s">
        <v>355</v>
      </c>
      <c r="E63" s="182">
        <v>125</v>
      </c>
      <c r="F63" s="183"/>
      <c r="G63" s="184">
        <f t="shared" si="14"/>
        <v>0</v>
      </c>
      <c r="H63" s="158"/>
      <c r="I63" s="157">
        <f t="shared" si="15"/>
        <v>0</v>
      </c>
      <c r="J63" s="158"/>
      <c r="K63" s="157">
        <f t="shared" si="16"/>
        <v>0</v>
      </c>
      <c r="L63" s="157">
        <v>21</v>
      </c>
      <c r="M63" s="157">
        <f t="shared" si="17"/>
        <v>0</v>
      </c>
      <c r="N63" s="156">
        <v>0</v>
      </c>
      <c r="O63" s="156">
        <f t="shared" si="18"/>
        <v>0</v>
      </c>
      <c r="P63" s="156">
        <v>0</v>
      </c>
      <c r="Q63" s="156">
        <f t="shared" si="19"/>
        <v>0</v>
      </c>
      <c r="R63" s="157"/>
      <c r="S63" s="157" t="s">
        <v>332</v>
      </c>
      <c r="T63" s="157" t="s">
        <v>333</v>
      </c>
      <c r="U63" s="157">
        <v>0</v>
      </c>
      <c r="V63" s="157">
        <f t="shared" si="20"/>
        <v>0</v>
      </c>
      <c r="W63" s="157"/>
      <c r="X63" s="157" t="s">
        <v>334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1597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1" x14ac:dyDescent="0.2">
      <c r="A64" s="179">
        <v>50</v>
      </c>
      <c r="B64" s="180" t="s">
        <v>2531</v>
      </c>
      <c r="C64" s="189" t="s">
        <v>2532</v>
      </c>
      <c r="D64" s="181" t="s">
        <v>355</v>
      </c>
      <c r="E64" s="182">
        <v>53</v>
      </c>
      <c r="F64" s="183"/>
      <c r="G64" s="184">
        <f t="shared" si="14"/>
        <v>0</v>
      </c>
      <c r="H64" s="158"/>
      <c r="I64" s="157">
        <f t="shared" si="15"/>
        <v>0</v>
      </c>
      <c r="J64" s="158"/>
      <c r="K64" s="157">
        <f t="shared" si="16"/>
        <v>0</v>
      </c>
      <c r="L64" s="157">
        <v>21</v>
      </c>
      <c r="M64" s="157">
        <f t="shared" si="17"/>
        <v>0</v>
      </c>
      <c r="N64" s="156">
        <v>0</v>
      </c>
      <c r="O64" s="156">
        <f t="shared" si="18"/>
        <v>0</v>
      </c>
      <c r="P64" s="156">
        <v>0</v>
      </c>
      <c r="Q64" s="156">
        <f t="shared" si="19"/>
        <v>0</v>
      </c>
      <c r="R64" s="157"/>
      <c r="S64" s="157" t="s">
        <v>332</v>
      </c>
      <c r="T64" s="157" t="s">
        <v>333</v>
      </c>
      <c r="U64" s="157">
        <v>0</v>
      </c>
      <c r="V64" s="157">
        <f t="shared" si="20"/>
        <v>0</v>
      </c>
      <c r="W64" s="157"/>
      <c r="X64" s="157" t="s">
        <v>334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1597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2">
      <c r="A65" s="179">
        <v>51</v>
      </c>
      <c r="B65" s="180" t="s">
        <v>2533</v>
      </c>
      <c r="C65" s="189" t="s">
        <v>2534</v>
      </c>
      <c r="D65" s="181" t="s">
        <v>355</v>
      </c>
      <c r="E65" s="182">
        <v>95</v>
      </c>
      <c r="F65" s="183"/>
      <c r="G65" s="184">
        <f t="shared" si="14"/>
        <v>0</v>
      </c>
      <c r="H65" s="158"/>
      <c r="I65" s="157">
        <f t="shared" si="15"/>
        <v>0</v>
      </c>
      <c r="J65" s="158"/>
      <c r="K65" s="157">
        <f t="shared" si="16"/>
        <v>0</v>
      </c>
      <c r="L65" s="157">
        <v>21</v>
      </c>
      <c r="M65" s="157">
        <f t="shared" si="17"/>
        <v>0</v>
      </c>
      <c r="N65" s="156">
        <v>0</v>
      </c>
      <c r="O65" s="156">
        <f t="shared" si="18"/>
        <v>0</v>
      </c>
      <c r="P65" s="156">
        <v>0</v>
      </c>
      <c r="Q65" s="156">
        <f t="shared" si="19"/>
        <v>0</v>
      </c>
      <c r="R65" s="157"/>
      <c r="S65" s="157" t="s">
        <v>332</v>
      </c>
      <c r="T65" s="157" t="s">
        <v>333</v>
      </c>
      <c r="U65" s="157">
        <v>0</v>
      </c>
      <c r="V65" s="157">
        <f t="shared" si="20"/>
        <v>0</v>
      </c>
      <c r="W65" s="157"/>
      <c r="X65" s="157" t="s">
        <v>334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1597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2">
      <c r="A66" s="179">
        <v>52</v>
      </c>
      <c r="B66" s="180" t="s">
        <v>2535</v>
      </c>
      <c r="C66" s="189" t="s">
        <v>2536</v>
      </c>
      <c r="D66" s="181" t="s">
        <v>355</v>
      </c>
      <c r="E66" s="182">
        <v>34</v>
      </c>
      <c r="F66" s="183"/>
      <c r="G66" s="184">
        <f t="shared" si="14"/>
        <v>0</v>
      </c>
      <c r="H66" s="158"/>
      <c r="I66" s="157">
        <f t="shared" si="15"/>
        <v>0</v>
      </c>
      <c r="J66" s="158"/>
      <c r="K66" s="157">
        <f t="shared" si="16"/>
        <v>0</v>
      </c>
      <c r="L66" s="157">
        <v>21</v>
      </c>
      <c r="M66" s="157">
        <f t="shared" si="17"/>
        <v>0</v>
      </c>
      <c r="N66" s="156">
        <v>0</v>
      </c>
      <c r="O66" s="156">
        <f t="shared" si="18"/>
        <v>0</v>
      </c>
      <c r="P66" s="156">
        <v>0</v>
      </c>
      <c r="Q66" s="156">
        <f t="shared" si="19"/>
        <v>0</v>
      </c>
      <c r="R66" s="157"/>
      <c r="S66" s="157" t="s">
        <v>332</v>
      </c>
      <c r="T66" s="157" t="s">
        <v>333</v>
      </c>
      <c r="U66" s="157">
        <v>0</v>
      </c>
      <c r="V66" s="157">
        <f t="shared" si="20"/>
        <v>0</v>
      </c>
      <c r="W66" s="157"/>
      <c r="X66" s="157" t="s">
        <v>334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1597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">
      <c r="A67" s="179">
        <v>53</v>
      </c>
      <c r="B67" s="180" t="s">
        <v>2537</v>
      </c>
      <c r="C67" s="189" t="s">
        <v>2538</v>
      </c>
      <c r="D67" s="181" t="s">
        <v>355</v>
      </c>
      <c r="E67" s="182">
        <v>20</v>
      </c>
      <c r="F67" s="183"/>
      <c r="G67" s="184">
        <f t="shared" si="14"/>
        <v>0</v>
      </c>
      <c r="H67" s="158"/>
      <c r="I67" s="157">
        <f t="shared" si="15"/>
        <v>0</v>
      </c>
      <c r="J67" s="158"/>
      <c r="K67" s="157">
        <f t="shared" si="16"/>
        <v>0</v>
      </c>
      <c r="L67" s="157">
        <v>21</v>
      </c>
      <c r="M67" s="157">
        <f t="shared" si="17"/>
        <v>0</v>
      </c>
      <c r="N67" s="156">
        <v>0</v>
      </c>
      <c r="O67" s="156">
        <f t="shared" si="18"/>
        <v>0</v>
      </c>
      <c r="P67" s="156">
        <v>0</v>
      </c>
      <c r="Q67" s="156">
        <f t="shared" si="19"/>
        <v>0</v>
      </c>
      <c r="R67" s="157"/>
      <c r="S67" s="157" t="s">
        <v>332</v>
      </c>
      <c r="T67" s="157" t="s">
        <v>333</v>
      </c>
      <c r="U67" s="157">
        <v>0</v>
      </c>
      <c r="V67" s="157">
        <f t="shared" si="20"/>
        <v>0</v>
      </c>
      <c r="W67" s="157"/>
      <c r="X67" s="157" t="s">
        <v>334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1597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">
      <c r="A68" s="179">
        <v>54</v>
      </c>
      <c r="B68" s="180" t="s">
        <v>2539</v>
      </c>
      <c r="C68" s="189" t="s">
        <v>2540</v>
      </c>
      <c r="D68" s="181" t="s">
        <v>355</v>
      </c>
      <c r="E68" s="182">
        <v>6</v>
      </c>
      <c r="F68" s="183"/>
      <c r="G68" s="184">
        <f t="shared" si="14"/>
        <v>0</v>
      </c>
      <c r="H68" s="158"/>
      <c r="I68" s="157">
        <f t="shared" si="15"/>
        <v>0</v>
      </c>
      <c r="J68" s="158"/>
      <c r="K68" s="157">
        <f t="shared" si="16"/>
        <v>0</v>
      </c>
      <c r="L68" s="157">
        <v>21</v>
      </c>
      <c r="M68" s="157">
        <f t="shared" si="17"/>
        <v>0</v>
      </c>
      <c r="N68" s="156">
        <v>0</v>
      </c>
      <c r="O68" s="156">
        <f t="shared" si="18"/>
        <v>0</v>
      </c>
      <c r="P68" s="156">
        <v>0</v>
      </c>
      <c r="Q68" s="156">
        <f t="shared" si="19"/>
        <v>0</v>
      </c>
      <c r="R68" s="157"/>
      <c r="S68" s="157" t="s">
        <v>332</v>
      </c>
      <c r="T68" s="157" t="s">
        <v>333</v>
      </c>
      <c r="U68" s="157">
        <v>0</v>
      </c>
      <c r="V68" s="157">
        <f t="shared" si="20"/>
        <v>0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1585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2">
      <c r="A69" s="179">
        <v>55</v>
      </c>
      <c r="B69" s="180" t="s">
        <v>2541</v>
      </c>
      <c r="C69" s="189" t="s">
        <v>2542</v>
      </c>
      <c r="D69" s="181" t="s">
        <v>355</v>
      </c>
      <c r="E69" s="182">
        <v>350</v>
      </c>
      <c r="F69" s="183"/>
      <c r="G69" s="184">
        <f t="shared" si="14"/>
        <v>0</v>
      </c>
      <c r="H69" s="158"/>
      <c r="I69" s="157">
        <f t="shared" si="15"/>
        <v>0</v>
      </c>
      <c r="J69" s="158"/>
      <c r="K69" s="157">
        <f t="shared" si="16"/>
        <v>0</v>
      </c>
      <c r="L69" s="157">
        <v>21</v>
      </c>
      <c r="M69" s="157">
        <f t="shared" si="17"/>
        <v>0</v>
      </c>
      <c r="N69" s="156">
        <v>0</v>
      </c>
      <c r="O69" s="156">
        <f t="shared" si="18"/>
        <v>0</v>
      </c>
      <c r="P69" s="156">
        <v>0</v>
      </c>
      <c r="Q69" s="156">
        <f t="shared" si="19"/>
        <v>0</v>
      </c>
      <c r="R69" s="157"/>
      <c r="S69" s="157" t="s">
        <v>332</v>
      </c>
      <c r="T69" s="157" t="s">
        <v>333</v>
      </c>
      <c r="U69" s="157">
        <v>0</v>
      </c>
      <c r="V69" s="157">
        <f t="shared" si="20"/>
        <v>0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1585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2">
      <c r="A70" s="179">
        <v>56</v>
      </c>
      <c r="B70" s="180" t="s">
        <v>2543</v>
      </c>
      <c r="C70" s="189" t="s">
        <v>2544</v>
      </c>
      <c r="D70" s="181" t="s">
        <v>355</v>
      </c>
      <c r="E70" s="182">
        <v>424</v>
      </c>
      <c r="F70" s="183"/>
      <c r="G70" s="184">
        <f t="shared" si="14"/>
        <v>0</v>
      </c>
      <c r="H70" s="158"/>
      <c r="I70" s="157">
        <f t="shared" si="15"/>
        <v>0</v>
      </c>
      <c r="J70" s="158"/>
      <c r="K70" s="157">
        <f t="shared" si="16"/>
        <v>0</v>
      </c>
      <c r="L70" s="157">
        <v>21</v>
      </c>
      <c r="M70" s="157">
        <f t="shared" si="17"/>
        <v>0</v>
      </c>
      <c r="N70" s="156">
        <v>0</v>
      </c>
      <c r="O70" s="156">
        <f t="shared" si="18"/>
        <v>0</v>
      </c>
      <c r="P70" s="156">
        <v>0</v>
      </c>
      <c r="Q70" s="156">
        <f t="shared" si="19"/>
        <v>0</v>
      </c>
      <c r="R70" s="157"/>
      <c r="S70" s="157" t="s">
        <v>332</v>
      </c>
      <c r="T70" s="157" t="s">
        <v>333</v>
      </c>
      <c r="U70" s="157">
        <v>0</v>
      </c>
      <c r="V70" s="157">
        <f t="shared" si="20"/>
        <v>0</v>
      </c>
      <c r="W70" s="157"/>
      <c r="X70" s="157" t="s">
        <v>301</v>
      </c>
      <c r="Y70" s="157" t="s">
        <v>302</v>
      </c>
      <c r="Z70" s="147"/>
      <c r="AA70" s="147"/>
      <c r="AB70" s="147"/>
      <c r="AC70" s="147"/>
      <c r="AD70" s="147"/>
      <c r="AE70" s="147"/>
      <c r="AF70" s="147"/>
      <c r="AG70" s="147" t="s">
        <v>1585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1" x14ac:dyDescent="0.2">
      <c r="A71" s="179">
        <v>57</v>
      </c>
      <c r="B71" s="180" t="s">
        <v>2545</v>
      </c>
      <c r="C71" s="189" t="s">
        <v>2546</v>
      </c>
      <c r="D71" s="181" t="s">
        <v>355</v>
      </c>
      <c r="E71" s="182">
        <v>652</v>
      </c>
      <c r="F71" s="183"/>
      <c r="G71" s="184">
        <f t="shared" si="14"/>
        <v>0</v>
      </c>
      <c r="H71" s="158"/>
      <c r="I71" s="157">
        <f t="shared" si="15"/>
        <v>0</v>
      </c>
      <c r="J71" s="158"/>
      <c r="K71" s="157">
        <f t="shared" si="16"/>
        <v>0</v>
      </c>
      <c r="L71" s="157">
        <v>21</v>
      </c>
      <c r="M71" s="157">
        <f t="shared" si="17"/>
        <v>0</v>
      </c>
      <c r="N71" s="156">
        <v>0</v>
      </c>
      <c r="O71" s="156">
        <f t="shared" si="18"/>
        <v>0</v>
      </c>
      <c r="P71" s="156">
        <v>0</v>
      </c>
      <c r="Q71" s="156">
        <f t="shared" si="19"/>
        <v>0</v>
      </c>
      <c r="R71" s="157"/>
      <c r="S71" s="157" t="s">
        <v>332</v>
      </c>
      <c r="T71" s="157" t="s">
        <v>333</v>
      </c>
      <c r="U71" s="157">
        <v>0</v>
      </c>
      <c r="V71" s="157">
        <f t="shared" si="20"/>
        <v>0</v>
      </c>
      <c r="W71" s="157"/>
      <c r="X71" s="157" t="s">
        <v>301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1585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2">
      <c r="A72" s="179">
        <v>58</v>
      </c>
      <c r="B72" s="180" t="s">
        <v>2547</v>
      </c>
      <c r="C72" s="189" t="s">
        <v>2548</v>
      </c>
      <c r="D72" s="181" t="s">
        <v>355</v>
      </c>
      <c r="E72" s="182">
        <v>109</v>
      </c>
      <c r="F72" s="183"/>
      <c r="G72" s="184">
        <f t="shared" si="14"/>
        <v>0</v>
      </c>
      <c r="H72" s="158"/>
      <c r="I72" s="157">
        <f t="shared" si="15"/>
        <v>0</v>
      </c>
      <c r="J72" s="158"/>
      <c r="K72" s="157">
        <f t="shared" si="16"/>
        <v>0</v>
      </c>
      <c r="L72" s="157">
        <v>21</v>
      </c>
      <c r="M72" s="157">
        <f t="shared" si="17"/>
        <v>0</v>
      </c>
      <c r="N72" s="156">
        <v>0</v>
      </c>
      <c r="O72" s="156">
        <f t="shared" si="18"/>
        <v>0</v>
      </c>
      <c r="P72" s="156">
        <v>0</v>
      </c>
      <c r="Q72" s="156">
        <f t="shared" si="19"/>
        <v>0</v>
      </c>
      <c r="R72" s="157"/>
      <c r="S72" s="157" t="s">
        <v>332</v>
      </c>
      <c r="T72" s="157" t="s">
        <v>333</v>
      </c>
      <c r="U72" s="157">
        <v>0</v>
      </c>
      <c r="V72" s="157">
        <f t="shared" si="20"/>
        <v>0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1585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">
      <c r="A73" s="179">
        <v>59</v>
      </c>
      <c r="B73" s="180" t="s">
        <v>2549</v>
      </c>
      <c r="C73" s="189" t="s">
        <v>2550</v>
      </c>
      <c r="D73" s="181" t="s">
        <v>355</v>
      </c>
      <c r="E73" s="182">
        <v>25</v>
      </c>
      <c r="F73" s="183"/>
      <c r="G73" s="184">
        <f t="shared" si="14"/>
        <v>0</v>
      </c>
      <c r="H73" s="158"/>
      <c r="I73" s="157">
        <f t="shared" si="15"/>
        <v>0</v>
      </c>
      <c r="J73" s="158"/>
      <c r="K73" s="157">
        <f t="shared" si="16"/>
        <v>0</v>
      </c>
      <c r="L73" s="157">
        <v>21</v>
      </c>
      <c r="M73" s="157">
        <f t="shared" si="17"/>
        <v>0</v>
      </c>
      <c r="N73" s="156">
        <v>0</v>
      </c>
      <c r="O73" s="156">
        <f t="shared" si="18"/>
        <v>0</v>
      </c>
      <c r="P73" s="156">
        <v>0</v>
      </c>
      <c r="Q73" s="156">
        <f t="shared" si="19"/>
        <v>0</v>
      </c>
      <c r="R73" s="157"/>
      <c r="S73" s="157" t="s">
        <v>332</v>
      </c>
      <c r="T73" s="157" t="s">
        <v>333</v>
      </c>
      <c r="U73" s="157">
        <v>0</v>
      </c>
      <c r="V73" s="157">
        <f t="shared" si="20"/>
        <v>0</v>
      </c>
      <c r="W73" s="157"/>
      <c r="X73" s="157" t="s">
        <v>301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1585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x14ac:dyDescent="0.2">
      <c r="A74" s="163" t="s">
        <v>295</v>
      </c>
      <c r="B74" s="164" t="s">
        <v>207</v>
      </c>
      <c r="C74" s="186" t="s">
        <v>208</v>
      </c>
      <c r="D74" s="165"/>
      <c r="E74" s="166"/>
      <c r="F74" s="167"/>
      <c r="G74" s="168">
        <f>SUMIF(AG75:AG99,"&lt;&gt;NOR",G75:G99)</f>
        <v>0</v>
      </c>
      <c r="H74" s="162"/>
      <c r="I74" s="162">
        <f>SUM(I75:I99)</f>
        <v>0</v>
      </c>
      <c r="J74" s="162"/>
      <c r="K74" s="162">
        <f>SUM(K75:K99)</f>
        <v>0</v>
      </c>
      <c r="L74" s="162"/>
      <c r="M74" s="162">
        <f>SUM(M75:M99)</f>
        <v>0</v>
      </c>
      <c r="N74" s="161"/>
      <c r="O74" s="161">
        <f>SUM(O75:O99)</f>
        <v>0</v>
      </c>
      <c r="P74" s="161"/>
      <c r="Q74" s="161">
        <f>SUM(Q75:Q99)</f>
        <v>0</v>
      </c>
      <c r="R74" s="162"/>
      <c r="S74" s="162"/>
      <c r="T74" s="162"/>
      <c r="U74" s="162"/>
      <c r="V74" s="162">
        <f>SUM(V75:V99)</f>
        <v>0</v>
      </c>
      <c r="W74" s="162"/>
      <c r="X74" s="162"/>
      <c r="Y74" s="162"/>
      <c r="AG74" t="s">
        <v>296</v>
      </c>
    </row>
    <row r="75" spans="1:60" outlineLevel="1" x14ac:dyDescent="0.2">
      <c r="A75" s="179">
        <v>60</v>
      </c>
      <c r="B75" s="180" t="s">
        <v>2551</v>
      </c>
      <c r="C75" s="189" t="s">
        <v>2552</v>
      </c>
      <c r="D75" s="181" t="s">
        <v>355</v>
      </c>
      <c r="E75" s="182">
        <v>749.7</v>
      </c>
      <c r="F75" s="183"/>
      <c r="G75" s="184">
        <f t="shared" ref="G75:G98" si="21">ROUND(E75*F75,2)</f>
        <v>0</v>
      </c>
      <c r="H75" s="158"/>
      <c r="I75" s="157">
        <f t="shared" ref="I75:I98" si="22">ROUND(E75*H75,2)</f>
        <v>0</v>
      </c>
      <c r="J75" s="158"/>
      <c r="K75" s="157">
        <f t="shared" ref="K75:K98" si="23">ROUND(E75*J75,2)</f>
        <v>0</v>
      </c>
      <c r="L75" s="157">
        <v>21</v>
      </c>
      <c r="M75" s="157">
        <f t="shared" ref="M75:M98" si="24">G75*(1+L75/100)</f>
        <v>0</v>
      </c>
      <c r="N75" s="156">
        <v>0</v>
      </c>
      <c r="O75" s="156">
        <f t="shared" ref="O75:O98" si="25">ROUND(E75*N75,2)</f>
        <v>0</v>
      </c>
      <c r="P75" s="156">
        <v>0</v>
      </c>
      <c r="Q75" s="156">
        <f t="shared" ref="Q75:Q98" si="26">ROUND(E75*P75,2)</f>
        <v>0</v>
      </c>
      <c r="R75" s="157"/>
      <c r="S75" s="157" t="s">
        <v>332</v>
      </c>
      <c r="T75" s="157" t="s">
        <v>333</v>
      </c>
      <c r="U75" s="157">
        <v>0</v>
      </c>
      <c r="V75" s="157">
        <f t="shared" ref="V75:V98" si="27">ROUND(E75*U75,2)</f>
        <v>0</v>
      </c>
      <c r="W75" s="157"/>
      <c r="X75" s="157" t="s">
        <v>334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1597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">
      <c r="A76" s="179">
        <v>61</v>
      </c>
      <c r="B76" s="180" t="s">
        <v>2553</v>
      </c>
      <c r="C76" s="189" t="s">
        <v>2554</v>
      </c>
      <c r="D76" s="181" t="s">
        <v>355</v>
      </c>
      <c r="E76" s="182">
        <v>1780.8</v>
      </c>
      <c r="F76" s="183"/>
      <c r="G76" s="184">
        <f t="shared" si="21"/>
        <v>0</v>
      </c>
      <c r="H76" s="158"/>
      <c r="I76" s="157">
        <f t="shared" si="22"/>
        <v>0</v>
      </c>
      <c r="J76" s="158"/>
      <c r="K76" s="157">
        <f t="shared" si="23"/>
        <v>0</v>
      </c>
      <c r="L76" s="157">
        <v>21</v>
      </c>
      <c r="M76" s="157">
        <f t="shared" si="24"/>
        <v>0</v>
      </c>
      <c r="N76" s="156">
        <v>0</v>
      </c>
      <c r="O76" s="156">
        <f t="shared" si="25"/>
        <v>0</v>
      </c>
      <c r="P76" s="156">
        <v>0</v>
      </c>
      <c r="Q76" s="156">
        <f t="shared" si="26"/>
        <v>0</v>
      </c>
      <c r="R76" s="157"/>
      <c r="S76" s="157" t="s">
        <v>332</v>
      </c>
      <c r="T76" s="157" t="s">
        <v>333</v>
      </c>
      <c r="U76" s="157">
        <v>0</v>
      </c>
      <c r="V76" s="157">
        <f t="shared" si="27"/>
        <v>0</v>
      </c>
      <c r="W76" s="157"/>
      <c r="X76" s="157" t="s">
        <v>334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1597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">
      <c r="A77" s="179">
        <v>62</v>
      </c>
      <c r="B77" s="180" t="s">
        <v>2555</v>
      </c>
      <c r="C77" s="189" t="s">
        <v>2556</v>
      </c>
      <c r="D77" s="181" t="s">
        <v>355</v>
      </c>
      <c r="E77" s="182">
        <v>479.85</v>
      </c>
      <c r="F77" s="183"/>
      <c r="G77" s="184">
        <f t="shared" si="21"/>
        <v>0</v>
      </c>
      <c r="H77" s="158"/>
      <c r="I77" s="157">
        <f t="shared" si="22"/>
        <v>0</v>
      </c>
      <c r="J77" s="158"/>
      <c r="K77" s="157">
        <f t="shared" si="23"/>
        <v>0</v>
      </c>
      <c r="L77" s="157">
        <v>21</v>
      </c>
      <c r="M77" s="157">
        <f t="shared" si="24"/>
        <v>0</v>
      </c>
      <c r="N77" s="156">
        <v>0</v>
      </c>
      <c r="O77" s="156">
        <f t="shared" si="25"/>
        <v>0</v>
      </c>
      <c r="P77" s="156">
        <v>0</v>
      </c>
      <c r="Q77" s="156">
        <f t="shared" si="26"/>
        <v>0</v>
      </c>
      <c r="R77" s="157"/>
      <c r="S77" s="157" t="s">
        <v>332</v>
      </c>
      <c r="T77" s="157" t="s">
        <v>333</v>
      </c>
      <c r="U77" s="157">
        <v>0</v>
      </c>
      <c r="V77" s="157">
        <f t="shared" si="27"/>
        <v>0</v>
      </c>
      <c r="W77" s="157"/>
      <c r="X77" s="157" t="s">
        <v>334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1597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1" x14ac:dyDescent="0.2">
      <c r="A78" s="179">
        <v>63</v>
      </c>
      <c r="B78" s="180" t="s">
        <v>2557</v>
      </c>
      <c r="C78" s="189" t="s">
        <v>2558</v>
      </c>
      <c r="D78" s="181" t="s">
        <v>355</v>
      </c>
      <c r="E78" s="182">
        <v>2569.35</v>
      </c>
      <c r="F78" s="183"/>
      <c r="G78" s="184">
        <f t="shared" si="21"/>
        <v>0</v>
      </c>
      <c r="H78" s="158"/>
      <c r="I78" s="157">
        <f t="shared" si="22"/>
        <v>0</v>
      </c>
      <c r="J78" s="158"/>
      <c r="K78" s="157">
        <f t="shared" si="23"/>
        <v>0</v>
      </c>
      <c r="L78" s="157">
        <v>21</v>
      </c>
      <c r="M78" s="157">
        <f t="shared" si="24"/>
        <v>0</v>
      </c>
      <c r="N78" s="156">
        <v>0</v>
      </c>
      <c r="O78" s="156">
        <f t="shared" si="25"/>
        <v>0</v>
      </c>
      <c r="P78" s="156">
        <v>0</v>
      </c>
      <c r="Q78" s="156">
        <f t="shared" si="26"/>
        <v>0</v>
      </c>
      <c r="R78" s="157"/>
      <c r="S78" s="157" t="s">
        <v>332</v>
      </c>
      <c r="T78" s="157" t="s">
        <v>333</v>
      </c>
      <c r="U78" s="157">
        <v>0</v>
      </c>
      <c r="V78" s="157">
        <f t="shared" si="27"/>
        <v>0</v>
      </c>
      <c r="W78" s="157"/>
      <c r="X78" s="157" t="s">
        <v>334</v>
      </c>
      <c r="Y78" s="157" t="s">
        <v>302</v>
      </c>
      <c r="Z78" s="147"/>
      <c r="AA78" s="147"/>
      <c r="AB78" s="147"/>
      <c r="AC78" s="147"/>
      <c r="AD78" s="147"/>
      <c r="AE78" s="147"/>
      <c r="AF78" s="147"/>
      <c r="AG78" s="147" t="s">
        <v>1597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">
      <c r="A79" s="179">
        <v>64</v>
      </c>
      <c r="B79" s="180" t="s">
        <v>2559</v>
      </c>
      <c r="C79" s="189" t="s">
        <v>2560</v>
      </c>
      <c r="D79" s="181" t="s">
        <v>355</v>
      </c>
      <c r="E79" s="182">
        <v>66.150000000000006</v>
      </c>
      <c r="F79" s="183"/>
      <c r="G79" s="184">
        <f t="shared" si="21"/>
        <v>0</v>
      </c>
      <c r="H79" s="158"/>
      <c r="I79" s="157">
        <f t="shared" si="22"/>
        <v>0</v>
      </c>
      <c r="J79" s="158"/>
      <c r="K79" s="157">
        <f t="shared" si="23"/>
        <v>0</v>
      </c>
      <c r="L79" s="157">
        <v>21</v>
      </c>
      <c r="M79" s="157">
        <f t="shared" si="24"/>
        <v>0</v>
      </c>
      <c r="N79" s="156">
        <v>0</v>
      </c>
      <c r="O79" s="156">
        <f t="shared" si="25"/>
        <v>0</v>
      </c>
      <c r="P79" s="156">
        <v>0</v>
      </c>
      <c r="Q79" s="156">
        <f t="shared" si="26"/>
        <v>0</v>
      </c>
      <c r="R79" s="157"/>
      <c r="S79" s="157" t="s">
        <v>332</v>
      </c>
      <c r="T79" s="157" t="s">
        <v>333</v>
      </c>
      <c r="U79" s="157">
        <v>0</v>
      </c>
      <c r="V79" s="157">
        <f t="shared" si="27"/>
        <v>0</v>
      </c>
      <c r="W79" s="157"/>
      <c r="X79" s="157" t="s">
        <v>334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1597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">
      <c r="A80" s="179">
        <v>65</v>
      </c>
      <c r="B80" s="180" t="s">
        <v>2561</v>
      </c>
      <c r="C80" s="189" t="s">
        <v>2562</v>
      </c>
      <c r="D80" s="181" t="s">
        <v>355</v>
      </c>
      <c r="E80" s="182">
        <v>66.150000000000006</v>
      </c>
      <c r="F80" s="183"/>
      <c r="G80" s="184">
        <f t="shared" si="21"/>
        <v>0</v>
      </c>
      <c r="H80" s="158"/>
      <c r="I80" s="157">
        <f t="shared" si="22"/>
        <v>0</v>
      </c>
      <c r="J80" s="158"/>
      <c r="K80" s="157">
        <f t="shared" si="23"/>
        <v>0</v>
      </c>
      <c r="L80" s="157">
        <v>21</v>
      </c>
      <c r="M80" s="157">
        <f t="shared" si="24"/>
        <v>0</v>
      </c>
      <c r="N80" s="156">
        <v>0</v>
      </c>
      <c r="O80" s="156">
        <f t="shared" si="25"/>
        <v>0</v>
      </c>
      <c r="P80" s="156">
        <v>0</v>
      </c>
      <c r="Q80" s="156">
        <f t="shared" si="26"/>
        <v>0</v>
      </c>
      <c r="R80" s="157"/>
      <c r="S80" s="157" t="s">
        <v>332</v>
      </c>
      <c r="T80" s="157" t="s">
        <v>333</v>
      </c>
      <c r="U80" s="157">
        <v>0</v>
      </c>
      <c r="V80" s="157">
        <f t="shared" si="27"/>
        <v>0</v>
      </c>
      <c r="W80" s="157"/>
      <c r="X80" s="157" t="s">
        <v>334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1597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">
      <c r="A81" s="179">
        <v>66</v>
      </c>
      <c r="B81" s="180" t="s">
        <v>2563</v>
      </c>
      <c r="C81" s="189" t="s">
        <v>2564</v>
      </c>
      <c r="D81" s="181" t="s">
        <v>355</v>
      </c>
      <c r="E81" s="182">
        <v>66.150000000000006</v>
      </c>
      <c r="F81" s="183"/>
      <c r="G81" s="184">
        <f t="shared" si="21"/>
        <v>0</v>
      </c>
      <c r="H81" s="158"/>
      <c r="I81" s="157">
        <f t="shared" si="22"/>
        <v>0</v>
      </c>
      <c r="J81" s="158"/>
      <c r="K81" s="157">
        <f t="shared" si="23"/>
        <v>0</v>
      </c>
      <c r="L81" s="157">
        <v>21</v>
      </c>
      <c r="M81" s="157">
        <f t="shared" si="24"/>
        <v>0</v>
      </c>
      <c r="N81" s="156">
        <v>0</v>
      </c>
      <c r="O81" s="156">
        <f t="shared" si="25"/>
        <v>0</v>
      </c>
      <c r="P81" s="156">
        <v>0</v>
      </c>
      <c r="Q81" s="156">
        <f t="shared" si="26"/>
        <v>0</v>
      </c>
      <c r="R81" s="157"/>
      <c r="S81" s="157" t="s">
        <v>332</v>
      </c>
      <c r="T81" s="157" t="s">
        <v>333</v>
      </c>
      <c r="U81" s="157">
        <v>0</v>
      </c>
      <c r="V81" s="157">
        <f t="shared" si="27"/>
        <v>0</v>
      </c>
      <c r="W81" s="157"/>
      <c r="X81" s="157" t="s">
        <v>334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1597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">
      <c r="A82" s="179">
        <v>67</v>
      </c>
      <c r="B82" s="180" t="s">
        <v>2565</v>
      </c>
      <c r="C82" s="189" t="s">
        <v>2566</v>
      </c>
      <c r="D82" s="181" t="s">
        <v>355</v>
      </c>
      <c r="E82" s="182">
        <v>38.85</v>
      </c>
      <c r="F82" s="183"/>
      <c r="G82" s="184">
        <f t="shared" si="21"/>
        <v>0</v>
      </c>
      <c r="H82" s="158"/>
      <c r="I82" s="157">
        <f t="shared" si="22"/>
        <v>0</v>
      </c>
      <c r="J82" s="158"/>
      <c r="K82" s="157">
        <f t="shared" si="23"/>
        <v>0</v>
      </c>
      <c r="L82" s="157">
        <v>21</v>
      </c>
      <c r="M82" s="157">
        <f t="shared" si="24"/>
        <v>0</v>
      </c>
      <c r="N82" s="156">
        <v>0</v>
      </c>
      <c r="O82" s="156">
        <f t="shared" si="25"/>
        <v>0</v>
      </c>
      <c r="P82" s="156">
        <v>0</v>
      </c>
      <c r="Q82" s="156">
        <f t="shared" si="26"/>
        <v>0</v>
      </c>
      <c r="R82" s="157"/>
      <c r="S82" s="157" t="s">
        <v>332</v>
      </c>
      <c r="T82" s="157" t="s">
        <v>333</v>
      </c>
      <c r="U82" s="157">
        <v>0</v>
      </c>
      <c r="V82" s="157">
        <f t="shared" si="27"/>
        <v>0</v>
      </c>
      <c r="W82" s="157"/>
      <c r="X82" s="157" t="s">
        <v>334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1597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">
      <c r="A83" s="179">
        <v>68</v>
      </c>
      <c r="B83" s="180" t="s">
        <v>2567</v>
      </c>
      <c r="C83" s="189" t="s">
        <v>2568</v>
      </c>
      <c r="D83" s="181" t="s">
        <v>355</v>
      </c>
      <c r="E83" s="182">
        <v>5.25</v>
      </c>
      <c r="F83" s="183"/>
      <c r="G83" s="184">
        <f t="shared" si="21"/>
        <v>0</v>
      </c>
      <c r="H83" s="158"/>
      <c r="I83" s="157">
        <f t="shared" si="22"/>
        <v>0</v>
      </c>
      <c r="J83" s="158"/>
      <c r="K83" s="157">
        <f t="shared" si="23"/>
        <v>0</v>
      </c>
      <c r="L83" s="157">
        <v>21</v>
      </c>
      <c r="M83" s="157">
        <f t="shared" si="24"/>
        <v>0</v>
      </c>
      <c r="N83" s="156">
        <v>0</v>
      </c>
      <c r="O83" s="156">
        <f t="shared" si="25"/>
        <v>0</v>
      </c>
      <c r="P83" s="156">
        <v>0</v>
      </c>
      <c r="Q83" s="156">
        <f t="shared" si="26"/>
        <v>0</v>
      </c>
      <c r="R83" s="157"/>
      <c r="S83" s="157" t="s">
        <v>332</v>
      </c>
      <c r="T83" s="157" t="s">
        <v>333</v>
      </c>
      <c r="U83" s="157">
        <v>0</v>
      </c>
      <c r="V83" s="157">
        <f t="shared" si="27"/>
        <v>0</v>
      </c>
      <c r="W83" s="157"/>
      <c r="X83" s="157" t="s">
        <v>334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1597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1" x14ac:dyDescent="0.2">
      <c r="A84" s="179">
        <v>69</v>
      </c>
      <c r="B84" s="180" t="s">
        <v>2569</v>
      </c>
      <c r="C84" s="189" t="s">
        <v>2570</v>
      </c>
      <c r="D84" s="181" t="s">
        <v>355</v>
      </c>
      <c r="E84" s="182">
        <v>6.3</v>
      </c>
      <c r="F84" s="183"/>
      <c r="G84" s="184">
        <f t="shared" si="21"/>
        <v>0</v>
      </c>
      <c r="H84" s="158"/>
      <c r="I84" s="157">
        <f t="shared" si="22"/>
        <v>0</v>
      </c>
      <c r="J84" s="158"/>
      <c r="K84" s="157">
        <f t="shared" si="23"/>
        <v>0</v>
      </c>
      <c r="L84" s="157">
        <v>21</v>
      </c>
      <c r="M84" s="157">
        <f t="shared" si="24"/>
        <v>0</v>
      </c>
      <c r="N84" s="156">
        <v>0</v>
      </c>
      <c r="O84" s="156">
        <f t="shared" si="25"/>
        <v>0</v>
      </c>
      <c r="P84" s="156">
        <v>0</v>
      </c>
      <c r="Q84" s="156">
        <f t="shared" si="26"/>
        <v>0</v>
      </c>
      <c r="R84" s="157"/>
      <c r="S84" s="157" t="s">
        <v>332</v>
      </c>
      <c r="T84" s="157" t="s">
        <v>333</v>
      </c>
      <c r="U84" s="157">
        <v>0</v>
      </c>
      <c r="V84" s="157">
        <f t="shared" si="27"/>
        <v>0</v>
      </c>
      <c r="W84" s="157"/>
      <c r="X84" s="157" t="s">
        <v>334</v>
      </c>
      <c r="Y84" s="157" t="s">
        <v>302</v>
      </c>
      <c r="Z84" s="147"/>
      <c r="AA84" s="147"/>
      <c r="AB84" s="147"/>
      <c r="AC84" s="147"/>
      <c r="AD84" s="147"/>
      <c r="AE84" s="147"/>
      <c r="AF84" s="147"/>
      <c r="AG84" s="147" t="s">
        <v>1597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">
      <c r="A85" s="179">
        <v>70</v>
      </c>
      <c r="B85" s="180" t="s">
        <v>2551</v>
      </c>
      <c r="C85" s="189" t="s">
        <v>2571</v>
      </c>
      <c r="D85" s="181" t="s">
        <v>355</v>
      </c>
      <c r="E85" s="182">
        <v>14.7</v>
      </c>
      <c r="F85" s="183"/>
      <c r="G85" s="184">
        <f t="shared" si="21"/>
        <v>0</v>
      </c>
      <c r="H85" s="158"/>
      <c r="I85" s="157">
        <f t="shared" si="22"/>
        <v>0</v>
      </c>
      <c r="J85" s="158"/>
      <c r="K85" s="157">
        <f t="shared" si="23"/>
        <v>0</v>
      </c>
      <c r="L85" s="157">
        <v>21</v>
      </c>
      <c r="M85" s="157">
        <f t="shared" si="24"/>
        <v>0</v>
      </c>
      <c r="N85" s="156">
        <v>0</v>
      </c>
      <c r="O85" s="156">
        <f t="shared" si="25"/>
        <v>0</v>
      </c>
      <c r="P85" s="156">
        <v>0</v>
      </c>
      <c r="Q85" s="156">
        <f t="shared" si="26"/>
        <v>0</v>
      </c>
      <c r="R85" s="157"/>
      <c r="S85" s="157" t="s">
        <v>332</v>
      </c>
      <c r="T85" s="157" t="s">
        <v>333</v>
      </c>
      <c r="U85" s="157">
        <v>0</v>
      </c>
      <c r="V85" s="157">
        <f t="shared" si="27"/>
        <v>0</v>
      </c>
      <c r="W85" s="157"/>
      <c r="X85" s="157" t="s">
        <v>2240</v>
      </c>
      <c r="Y85" s="157" t="s">
        <v>302</v>
      </c>
      <c r="Z85" s="147"/>
      <c r="AA85" s="147"/>
      <c r="AB85" s="147"/>
      <c r="AC85" s="147"/>
      <c r="AD85" s="147"/>
      <c r="AE85" s="147"/>
      <c r="AF85" s="147"/>
      <c r="AG85" s="147" t="s">
        <v>2241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">
      <c r="A86" s="179">
        <v>71</v>
      </c>
      <c r="B86" s="180" t="s">
        <v>2557</v>
      </c>
      <c r="C86" s="189" t="s">
        <v>2572</v>
      </c>
      <c r="D86" s="181" t="s">
        <v>355</v>
      </c>
      <c r="E86" s="182">
        <v>94.5</v>
      </c>
      <c r="F86" s="183"/>
      <c r="G86" s="184">
        <f t="shared" si="21"/>
        <v>0</v>
      </c>
      <c r="H86" s="158"/>
      <c r="I86" s="157">
        <f t="shared" si="22"/>
        <v>0</v>
      </c>
      <c r="J86" s="158"/>
      <c r="K86" s="157">
        <f t="shared" si="23"/>
        <v>0</v>
      </c>
      <c r="L86" s="157">
        <v>21</v>
      </c>
      <c r="M86" s="157">
        <f t="shared" si="24"/>
        <v>0</v>
      </c>
      <c r="N86" s="156">
        <v>0</v>
      </c>
      <c r="O86" s="156">
        <f t="shared" si="25"/>
        <v>0</v>
      </c>
      <c r="P86" s="156">
        <v>0</v>
      </c>
      <c r="Q86" s="156">
        <f t="shared" si="26"/>
        <v>0</v>
      </c>
      <c r="R86" s="157"/>
      <c r="S86" s="157" t="s">
        <v>332</v>
      </c>
      <c r="T86" s="157" t="s">
        <v>333</v>
      </c>
      <c r="U86" s="157">
        <v>0</v>
      </c>
      <c r="V86" s="157">
        <f t="shared" si="27"/>
        <v>0</v>
      </c>
      <c r="W86" s="157"/>
      <c r="X86" s="157" t="s">
        <v>2240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2241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2">
      <c r="A87" s="179">
        <v>72</v>
      </c>
      <c r="B87" s="180" t="s">
        <v>2555</v>
      </c>
      <c r="C87" s="189" t="s">
        <v>2573</v>
      </c>
      <c r="D87" s="181" t="s">
        <v>355</v>
      </c>
      <c r="E87" s="182">
        <v>84</v>
      </c>
      <c r="F87" s="183"/>
      <c r="G87" s="184">
        <f t="shared" si="21"/>
        <v>0</v>
      </c>
      <c r="H87" s="158"/>
      <c r="I87" s="157">
        <f t="shared" si="22"/>
        <v>0</v>
      </c>
      <c r="J87" s="158"/>
      <c r="K87" s="157">
        <f t="shared" si="23"/>
        <v>0</v>
      </c>
      <c r="L87" s="157">
        <v>21</v>
      </c>
      <c r="M87" s="157">
        <f t="shared" si="24"/>
        <v>0</v>
      </c>
      <c r="N87" s="156">
        <v>0</v>
      </c>
      <c r="O87" s="156">
        <f t="shared" si="25"/>
        <v>0</v>
      </c>
      <c r="P87" s="156">
        <v>0</v>
      </c>
      <c r="Q87" s="156">
        <f t="shared" si="26"/>
        <v>0</v>
      </c>
      <c r="R87" s="157"/>
      <c r="S87" s="157" t="s">
        <v>332</v>
      </c>
      <c r="T87" s="157" t="s">
        <v>333</v>
      </c>
      <c r="U87" s="157">
        <v>0</v>
      </c>
      <c r="V87" s="157">
        <f t="shared" si="27"/>
        <v>0</v>
      </c>
      <c r="W87" s="157"/>
      <c r="X87" s="157" t="s">
        <v>2240</v>
      </c>
      <c r="Y87" s="157" t="s">
        <v>302</v>
      </c>
      <c r="Z87" s="147"/>
      <c r="AA87" s="147"/>
      <c r="AB87" s="147"/>
      <c r="AC87" s="147"/>
      <c r="AD87" s="147"/>
      <c r="AE87" s="147"/>
      <c r="AF87" s="147"/>
      <c r="AG87" s="147" t="s">
        <v>2241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">
      <c r="A88" s="179">
        <v>73</v>
      </c>
      <c r="B88" s="180" t="s">
        <v>2574</v>
      </c>
      <c r="C88" s="189" t="s">
        <v>2575</v>
      </c>
      <c r="D88" s="181" t="s">
        <v>355</v>
      </c>
      <c r="E88" s="182">
        <v>131.25</v>
      </c>
      <c r="F88" s="183"/>
      <c r="G88" s="184">
        <f t="shared" si="21"/>
        <v>0</v>
      </c>
      <c r="H88" s="158"/>
      <c r="I88" s="157">
        <f t="shared" si="22"/>
        <v>0</v>
      </c>
      <c r="J88" s="158"/>
      <c r="K88" s="157">
        <f t="shared" si="23"/>
        <v>0</v>
      </c>
      <c r="L88" s="157">
        <v>21</v>
      </c>
      <c r="M88" s="157">
        <f t="shared" si="24"/>
        <v>0</v>
      </c>
      <c r="N88" s="156">
        <v>0</v>
      </c>
      <c r="O88" s="156">
        <f t="shared" si="25"/>
        <v>0</v>
      </c>
      <c r="P88" s="156">
        <v>0</v>
      </c>
      <c r="Q88" s="156">
        <f t="shared" si="26"/>
        <v>0</v>
      </c>
      <c r="R88" s="157"/>
      <c r="S88" s="157" t="s">
        <v>332</v>
      </c>
      <c r="T88" s="157" t="s">
        <v>333</v>
      </c>
      <c r="U88" s="157">
        <v>0</v>
      </c>
      <c r="V88" s="157">
        <f t="shared" si="27"/>
        <v>0</v>
      </c>
      <c r="W88" s="157"/>
      <c r="X88" s="157" t="s">
        <v>334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1597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2">
      <c r="A89" s="179">
        <v>74</v>
      </c>
      <c r="B89" s="180" t="s">
        <v>2576</v>
      </c>
      <c r="C89" s="189" t="s">
        <v>2577</v>
      </c>
      <c r="D89" s="181" t="s">
        <v>355</v>
      </c>
      <c r="E89" s="182">
        <v>55.65</v>
      </c>
      <c r="F89" s="183"/>
      <c r="G89" s="184">
        <f t="shared" si="21"/>
        <v>0</v>
      </c>
      <c r="H89" s="158"/>
      <c r="I89" s="157">
        <f t="shared" si="22"/>
        <v>0</v>
      </c>
      <c r="J89" s="158"/>
      <c r="K89" s="157">
        <f t="shared" si="23"/>
        <v>0</v>
      </c>
      <c r="L89" s="157">
        <v>21</v>
      </c>
      <c r="M89" s="157">
        <f t="shared" si="24"/>
        <v>0</v>
      </c>
      <c r="N89" s="156">
        <v>0</v>
      </c>
      <c r="O89" s="156">
        <f t="shared" si="25"/>
        <v>0</v>
      </c>
      <c r="P89" s="156">
        <v>0</v>
      </c>
      <c r="Q89" s="156">
        <f t="shared" si="26"/>
        <v>0</v>
      </c>
      <c r="R89" s="157"/>
      <c r="S89" s="157" t="s">
        <v>332</v>
      </c>
      <c r="T89" s="157" t="s">
        <v>333</v>
      </c>
      <c r="U89" s="157">
        <v>0</v>
      </c>
      <c r="V89" s="157">
        <f t="shared" si="27"/>
        <v>0</v>
      </c>
      <c r="W89" s="157"/>
      <c r="X89" s="157" t="s">
        <v>334</v>
      </c>
      <c r="Y89" s="157" t="s">
        <v>302</v>
      </c>
      <c r="Z89" s="147"/>
      <c r="AA89" s="147"/>
      <c r="AB89" s="147"/>
      <c r="AC89" s="147"/>
      <c r="AD89" s="147"/>
      <c r="AE89" s="147"/>
      <c r="AF89" s="147"/>
      <c r="AG89" s="147" t="s">
        <v>1597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1" x14ac:dyDescent="0.2">
      <c r="A90" s="179">
        <v>75</v>
      </c>
      <c r="B90" s="180" t="s">
        <v>2578</v>
      </c>
      <c r="C90" s="189" t="s">
        <v>2579</v>
      </c>
      <c r="D90" s="181" t="s">
        <v>355</v>
      </c>
      <c r="E90" s="182">
        <v>99.75</v>
      </c>
      <c r="F90" s="183"/>
      <c r="G90" s="184">
        <f t="shared" si="21"/>
        <v>0</v>
      </c>
      <c r="H90" s="158"/>
      <c r="I90" s="157">
        <f t="shared" si="22"/>
        <v>0</v>
      </c>
      <c r="J90" s="158"/>
      <c r="K90" s="157">
        <f t="shared" si="23"/>
        <v>0</v>
      </c>
      <c r="L90" s="157">
        <v>21</v>
      </c>
      <c r="M90" s="157">
        <f t="shared" si="24"/>
        <v>0</v>
      </c>
      <c r="N90" s="156">
        <v>0</v>
      </c>
      <c r="O90" s="156">
        <f t="shared" si="25"/>
        <v>0</v>
      </c>
      <c r="P90" s="156">
        <v>0</v>
      </c>
      <c r="Q90" s="156">
        <f t="shared" si="26"/>
        <v>0</v>
      </c>
      <c r="R90" s="157"/>
      <c r="S90" s="157" t="s">
        <v>332</v>
      </c>
      <c r="T90" s="157" t="s">
        <v>333</v>
      </c>
      <c r="U90" s="157">
        <v>0</v>
      </c>
      <c r="V90" s="157">
        <f t="shared" si="27"/>
        <v>0</v>
      </c>
      <c r="W90" s="157"/>
      <c r="X90" s="157" t="s">
        <v>334</v>
      </c>
      <c r="Y90" s="157" t="s">
        <v>302</v>
      </c>
      <c r="Z90" s="147"/>
      <c r="AA90" s="147"/>
      <c r="AB90" s="147"/>
      <c r="AC90" s="147"/>
      <c r="AD90" s="147"/>
      <c r="AE90" s="147"/>
      <c r="AF90" s="147"/>
      <c r="AG90" s="147" t="s">
        <v>1597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1" x14ac:dyDescent="0.2">
      <c r="A91" s="179">
        <v>76</v>
      </c>
      <c r="B91" s="180" t="s">
        <v>2561</v>
      </c>
      <c r="C91" s="189" t="s">
        <v>2580</v>
      </c>
      <c r="D91" s="181" t="s">
        <v>355</v>
      </c>
      <c r="E91" s="182">
        <v>35.700000000000003</v>
      </c>
      <c r="F91" s="183"/>
      <c r="G91" s="184">
        <f t="shared" si="21"/>
        <v>0</v>
      </c>
      <c r="H91" s="158"/>
      <c r="I91" s="157">
        <f t="shared" si="22"/>
        <v>0</v>
      </c>
      <c r="J91" s="158"/>
      <c r="K91" s="157">
        <f t="shared" si="23"/>
        <v>0</v>
      </c>
      <c r="L91" s="157">
        <v>21</v>
      </c>
      <c r="M91" s="157">
        <f t="shared" si="24"/>
        <v>0</v>
      </c>
      <c r="N91" s="156">
        <v>0</v>
      </c>
      <c r="O91" s="156">
        <f t="shared" si="25"/>
        <v>0</v>
      </c>
      <c r="P91" s="156">
        <v>0</v>
      </c>
      <c r="Q91" s="156">
        <f t="shared" si="26"/>
        <v>0</v>
      </c>
      <c r="R91" s="157"/>
      <c r="S91" s="157" t="s">
        <v>332</v>
      </c>
      <c r="T91" s="157" t="s">
        <v>333</v>
      </c>
      <c r="U91" s="157">
        <v>0</v>
      </c>
      <c r="V91" s="157">
        <f t="shared" si="27"/>
        <v>0</v>
      </c>
      <c r="W91" s="157"/>
      <c r="X91" s="157" t="s">
        <v>2240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2241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2">
      <c r="A92" s="179">
        <v>77</v>
      </c>
      <c r="B92" s="180" t="s">
        <v>2581</v>
      </c>
      <c r="C92" s="189" t="s">
        <v>2538</v>
      </c>
      <c r="D92" s="181" t="s">
        <v>355</v>
      </c>
      <c r="E92" s="182">
        <v>21</v>
      </c>
      <c r="F92" s="183"/>
      <c r="G92" s="184">
        <f t="shared" si="21"/>
        <v>0</v>
      </c>
      <c r="H92" s="158"/>
      <c r="I92" s="157">
        <f t="shared" si="22"/>
        <v>0</v>
      </c>
      <c r="J92" s="158"/>
      <c r="K92" s="157">
        <f t="shared" si="23"/>
        <v>0</v>
      </c>
      <c r="L92" s="157">
        <v>21</v>
      </c>
      <c r="M92" s="157">
        <f t="shared" si="24"/>
        <v>0</v>
      </c>
      <c r="N92" s="156">
        <v>0</v>
      </c>
      <c r="O92" s="156">
        <f t="shared" si="25"/>
        <v>0</v>
      </c>
      <c r="P92" s="156">
        <v>0</v>
      </c>
      <c r="Q92" s="156">
        <f t="shared" si="26"/>
        <v>0</v>
      </c>
      <c r="R92" s="157"/>
      <c r="S92" s="157" t="s">
        <v>332</v>
      </c>
      <c r="T92" s="157" t="s">
        <v>333</v>
      </c>
      <c r="U92" s="157">
        <v>0</v>
      </c>
      <c r="V92" s="157">
        <f t="shared" si="27"/>
        <v>0</v>
      </c>
      <c r="W92" s="157"/>
      <c r="X92" s="157" t="s">
        <v>334</v>
      </c>
      <c r="Y92" s="157" t="s">
        <v>302</v>
      </c>
      <c r="Z92" s="147"/>
      <c r="AA92" s="147"/>
      <c r="AB92" s="147"/>
      <c r="AC92" s="147"/>
      <c r="AD92" s="147"/>
      <c r="AE92" s="147"/>
      <c r="AF92" s="147"/>
      <c r="AG92" s="147" t="s">
        <v>1597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1" x14ac:dyDescent="0.2">
      <c r="A93" s="179">
        <v>78</v>
      </c>
      <c r="B93" s="180" t="s">
        <v>2582</v>
      </c>
      <c r="C93" s="189" t="s">
        <v>2583</v>
      </c>
      <c r="D93" s="181" t="s">
        <v>355</v>
      </c>
      <c r="E93" s="182">
        <v>6.3</v>
      </c>
      <c r="F93" s="183"/>
      <c r="G93" s="184">
        <f t="shared" si="21"/>
        <v>0</v>
      </c>
      <c r="H93" s="158"/>
      <c r="I93" s="157">
        <f t="shared" si="22"/>
        <v>0</v>
      </c>
      <c r="J93" s="158"/>
      <c r="K93" s="157">
        <f t="shared" si="23"/>
        <v>0</v>
      </c>
      <c r="L93" s="157">
        <v>21</v>
      </c>
      <c r="M93" s="157">
        <f t="shared" si="24"/>
        <v>0</v>
      </c>
      <c r="N93" s="156">
        <v>0</v>
      </c>
      <c r="O93" s="156">
        <f t="shared" si="25"/>
        <v>0</v>
      </c>
      <c r="P93" s="156">
        <v>0</v>
      </c>
      <c r="Q93" s="156">
        <f t="shared" si="26"/>
        <v>0</v>
      </c>
      <c r="R93" s="157"/>
      <c r="S93" s="157" t="s">
        <v>332</v>
      </c>
      <c r="T93" s="157" t="s">
        <v>333</v>
      </c>
      <c r="U93" s="157">
        <v>0</v>
      </c>
      <c r="V93" s="157">
        <f t="shared" si="27"/>
        <v>0</v>
      </c>
      <c r="W93" s="157"/>
      <c r="X93" s="157" t="s">
        <v>334</v>
      </c>
      <c r="Y93" s="157" t="s">
        <v>302</v>
      </c>
      <c r="Z93" s="147"/>
      <c r="AA93" s="147"/>
      <c r="AB93" s="147"/>
      <c r="AC93" s="147"/>
      <c r="AD93" s="147"/>
      <c r="AE93" s="147"/>
      <c r="AF93" s="147"/>
      <c r="AG93" s="147" t="s">
        <v>1597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">
      <c r="A94" s="179">
        <v>79</v>
      </c>
      <c r="B94" s="180" t="s">
        <v>2584</v>
      </c>
      <c r="C94" s="189" t="s">
        <v>2585</v>
      </c>
      <c r="D94" s="181" t="s">
        <v>355</v>
      </c>
      <c r="E94" s="182">
        <v>367.5</v>
      </c>
      <c r="F94" s="183"/>
      <c r="G94" s="184">
        <f t="shared" si="21"/>
        <v>0</v>
      </c>
      <c r="H94" s="158"/>
      <c r="I94" s="157">
        <f t="shared" si="22"/>
        <v>0</v>
      </c>
      <c r="J94" s="158"/>
      <c r="K94" s="157">
        <f t="shared" si="23"/>
        <v>0</v>
      </c>
      <c r="L94" s="157">
        <v>21</v>
      </c>
      <c r="M94" s="157">
        <f t="shared" si="24"/>
        <v>0</v>
      </c>
      <c r="N94" s="156">
        <v>0</v>
      </c>
      <c r="O94" s="156">
        <f t="shared" si="25"/>
        <v>0</v>
      </c>
      <c r="P94" s="156">
        <v>0</v>
      </c>
      <c r="Q94" s="156">
        <f t="shared" si="26"/>
        <v>0</v>
      </c>
      <c r="R94" s="157"/>
      <c r="S94" s="157" t="s">
        <v>332</v>
      </c>
      <c r="T94" s="157" t="s">
        <v>333</v>
      </c>
      <c r="U94" s="157">
        <v>0</v>
      </c>
      <c r="V94" s="157">
        <f t="shared" si="27"/>
        <v>0</v>
      </c>
      <c r="W94" s="157"/>
      <c r="X94" s="157" t="s">
        <v>334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1597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2">
      <c r="A95" s="179">
        <v>80</v>
      </c>
      <c r="B95" s="180" t="s">
        <v>2586</v>
      </c>
      <c r="C95" s="189" t="s">
        <v>2587</v>
      </c>
      <c r="D95" s="181" t="s">
        <v>355</v>
      </c>
      <c r="E95" s="182">
        <v>445.2</v>
      </c>
      <c r="F95" s="183"/>
      <c r="G95" s="184">
        <f t="shared" si="21"/>
        <v>0</v>
      </c>
      <c r="H95" s="158"/>
      <c r="I95" s="157">
        <f t="shared" si="22"/>
        <v>0</v>
      </c>
      <c r="J95" s="158"/>
      <c r="K95" s="157">
        <f t="shared" si="23"/>
        <v>0</v>
      </c>
      <c r="L95" s="157">
        <v>21</v>
      </c>
      <c r="M95" s="157">
        <f t="shared" si="24"/>
        <v>0</v>
      </c>
      <c r="N95" s="156">
        <v>0</v>
      </c>
      <c r="O95" s="156">
        <f t="shared" si="25"/>
        <v>0</v>
      </c>
      <c r="P95" s="156">
        <v>0</v>
      </c>
      <c r="Q95" s="156">
        <f t="shared" si="26"/>
        <v>0</v>
      </c>
      <c r="R95" s="157"/>
      <c r="S95" s="157" t="s">
        <v>332</v>
      </c>
      <c r="T95" s="157" t="s">
        <v>333</v>
      </c>
      <c r="U95" s="157">
        <v>0</v>
      </c>
      <c r="V95" s="157">
        <f t="shared" si="27"/>
        <v>0</v>
      </c>
      <c r="W95" s="157"/>
      <c r="X95" s="157" t="s">
        <v>334</v>
      </c>
      <c r="Y95" s="157" t="s">
        <v>302</v>
      </c>
      <c r="Z95" s="147"/>
      <c r="AA95" s="147"/>
      <c r="AB95" s="147"/>
      <c r="AC95" s="147"/>
      <c r="AD95" s="147"/>
      <c r="AE95" s="147"/>
      <c r="AF95" s="147"/>
      <c r="AG95" s="147" t="s">
        <v>1597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">
      <c r="A96" s="179">
        <v>81</v>
      </c>
      <c r="B96" s="180" t="s">
        <v>2588</v>
      </c>
      <c r="C96" s="189" t="s">
        <v>2589</v>
      </c>
      <c r="D96" s="181" t="s">
        <v>355</v>
      </c>
      <c r="E96" s="182">
        <v>684.6</v>
      </c>
      <c r="F96" s="183"/>
      <c r="G96" s="184">
        <f t="shared" si="21"/>
        <v>0</v>
      </c>
      <c r="H96" s="158"/>
      <c r="I96" s="157">
        <f t="shared" si="22"/>
        <v>0</v>
      </c>
      <c r="J96" s="158"/>
      <c r="K96" s="157">
        <f t="shared" si="23"/>
        <v>0</v>
      </c>
      <c r="L96" s="157">
        <v>21</v>
      </c>
      <c r="M96" s="157">
        <f t="shared" si="24"/>
        <v>0</v>
      </c>
      <c r="N96" s="156">
        <v>0</v>
      </c>
      <c r="O96" s="156">
        <f t="shared" si="25"/>
        <v>0</v>
      </c>
      <c r="P96" s="156">
        <v>0</v>
      </c>
      <c r="Q96" s="156">
        <f t="shared" si="26"/>
        <v>0</v>
      </c>
      <c r="R96" s="157"/>
      <c r="S96" s="157" t="s">
        <v>332</v>
      </c>
      <c r="T96" s="157" t="s">
        <v>333</v>
      </c>
      <c r="U96" s="157">
        <v>0</v>
      </c>
      <c r="V96" s="157">
        <f t="shared" si="27"/>
        <v>0</v>
      </c>
      <c r="W96" s="157"/>
      <c r="X96" s="157" t="s">
        <v>334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1597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1" x14ac:dyDescent="0.2">
      <c r="A97" s="179">
        <v>82</v>
      </c>
      <c r="B97" s="180" t="s">
        <v>2590</v>
      </c>
      <c r="C97" s="189" t="s">
        <v>2591</v>
      </c>
      <c r="D97" s="181" t="s">
        <v>355</v>
      </c>
      <c r="E97" s="182">
        <v>114.45</v>
      </c>
      <c r="F97" s="183"/>
      <c r="G97" s="184">
        <f t="shared" si="21"/>
        <v>0</v>
      </c>
      <c r="H97" s="158"/>
      <c r="I97" s="157">
        <f t="shared" si="22"/>
        <v>0</v>
      </c>
      <c r="J97" s="158"/>
      <c r="K97" s="157">
        <f t="shared" si="23"/>
        <v>0</v>
      </c>
      <c r="L97" s="157">
        <v>21</v>
      </c>
      <c r="M97" s="157">
        <f t="shared" si="24"/>
        <v>0</v>
      </c>
      <c r="N97" s="156">
        <v>0</v>
      </c>
      <c r="O97" s="156">
        <f t="shared" si="25"/>
        <v>0</v>
      </c>
      <c r="P97" s="156">
        <v>0</v>
      </c>
      <c r="Q97" s="156">
        <f t="shared" si="26"/>
        <v>0</v>
      </c>
      <c r="R97" s="157"/>
      <c r="S97" s="157" t="s">
        <v>332</v>
      </c>
      <c r="T97" s="157" t="s">
        <v>333</v>
      </c>
      <c r="U97" s="157">
        <v>0</v>
      </c>
      <c r="V97" s="157">
        <f t="shared" si="27"/>
        <v>0</v>
      </c>
      <c r="W97" s="157"/>
      <c r="X97" s="157" t="s">
        <v>334</v>
      </c>
      <c r="Y97" s="157" t="s">
        <v>302</v>
      </c>
      <c r="Z97" s="147"/>
      <c r="AA97" s="147"/>
      <c r="AB97" s="147"/>
      <c r="AC97" s="147"/>
      <c r="AD97" s="147"/>
      <c r="AE97" s="147"/>
      <c r="AF97" s="147"/>
      <c r="AG97" s="147" t="s">
        <v>1597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">
      <c r="A98" s="173">
        <v>83</v>
      </c>
      <c r="B98" s="174" t="s">
        <v>2592</v>
      </c>
      <c r="C98" s="187" t="s">
        <v>2593</v>
      </c>
      <c r="D98" s="175" t="s">
        <v>461</v>
      </c>
      <c r="E98" s="176">
        <v>26.25</v>
      </c>
      <c r="F98" s="177"/>
      <c r="G98" s="178">
        <f t="shared" si="21"/>
        <v>0</v>
      </c>
      <c r="H98" s="158"/>
      <c r="I98" s="157">
        <f t="shared" si="22"/>
        <v>0</v>
      </c>
      <c r="J98" s="158"/>
      <c r="K98" s="157">
        <f t="shared" si="23"/>
        <v>0</v>
      </c>
      <c r="L98" s="157">
        <v>21</v>
      </c>
      <c r="M98" s="157">
        <f t="shared" si="24"/>
        <v>0</v>
      </c>
      <c r="N98" s="156">
        <v>0</v>
      </c>
      <c r="O98" s="156">
        <f t="shared" si="25"/>
        <v>0</v>
      </c>
      <c r="P98" s="156">
        <v>0</v>
      </c>
      <c r="Q98" s="156">
        <f t="shared" si="26"/>
        <v>0</v>
      </c>
      <c r="R98" s="157"/>
      <c r="S98" s="157" t="s">
        <v>332</v>
      </c>
      <c r="T98" s="157" t="s">
        <v>333</v>
      </c>
      <c r="U98" s="157">
        <v>0</v>
      </c>
      <c r="V98" s="157">
        <f t="shared" si="27"/>
        <v>0</v>
      </c>
      <c r="W98" s="157"/>
      <c r="X98" s="157" t="s">
        <v>334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1597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">
      <c r="A99" s="154"/>
      <c r="B99" s="155"/>
      <c r="C99" s="274" t="s">
        <v>2594</v>
      </c>
      <c r="D99" s="275"/>
      <c r="E99" s="275"/>
      <c r="F99" s="275"/>
      <c r="G99" s="275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319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x14ac:dyDescent="0.2">
      <c r="A100" s="163" t="s">
        <v>295</v>
      </c>
      <c r="B100" s="164" t="s">
        <v>207</v>
      </c>
      <c r="C100" s="186" t="s">
        <v>210</v>
      </c>
      <c r="D100" s="165"/>
      <c r="E100" s="166"/>
      <c r="F100" s="167"/>
      <c r="G100" s="168">
        <f>SUMIF(AG101:AG116,"&lt;&gt;NOR",G101:G116)</f>
        <v>0</v>
      </c>
      <c r="H100" s="162"/>
      <c r="I100" s="162">
        <f>SUM(I101:I116)</f>
        <v>0</v>
      </c>
      <c r="J100" s="162"/>
      <c r="K100" s="162">
        <f>SUM(K101:K116)</f>
        <v>0</v>
      </c>
      <c r="L100" s="162"/>
      <c r="M100" s="162">
        <f>SUM(M101:M116)</f>
        <v>0</v>
      </c>
      <c r="N100" s="161"/>
      <c r="O100" s="161">
        <f>SUM(O101:O116)</f>
        <v>0</v>
      </c>
      <c r="P100" s="161"/>
      <c r="Q100" s="161">
        <f>SUM(Q101:Q116)</f>
        <v>0</v>
      </c>
      <c r="R100" s="162"/>
      <c r="S100" s="162"/>
      <c r="T100" s="162"/>
      <c r="U100" s="162"/>
      <c r="V100" s="162">
        <f>SUM(V101:V116)</f>
        <v>0</v>
      </c>
      <c r="W100" s="162"/>
      <c r="X100" s="162"/>
      <c r="Y100" s="162"/>
      <c r="AG100" t="s">
        <v>296</v>
      </c>
    </row>
    <row r="101" spans="1:60" outlineLevel="1" x14ac:dyDescent="0.2">
      <c r="A101" s="179">
        <v>84</v>
      </c>
      <c r="B101" s="180" t="s">
        <v>2595</v>
      </c>
      <c r="C101" s="189" t="s">
        <v>2596</v>
      </c>
      <c r="D101" s="181" t="s">
        <v>314</v>
      </c>
      <c r="E101" s="182">
        <v>1</v>
      </c>
      <c r="F101" s="183"/>
      <c r="G101" s="184">
        <f t="shared" ref="G101:G116" si="28">ROUND(E101*F101,2)</f>
        <v>0</v>
      </c>
      <c r="H101" s="158"/>
      <c r="I101" s="157">
        <f t="shared" ref="I101:I116" si="29">ROUND(E101*H101,2)</f>
        <v>0</v>
      </c>
      <c r="J101" s="158"/>
      <c r="K101" s="157">
        <f t="shared" ref="K101:K116" si="30">ROUND(E101*J101,2)</f>
        <v>0</v>
      </c>
      <c r="L101" s="157">
        <v>21</v>
      </c>
      <c r="M101" s="157">
        <f t="shared" ref="M101:M116" si="31">G101*(1+L101/100)</f>
        <v>0</v>
      </c>
      <c r="N101" s="156">
        <v>0</v>
      </c>
      <c r="O101" s="156">
        <f t="shared" ref="O101:O116" si="32">ROUND(E101*N101,2)</f>
        <v>0</v>
      </c>
      <c r="P101" s="156">
        <v>0</v>
      </c>
      <c r="Q101" s="156">
        <f t="shared" ref="Q101:Q116" si="33">ROUND(E101*P101,2)</f>
        <v>0</v>
      </c>
      <c r="R101" s="157"/>
      <c r="S101" s="157" t="s">
        <v>332</v>
      </c>
      <c r="T101" s="157" t="s">
        <v>333</v>
      </c>
      <c r="U101" s="157">
        <v>0</v>
      </c>
      <c r="V101" s="157">
        <f t="shared" ref="V101:V116" si="34">ROUND(E101*U101,2)</f>
        <v>0</v>
      </c>
      <c r="W101" s="157"/>
      <c r="X101" s="157" t="s">
        <v>334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1597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1" x14ac:dyDescent="0.2">
      <c r="A102" s="179">
        <v>85</v>
      </c>
      <c r="B102" s="180" t="s">
        <v>2597</v>
      </c>
      <c r="C102" s="189" t="s">
        <v>2598</v>
      </c>
      <c r="D102" s="181" t="s">
        <v>314</v>
      </c>
      <c r="E102" s="182">
        <v>28</v>
      </c>
      <c r="F102" s="183"/>
      <c r="G102" s="184">
        <f t="shared" si="28"/>
        <v>0</v>
      </c>
      <c r="H102" s="158"/>
      <c r="I102" s="157">
        <f t="shared" si="29"/>
        <v>0</v>
      </c>
      <c r="J102" s="158"/>
      <c r="K102" s="157">
        <f t="shared" si="30"/>
        <v>0</v>
      </c>
      <c r="L102" s="157">
        <v>21</v>
      </c>
      <c r="M102" s="157">
        <f t="shared" si="31"/>
        <v>0</v>
      </c>
      <c r="N102" s="156">
        <v>0</v>
      </c>
      <c r="O102" s="156">
        <f t="shared" si="32"/>
        <v>0</v>
      </c>
      <c r="P102" s="156">
        <v>0</v>
      </c>
      <c r="Q102" s="156">
        <f t="shared" si="33"/>
        <v>0</v>
      </c>
      <c r="R102" s="157"/>
      <c r="S102" s="157" t="s">
        <v>332</v>
      </c>
      <c r="T102" s="157" t="s">
        <v>333</v>
      </c>
      <c r="U102" s="157">
        <v>0</v>
      </c>
      <c r="V102" s="157">
        <f t="shared" si="34"/>
        <v>0</v>
      </c>
      <c r="W102" s="157"/>
      <c r="X102" s="157" t="s">
        <v>301</v>
      </c>
      <c r="Y102" s="157" t="s">
        <v>302</v>
      </c>
      <c r="Z102" s="147"/>
      <c r="AA102" s="147"/>
      <c r="AB102" s="147"/>
      <c r="AC102" s="147"/>
      <c r="AD102" s="147"/>
      <c r="AE102" s="147"/>
      <c r="AF102" s="147"/>
      <c r="AG102" s="147" t="s">
        <v>1585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2">
      <c r="A103" s="179">
        <v>86</v>
      </c>
      <c r="B103" s="180" t="s">
        <v>2599</v>
      </c>
      <c r="C103" s="189" t="s">
        <v>2600</v>
      </c>
      <c r="D103" s="181" t="s">
        <v>314</v>
      </c>
      <c r="E103" s="182">
        <v>19</v>
      </c>
      <c r="F103" s="183"/>
      <c r="G103" s="184">
        <f t="shared" si="28"/>
        <v>0</v>
      </c>
      <c r="H103" s="158"/>
      <c r="I103" s="157">
        <f t="shared" si="29"/>
        <v>0</v>
      </c>
      <c r="J103" s="158"/>
      <c r="K103" s="157">
        <f t="shared" si="30"/>
        <v>0</v>
      </c>
      <c r="L103" s="157">
        <v>21</v>
      </c>
      <c r="M103" s="157">
        <f t="shared" si="31"/>
        <v>0</v>
      </c>
      <c r="N103" s="156">
        <v>0</v>
      </c>
      <c r="O103" s="156">
        <f t="shared" si="32"/>
        <v>0</v>
      </c>
      <c r="P103" s="156">
        <v>0</v>
      </c>
      <c r="Q103" s="156">
        <f t="shared" si="33"/>
        <v>0</v>
      </c>
      <c r="R103" s="157"/>
      <c r="S103" s="157" t="s">
        <v>332</v>
      </c>
      <c r="T103" s="157" t="s">
        <v>333</v>
      </c>
      <c r="U103" s="157">
        <v>0</v>
      </c>
      <c r="V103" s="157">
        <f t="shared" si="34"/>
        <v>0</v>
      </c>
      <c r="W103" s="157"/>
      <c r="X103" s="157" t="s">
        <v>301</v>
      </c>
      <c r="Y103" s="157" t="s">
        <v>302</v>
      </c>
      <c r="Z103" s="147"/>
      <c r="AA103" s="147"/>
      <c r="AB103" s="147"/>
      <c r="AC103" s="147"/>
      <c r="AD103" s="147"/>
      <c r="AE103" s="147"/>
      <c r="AF103" s="147"/>
      <c r="AG103" s="147" t="s">
        <v>1585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">
      <c r="A104" s="179">
        <v>87</v>
      </c>
      <c r="B104" s="180" t="s">
        <v>2601</v>
      </c>
      <c r="C104" s="189" t="s">
        <v>2602</v>
      </c>
      <c r="D104" s="181" t="s">
        <v>314</v>
      </c>
      <c r="E104" s="182">
        <v>35</v>
      </c>
      <c r="F104" s="183"/>
      <c r="G104" s="184">
        <f t="shared" si="28"/>
        <v>0</v>
      </c>
      <c r="H104" s="158"/>
      <c r="I104" s="157">
        <f t="shared" si="29"/>
        <v>0</v>
      </c>
      <c r="J104" s="158"/>
      <c r="K104" s="157">
        <f t="shared" si="30"/>
        <v>0</v>
      </c>
      <c r="L104" s="157">
        <v>21</v>
      </c>
      <c r="M104" s="157">
        <f t="shared" si="31"/>
        <v>0</v>
      </c>
      <c r="N104" s="156">
        <v>0</v>
      </c>
      <c r="O104" s="156">
        <f t="shared" si="32"/>
        <v>0</v>
      </c>
      <c r="P104" s="156">
        <v>0</v>
      </c>
      <c r="Q104" s="156">
        <f t="shared" si="33"/>
        <v>0</v>
      </c>
      <c r="R104" s="157"/>
      <c r="S104" s="157" t="s">
        <v>332</v>
      </c>
      <c r="T104" s="157" t="s">
        <v>333</v>
      </c>
      <c r="U104" s="157">
        <v>0</v>
      </c>
      <c r="V104" s="157">
        <f t="shared" si="34"/>
        <v>0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1585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1" x14ac:dyDescent="0.2">
      <c r="A105" s="179">
        <v>88</v>
      </c>
      <c r="B105" s="180" t="s">
        <v>2603</v>
      </c>
      <c r="C105" s="189" t="s">
        <v>2604</v>
      </c>
      <c r="D105" s="181" t="s">
        <v>314</v>
      </c>
      <c r="E105" s="182">
        <v>1</v>
      </c>
      <c r="F105" s="183"/>
      <c r="G105" s="184">
        <f t="shared" si="28"/>
        <v>0</v>
      </c>
      <c r="H105" s="158"/>
      <c r="I105" s="157">
        <f t="shared" si="29"/>
        <v>0</v>
      </c>
      <c r="J105" s="158"/>
      <c r="K105" s="157">
        <f t="shared" si="30"/>
        <v>0</v>
      </c>
      <c r="L105" s="157">
        <v>21</v>
      </c>
      <c r="M105" s="157">
        <f t="shared" si="31"/>
        <v>0</v>
      </c>
      <c r="N105" s="156">
        <v>0</v>
      </c>
      <c r="O105" s="156">
        <f t="shared" si="32"/>
        <v>0</v>
      </c>
      <c r="P105" s="156">
        <v>0</v>
      </c>
      <c r="Q105" s="156">
        <f t="shared" si="33"/>
        <v>0</v>
      </c>
      <c r="R105" s="157"/>
      <c r="S105" s="157" t="s">
        <v>332</v>
      </c>
      <c r="T105" s="157" t="s">
        <v>333</v>
      </c>
      <c r="U105" s="157">
        <v>0</v>
      </c>
      <c r="V105" s="157">
        <f t="shared" si="34"/>
        <v>0</v>
      </c>
      <c r="W105" s="157"/>
      <c r="X105" s="157" t="s">
        <v>301</v>
      </c>
      <c r="Y105" s="157" t="s">
        <v>302</v>
      </c>
      <c r="Z105" s="147"/>
      <c r="AA105" s="147"/>
      <c r="AB105" s="147"/>
      <c r="AC105" s="147"/>
      <c r="AD105" s="147"/>
      <c r="AE105" s="147"/>
      <c r="AF105" s="147"/>
      <c r="AG105" s="147" t="s">
        <v>1585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1" x14ac:dyDescent="0.2">
      <c r="A106" s="179">
        <v>89</v>
      </c>
      <c r="B106" s="180" t="s">
        <v>2605</v>
      </c>
      <c r="C106" s="189" t="s">
        <v>2606</v>
      </c>
      <c r="D106" s="181" t="s">
        <v>314</v>
      </c>
      <c r="E106" s="182">
        <v>16</v>
      </c>
      <c r="F106" s="183"/>
      <c r="G106" s="184">
        <f t="shared" si="28"/>
        <v>0</v>
      </c>
      <c r="H106" s="158"/>
      <c r="I106" s="157">
        <f t="shared" si="29"/>
        <v>0</v>
      </c>
      <c r="J106" s="158"/>
      <c r="K106" s="157">
        <f t="shared" si="30"/>
        <v>0</v>
      </c>
      <c r="L106" s="157">
        <v>21</v>
      </c>
      <c r="M106" s="157">
        <f t="shared" si="31"/>
        <v>0</v>
      </c>
      <c r="N106" s="156">
        <v>0</v>
      </c>
      <c r="O106" s="156">
        <f t="shared" si="32"/>
        <v>0</v>
      </c>
      <c r="P106" s="156">
        <v>0</v>
      </c>
      <c r="Q106" s="156">
        <f t="shared" si="33"/>
        <v>0</v>
      </c>
      <c r="R106" s="157"/>
      <c r="S106" s="157" t="s">
        <v>332</v>
      </c>
      <c r="T106" s="157" t="s">
        <v>333</v>
      </c>
      <c r="U106" s="157">
        <v>0</v>
      </c>
      <c r="V106" s="157">
        <f t="shared" si="34"/>
        <v>0</v>
      </c>
      <c r="W106" s="157"/>
      <c r="X106" s="157" t="s">
        <v>301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1585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1" x14ac:dyDescent="0.2">
      <c r="A107" s="179">
        <v>90</v>
      </c>
      <c r="B107" s="180" t="s">
        <v>2607</v>
      </c>
      <c r="C107" s="189" t="s">
        <v>2608</v>
      </c>
      <c r="D107" s="181" t="s">
        <v>314</v>
      </c>
      <c r="E107" s="182">
        <v>39</v>
      </c>
      <c r="F107" s="183"/>
      <c r="G107" s="184">
        <f t="shared" si="28"/>
        <v>0</v>
      </c>
      <c r="H107" s="158"/>
      <c r="I107" s="157">
        <f t="shared" si="29"/>
        <v>0</v>
      </c>
      <c r="J107" s="158"/>
      <c r="K107" s="157">
        <f t="shared" si="30"/>
        <v>0</v>
      </c>
      <c r="L107" s="157">
        <v>21</v>
      </c>
      <c r="M107" s="157">
        <f t="shared" si="31"/>
        <v>0</v>
      </c>
      <c r="N107" s="156">
        <v>0</v>
      </c>
      <c r="O107" s="156">
        <f t="shared" si="32"/>
        <v>0</v>
      </c>
      <c r="P107" s="156">
        <v>0</v>
      </c>
      <c r="Q107" s="156">
        <f t="shared" si="33"/>
        <v>0</v>
      </c>
      <c r="R107" s="157"/>
      <c r="S107" s="157" t="s">
        <v>332</v>
      </c>
      <c r="T107" s="157" t="s">
        <v>333</v>
      </c>
      <c r="U107" s="157">
        <v>0</v>
      </c>
      <c r="V107" s="157">
        <f t="shared" si="34"/>
        <v>0</v>
      </c>
      <c r="W107" s="157"/>
      <c r="X107" s="157" t="s">
        <v>334</v>
      </c>
      <c r="Y107" s="157" t="s">
        <v>302</v>
      </c>
      <c r="Z107" s="147"/>
      <c r="AA107" s="147"/>
      <c r="AB107" s="147"/>
      <c r="AC107" s="147"/>
      <c r="AD107" s="147"/>
      <c r="AE107" s="147"/>
      <c r="AF107" s="147"/>
      <c r="AG107" s="147" t="s">
        <v>1597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">
      <c r="A108" s="179">
        <v>91</v>
      </c>
      <c r="B108" s="180" t="s">
        <v>2609</v>
      </c>
      <c r="C108" s="189" t="s">
        <v>2610</v>
      </c>
      <c r="D108" s="181" t="s">
        <v>314</v>
      </c>
      <c r="E108" s="182">
        <v>43</v>
      </c>
      <c r="F108" s="183"/>
      <c r="G108" s="184">
        <f t="shared" si="28"/>
        <v>0</v>
      </c>
      <c r="H108" s="158"/>
      <c r="I108" s="157">
        <f t="shared" si="29"/>
        <v>0</v>
      </c>
      <c r="J108" s="158"/>
      <c r="K108" s="157">
        <f t="shared" si="30"/>
        <v>0</v>
      </c>
      <c r="L108" s="157">
        <v>21</v>
      </c>
      <c r="M108" s="157">
        <f t="shared" si="31"/>
        <v>0</v>
      </c>
      <c r="N108" s="156">
        <v>0</v>
      </c>
      <c r="O108" s="156">
        <f t="shared" si="32"/>
        <v>0</v>
      </c>
      <c r="P108" s="156">
        <v>0</v>
      </c>
      <c r="Q108" s="156">
        <f t="shared" si="33"/>
        <v>0</v>
      </c>
      <c r="R108" s="157"/>
      <c r="S108" s="157" t="s">
        <v>332</v>
      </c>
      <c r="T108" s="157" t="s">
        <v>333</v>
      </c>
      <c r="U108" s="157">
        <v>0</v>
      </c>
      <c r="V108" s="157">
        <f t="shared" si="34"/>
        <v>0</v>
      </c>
      <c r="W108" s="157"/>
      <c r="X108" s="157" t="s">
        <v>334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1597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1" x14ac:dyDescent="0.2">
      <c r="A109" s="179">
        <v>92</v>
      </c>
      <c r="B109" s="180" t="s">
        <v>2609</v>
      </c>
      <c r="C109" s="189" t="s">
        <v>2611</v>
      </c>
      <c r="D109" s="181" t="s">
        <v>314</v>
      </c>
      <c r="E109" s="182">
        <v>17</v>
      </c>
      <c r="F109" s="183"/>
      <c r="G109" s="184">
        <f t="shared" si="28"/>
        <v>0</v>
      </c>
      <c r="H109" s="158"/>
      <c r="I109" s="157">
        <f t="shared" si="29"/>
        <v>0</v>
      </c>
      <c r="J109" s="158"/>
      <c r="K109" s="157">
        <f t="shared" si="30"/>
        <v>0</v>
      </c>
      <c r="L109" s="157">
        <v>21</v>
      </c>
      <c r="M109" s="157">
        <f t="shared" si="31"/>
        <v>0</v>
      </c>
      <c r="N109" s="156">
        <v>0</v>
      </c>
      <c r="O109" s="156">
        <f t="shared" si="32"/>
        <v>0</v>
      </c>
      <c r="P109" s="156">
        <v>0</v>
      </c>
      <c r="Q109" s="156">
        <f t="shared" si="33"/>
        <v>0</v>
      </c>
      <c r="R109" s="157"/>
      <c r="S109" s="157" t="s">
        <v>332</v>
      </c>
      <c r="T109" s="157" t="s">
        <v>333</v>
      </c>
      <c r="U109" s="157">
        <v>0</v>
      </c>
      <c r="V109" s="157">
        <f t="shared" si="34"/>
        <v>0</v>
      </c>
      <c r="W109" s="157"/>
      <c r="X109" s="157" t="s">
        <v>2240</v>
      </c>
      <c r="Y109" s="157" t="s">
        <v>302</v>
      </c>
      <c r="Z109" s="147"/>
      <c r="AA109" s="147"/>
      <c r="AB109" s="147"/>
      <c r="AC109" s="147"/>
      <c r="AD109" s="147"/>
      <c r="AE109" s="147"/>
      <c r="AF109" s="147"/>
      <c r="AG109" s="147" t="s">
        <v>2241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1" x14ac:dyDescent="0.2">
      <c r="A110" s="179">
        <v>93</v>
      </c>
      <c r="B110" s="180" t="s">
        <v>2612</v>
      </c>
      <c r="C110" s="189" t="s">
        <v>2613</v>
      </c>
      <c r="D110" s="181" t="s">
        <v>314</v>
      </c>
      <c r="E110" s="182">
        <v>22</v>
      </c>
      <c r="F110" s="183"/>
      <c r="G110" s="184">
        <f t="shared" si="28"/>
        <v>0</v>
      </c>
      <c r="H110" s="158"/>
      <c r="I110" s="157">
        <f t="shared" si="29"/>
        <v>0</v>
      </c>
      <c r="J110" s="158"/>
      <c r="K110" s="157">
        <f t="shared" si="30"/>
        <v>0</v>
      </c>
      <c r="L110" s="157">
        <v>21</v>
      </c>
      <c r="M110" s="157">
        <f t="shared" si="31"/>
        <v>0</v>
      </c>
      <c r="N110" s="156">
        <v>0</v>
      </c>
      <c r="O110" s="156">
        <f t="shared" si="32"/>
        <v>0</v>
      </c>
      <c r="P110" s="156">
        <v>0</v>
      </c>
      <c r="Q110" s="156">
        <f t="shared" si="33"/>
        <v>0</v>
      </c>
      <c r="R110" s="157"/>
      <c r="S110" s="157" t="s">
        <v>332</v>
      </c>
      <c r="T110" s="157" t="s">
        <v>333</v>
      </c>
      <c r="U110" s="157">
        <v>0</v>
      </c>
      <c r="V110" s="157">
        <f t="shared" si="34"/>
        <v>0</v>
      </c>
      <c r="W110" s="157"/>
      <c r="X110" s="157" t="s">
        <v>334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1597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1" x14ac:dyDescent="0.2">
      <c r="A111" s="179">
        <v>94</v>
      </c>
      <c r="B111" s="180" t="s">
        <v>2614</v>
      </c>
      <c r="C111" s="189" t="s">
        <v>2615</v>
      </c>
      <c r="D111" s="181" t="s">
        <v>314</v>
      </c>
      <c r="E111" s="182">
        <v>5</v>
      </c>
      <c r="F111" s="183"/>
      <c r="G111" s="184">
        <f t="shared" si="28"/>
        <v>0</v>
      </c>
      <c r="H111" s="158"/>
      <c r="I111" s="157">
        <f t="shared" si="29"/>
        <v>0</v>
      </c>
      <c r="J111" s="158"/>
      <c r="K111" s="157">
        <f t="shared" si="30"/>
        <v>0</v>
      </c>
      <c r="L111" s="157">
        <v>21</v>
      </c>
      <c r="M111" s="157">
        <f t="shared" si="31"/>
        <v>0</v>
      </c>
      <c r="N111" s="156">
        <v>0</v>
      </c>
      <c r="O111" s="156">
        <f t="shared" si="32"/>
        <v>0</v>
      </c>
      <c r="P111" s="156">
        <v>0</v>
      </c>
      <c r="Q111" s="156">
        <f t="shared" si="33"/>
        <v>0</v>
      </c>
      <c r="R111" s="157"/>
      <c r="S111" s="157" t="s">
        <v>332</v>
      </c>
      <c r="T111" s="157" t="s">
        <v>333</v>
      </c>
      <c r="U111" s="157">
        <v>0</v>
      </c>
      <c r="V111" s="157">
        <f t="shared" si="34"/>
        <v>0</v>
      </c>
      <c r="W111" s="157"/>
      <c r="X111" s="157" t="s">
        <v>334</v>
      </c>
      <c r="Y111" s="157" t="s">
        <v>302</v>
      </c>
      <c r="Z111" s="147"/>
      <c r="AA111" s="147"/>
      <c r="AB111" s="147"/>
      <c r="AC111" s="147"/>
      <c r="AD111" s="147"/>
      <c r="AE111" s="147"/>
      <c r="AF111" s="147"/>
      <c r="AG111" s="147" t="s">
        <v>1597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2">
      <c r="A112" s="179">
        <v>95</v>
      </c>
      <c r="B112" s="180" t="s">
        <v>2616</v>
      </c>
      <c r="C112" s="189" t="s">
        <v>2617</v>
      </c>
      <c r="D112" s="181" t="s">
        <v>314</v>
      </c>
      <c r="E112" s="182">
        <v>2</v>
      </c>
      <c r="F112" s="183"/>
      <c r="G112" s="184">
        <f t="shared" si="28"/>
        <v>0</v>
      </c>
      <c r="H112" s="158"/>
      <c r="I112" s="157">
        <f t="shared" si="29"/>
        <v>0</v>
      </c>
      <c r="J112" s="158"/>
      <c r="K112" s="157">
        <f t="shared" si="30"/>
        <v>0</v>
      </c>
      <c r="L112" s="157">
        <v>21</v>
      </c>
      <c r="M112" s="157">
        <f t="shared" si="31"/>
        <v>0</v>
      </c>
      <c r="N112" s="156">
        <v>0</v>
      </c>
      <c r="O112" s="156">
        <f t="shared" si="32"/>
        <v>0</v>
      </c>
      <c r="P112" s="156">
        <v>0</v>
      </c>
      <c r="Q112" s="156">
        <f t="shared" si="33"/>
        <v>0</v>
      </c>
      <c r="R112" s="157"/>
      <c r="S112" s="157" t="s">
        <v>332</v>
      </c>
      <c r="T112" s="157" t="s">
        <v>333</v>
      </c>
      <c r="U112" s="157">
        <v>0</v>
      </c>
      <c r="V112" s="157">
        <f t="shared" si="34"/>
        <v>0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1585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1" x14ac:dyDescent="0.2">
      <c r="A113" s="179">
        <v>96</v>
      </c>
      <c r="B113" s="180" t="s">
        <v>2618</v>
      </c>
      <c r="C113" s="189" t="s">
        <v>2619</v>
      </c>
      <c r="D113" s="181" t="s">
        <v>314</v>
      </c>
      <c r="E113" s="182">
        <v>1</v>
      </c>
      <c r="F113" s="183"/>
      <c r="G113" s="184">
        <f t="shared" si="28"/>
        <v>0</v>
      </c>
      <c r="H113" s="158"/>
      <c r="I113" s="157">
        <f t="shared" si="29"/>
        <v>0</v>
      </c>
      <c r="J113" s="158"/>
      <c r="K113" s="157">
        <f t="shared" si="30"/>
        <v>0</v>
      </c>
      <c r="L113" s="157">
        <v>21</v>
      </c>
      <c r="M113" s="157">
        <f t="shared" si="31"/>
        <v>0</v>
      </c>
      <c r="N113" s="156">
        <v>0</v>
      </c>
      <c r="O113" s="156">
        <f t="shared" si="32"/>
        <v>0</v>
      </c>
      <c r="P113" s="156">
        <v>0</v>
      </c>
      <c r="Q113" s="156">
        <f t="shared" si="33"/>
        <v>0</v>
      </c>
      <c r="R113" s="157"/>
      <c r="S113" s="157" t="s">
        <v>332</v>
      </c>
      <c r="T113" s="157" t="s">
        <v>333</v>
      </c>
      <c r="U113" s="157">
        <v>0</v>
      </c>
      <c r="V113" s="157">
        <f t="shared" si="34"/>
        <v>0</v>
      </c>
      <c r="W113" s="157"/>
      <c r="X113" s="157" t="s">
        <v>301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1585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1" x14ac:dyDescent="0.2">
      <c r="A114" s="179">
        <v>97</v>
      </c>
      <c r="B114" s="180" t="s">
        <v>2473</v>
      </c>
      <c r="C114" s="189" t="s">
        <v>2620</v>
      </c>
      <c r="D114" s="181" t="s">
        <v>314</v>
      </c>
      <c r="E114" s="182">
        <v>3</v>
      </c>
      <c r="F114" s="183"/>
      <c r="G114" s="184">
        <f t="shared" si="28"/>
        <v>0</v>
      </c>
      <c r="H114" s="158"/>
      <c r="I114" s="157">
        <f t="shared" si="29"/>
        <v>0</v>
      </c>
      <c r="J114" s="158"/>
      <c r="K114" s="157">
        <f t="shared" si="30"/>
        <v>0</v>
      </c>
      <c r="L114" s="157">
        <v>21</v>
      </c>
      <c r="M114" s="157">
        <f t="shared" si="31"/>
        <v>0</v>
      </c>
      <c r="N114" s="156">
        <v>0</v>
      </c>
      <c r="O114" s="156">
        <f t="shared" si="32"/>
        <v>0</v>
      </c>
      <c r="P114" s="156">
        <v>0</v>
      </c>
      <c r="Q114" s="156">
        <f t="shared" si="33"/>
        <v>0</v>
      </c>
      <c r="R114" s="157"/>
      <c r="S114" s="157" t="s">
        <v>332</v>
      </c>
      <c r="T114" s="157" t="s">
        <v>333</v>
      </c>
      <c r="U114" s="157">
        <v>0</v>
      </c>
      <c r="V114" s="157">
        <f t="shared" si="34"/>
        <v>0</v>
      </c>
      <c r="W114" s="157"/>
      <c r="X114" s="157" t="s">
        <v>2240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2621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1" x14ac:dyDescent="0.2">
      <c r="A115" s="179">
        <v>98</v>
      </c>
      <c r="B115" s="180" t="s">
        <v>2622</v>
      </c>
      <c r="C115" s="189" t="s">
        <v>2623</v>
      </c>
      <c r="D115" s="181" t="s">
        <v>314</v>
      </c>
      <c r="E115" s="182">
        <v>9</v>
      </c>
      <c r="F115" s="183"/>
      <c r="G115" s="184">
        <f t="shared" si="28"/>
        <v>0</v>
      </c>
      <c r="H115" s="158"/>
      <c r="I115" s="157">
        <f t="shared" si="29"/>
        <v>0</v>
      </c>
      <c r="J115" s="158"/>
      <c r="K115" s="157">
        <f t="shared" si="30"/>
        <v>0</v>
      </c>
      <c r="L115" s="157">
        <v>21</v>
      </c>
      <c r="M115" s="157">
        <f t="shared" si="31"/>
        <v>0</v>
      </c>
      <c r="N115" s="156">
        <v>0</v>
      </c>
      <c r="O115" s="156">
        <f t="shared" si="32"/>
        <v>0</v>
      </c>
      <c r="P115" s="156">
        <v>0</v>
      </c>
      <c r="Q115" s="156">
        <f t="shared" si="33"/>
        <v>0</v>
      </c>
      <c r="R115" s="157"/>
      <c r="S115" s="157" t="s">
        <v>332</v>
      </c>
      <c r="T115" s="157" t="s">
        <v>333</v>
      </c>
      <c r="U115" s="157">
        <v>0</v>
      </c>
      <c r="V115" s="157">
        <f t="shared" si="34"/>
        <v>0</v>
      </c>
      <c r="W115" s="157"/>
      <c r="X115" s="157" t="s">
        <v>334</v>
      </c>
      <c r="Y115" s="157" t="s">
        <v>302</v>
      </c>
      <c r="Z115" s="147"/>
      <c r="AA115" s="147"/>
      <c r="AB115" s="147"/>
      <c r="AC115" s="147"/>
      <c r="AD115" s="147"/>
      <c r="AE115" s="147"/>
      <c r="AF115" s="147"/>
      <c r="AG115" s="147" t="s">
        <v>1597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2">
      <c r="A116" s="179">
        <v>99</v>
      </c>
      <c r="B116" s="180" t="s">
        <v>2624</v>
      </c>
      <c r="C116" s="189" t="s">
        <v>2625</v>
      </c>
      <c r="D116" s="181" t="s">
        <v>314</v>
      </c>
      <c r="E116" s="182">
        <v>3</v>
      </c>
      <c r="F116" s="183"/>
      <c r="G116" s="184">
        <f t="shared" si="28"/>
        <v>0</v>
      </c>
      <c r="H116" s="158"/>
      <c r="I116" s="157">
        <f t="shared" si="29"/>
        <v>0</v>
      </c>
      <c r="J116" s="158"/>
      <c r="K116" s="157">
        <f t="shared" si="30"/>
        <v>0</v>
      </c>
      <c r="L116" s="157">
        <v>21</v>
      </c>
      <c r="M116" s="157">
        <f t="shared" si="31"/>
        <v>0</v>
      </c>
      <c r="N116" s="156">
        <v>0</v>
      </c>
      <c r="O116" s="156">
        <f t="shared" si="32"/>
        <v>0</v>
      </c>
      <c r="P116" s="156">
        <v>0</v>
      </c>
      <c r="Q116" s="156">
        <f t="shared" si="33"/>
        <v>0</v>
      </c>
      <c r="R116" s="157"/>
      <c r="S116" s="157" t="s">
        <v>332</v>
      </c>
      <c r="T116" s="157" t="s">
        <v>333</v>
      </c>
      <c r="U116" s="157">
        <v>0</v>
      </c>
      <c r="V116" s="157">
        <f t="shared" si="34"/>
        <v>0</v>
      </c>
      <c r="W116" s="157"/>
      <c r="X116" s="157" t="s">
        <v>334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1597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x14ac:dyDescent="0.2">
      <c r="A117" s="163" t="s">
        <v>295</v>
      </c>
      <c r="B117" s="164" t="s">
        <v>207</v>
      </c>
      <c r="C117" s="186" t="s">
        <v>208</v>
      </c>
      <c r="D117" s="165"/>
      <c r="E117" s="166"/>
      <c r="F117" s="167"/>
      <c r="G117" s="168">
        <f>SUMIF(AG118:AG137,"&lt;&gt;NOR",G118:G137)</f>
        <v>0</v>
      </c>
      <c r="H117" s="162"/>
      <c r="I117" s="162">
        <f>SUM(I118:I137)</f>
        <v>0</v>
      </c>
      <c r="J117" s="162"/>
      <c r="K117" s="162">
        <f>SUM(K118:K137)</f>
        <v>0</v>
      </c>
      <c r="L117" s="162"/>
      <c r="M117" s="162">
        <f>SUM(M118:M137)</f>
        <v>0</v>
      </c>
      <c r="N117" s="161"/>
      <c r="O117" s="161">
        <f>SUM(O118:O137)</f>
        <v>0</v>
      </c>
      <c r="P117" s="161"/>
      <c r="Q117" s="161">
        <f>SUM(Q118:Q137)</f>
        <v>0</v>
      </c>
      <c r="R117" s="162"/>
      <c r="S117" s="162"/>
      <c r="T117" s="162"/>
      <c r="U117" s="162"/>
      <c r="V117" s="162">
        <f>SUM(V118:V137)</f>
        <v>0</v>
      </c>
      <c r="W117" s="162"/>
      <c r="X117" s="162"/>
      <c r="Y117" s="162"/>
      <c r="AG117" t="s">
        <v>296</v>
      </c>
    </row>
    <row r="118" spans="1:60" outlineLevel="1" x14ac:dyDescent="0.2">
      <c r="A118" s="179">
        <v>100</v>
      </c>
      <c r="B118" s="180" t="s">
        <v>2626</v>
      </c>
      <c r="C118" s="189" t="s">
        <v>2627</v>
      </c>
      <c r="D118" s="181" t="s">
        <v>314</v>
      </c>
      <c r="E118" s="182">
        <v>1</v>
      </c>
      <c r="F118" s="183"/>
      <c r="G118" s="184">
        <f t="shared" ref="G118:G136" si="35">ROUND(E118*F118,2)</f>
        <v>0</v>
      </c>
      <c r="H118" s="158"/>
      <c r="I118" s="157">
        <f t="shared" ref="I118:I136" si="36">ROUND(E118*H118,2)</f>
        <v>0</v>
      </c>
      <c r="J118" s="158"/>
      <c r="K118" s="157">
        <f t="shared" ref="K118:K136" si="37">ROUND(E118*J118,2)</f>
        <v>0</v>
      </c>
      <c r="L118" s="157">
        <v>21</v>
      </c>
      <c r="M118" s="157">
        <f t="shared" ref="M118:M136" si="38">G118*(1+L118/100)</f>
        <v>0</v>
      </c>
      <c r="N118" s="156">
        <v>0</v>
      </c>
      <c r="O118" s="156">
        <f t="shared" ref="O118:O136" si="39">ROUND(E118*N118,2)</f>
        <v>0</v>
      </c>
      <c r="P118" s="156">
        <v>0</v>
      </c>
      <c r="Q118" s="156">
        <f t="shared" ref="Q118:Q136" si="40">ROUND(E118*P118,2)</f>
        <v>0</v>
      </c>
      <c r="R118" s="157"/>
      <c r="S118" s="157" t="s">
        <v>332</v>
      </c>
      <c r="T118" s="157" t="s">
        <v>333</v>
      </c>
      <c r="U118" s="157">
        <v>0</v>
      </c>
      <c r="V118" s="157">
        <f t="shared" ref="V118:V136" si="41">ROUND(E118*U118,2)</f>
        <v>0</v>
      </c>
      <c r="W118" s="157"/>
      <c r="X118" s="157" t="s">
        <v>334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1597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1" x14ac:dyDescent="0.2">
      <c r="A119" s="179">
        <v>101</v>
      </c>
      <c r="B119" s="180" t="s">
        <v>2628</v>
      </c>
      <c r="C119" s="189" t="s">
        <v>2629</v>
      </c>
      <c r="D119" s="181" t="s">
        <v>314</v>
      </c>
      <c r="E119" s="182">
        <v>64</v>
      </c>
      <c r="F119" s="183"/>
      <c r="G119" s="184">
        <f t="shared" si="35"/>
        <v>0</v>
      </c>
      <c r="H119" s="158"/>
      <c r="I119" s="157">
        <f t="shared" si="36"/>
        <v>0</v>
      </c>
      <c r="J119" s="158"/>
      <c r="K119" s="157">
        <f t="shared" si="37"/>
        <v>0</v>
      </c>
      <c r="L119" s="157">
        <v>21</v>
      </c>
      <c r="M119" s="157">
        <f t="shared" si="38"/>
        <v>0</v>
      </c>
      <c r="N119" s="156">
        <v>0</v>
      </c>
      <c r="O119" s="156">
        <f t="shared" si="39"/>
        <v>0</v>
      </c>
      <c r="P119" s="156">
        <v>0</v>
      </c>
      <c r="Q119" s="156">
        <f t="shared" si="40"/>
        <v>0</v>
      </c>
      <c r="R119" s="157"/>
      <c r="S119" s="157" t="s">
        <v>332</v>
      </c>
      <c r="T119" s="157" t="s">
        <v>333</v>
      </c>
      <c r="U119" s="157">
        <v>0</v>
      </c>
      <c r="V119" s="157">
        <f t="shared" si="41"/>
        <v>0</v>
      </c>
      <c r="W119" s="157"/>
      <c r="X119" s="157" t="s">
        <v>301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1585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">
      <c r="A120" s="179">
        <v>102</v>
      </c>
      <c r="B120" s="180" t="s">
        <v>2630</v>
      </c>
      <c r="C120" s="189" t="s">
        <v>2631</v>
      </c>
      <c r="D120" s="181" t="s">
        <v>314</v>
      </c>
      <c r="E120" s="182">
        <v>19</v>
      </c>
      <c r="F120" s="183"/>
      <c r="G120" s="184">
        <f t="shared" si="35"/>
        <v>0</v>
      </c>
      <c r="H120" s="158"/>
      <c r="I120" s="157">
        <f t="shared" si="36"/>
        <v>0</v>
      </c>
      <c r="J120" s="158"/>
      <c r="K120" s="157">
        <f t="shared" si="37"/>
        <v>0</v>
      </c>
      <c r="L120" s="157">
        <v>21</v>
      </c>
      <c r="M120" s="157">
        <f t="shared" si="38"/>
        <v>0</v>
      </c>
      <c r="N120" s="156">
        <v>0</v>
      </c>
      <c r="O120" s="156">
        <f t="shared" si="39"/>
        <v>0</v>
      </c>
      <c r="P120" s="156">
        <v>0</v>
      </c>
      <c r="Q120" s="156">
        <f t="shared" si="40"/>
        <v>0</v>
      </c>
      <c r="R120" s="157"/>
      <c r="S120" s="157" t="s">
        <v>332</v>
      </c>
      <c r="T120" s="157" t="s">
        <v>333</v>
      </c>
      <c r="U120" s="157">
        <v>0</v>
      </c>
      <c r="V120" s="157">
        <f t="shared" si="41"/>
        <v>0</v>
      </c>
      <c r="W120" s="157"/>
      <c r="X120" s="157" t="s">
        <v>301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1585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1" x14ac:dyDescent="0.2">
      <c r="A121" s="179">
        <v>103</v>
      </c>
      <c r="B121" s="180" t="s">
        <v>2632</v>
      </c>
      <c r="C121" s="189" t="s">
        <v>2633</v>
      </c>
      <c r="D121" s="181" t="s">
        <v>314</v>
      </c>
      <c r="E121" s="182">
        <v>16</v>
      </c>
      <c r="F121" s="183"/>
      <c r="G121" s="184">
        <f t="shared" si="35"/>
        <v>0</v>
      </c>
      <c r="H121" s="158"/>
      <c r="I121" s="157">
        <f t="shared" si="36"/>
        <v>0</v>
      </c>
      <c r="J121" s="158"/>
      <c r="K121" s="157">
        <f t="shared" si="37"/>
        <v>0</v>
      </c>
      <c r="L121" s="157">
        <v>21</v>
      </c>
      <c r="M121" s="157">
        <f t="shared" si="38"/>
        <v>0</v>
      </c>
      <c r="N121" s="156">
        <v>0</v>
      </c>
      <c r="O121" s="156">
        <f t="shared" si="39"/>
        <v>0</v>
      </c>
      <c r="P121" s="156">
        <v>0</v>
      </c>
      <c r="Q121" s="156">
        <f t="shared" si="40"/>
        <v>0</v>
      </c>
      <c r="R121" s="157"/>
      <c r="S121" s="157" t="s">
        <v>332</v>
      </c>
      <c r="T121" s="157" t="s">
        <v>333</v>
      </c>
      <c r="U121" s="157">
        <v>0</v>
      </c>
      <c r="V121" s="157">
        <f t="shared" si="41"/>
        <v>0</v>
      </c>
      <c r="W121" s="157"/>
      <c r="X121" s="157" t="s">
        <v>301</v>
      </c>
      <c r="Y121" s="157" t="s">
        <v>302</v>
      </c>
      <c r="Z121" s="147"/>
      <c r="AA121" s="147"/>
      <c r="AB121" s="147"/>
      <c r="AC121" s="147"/>
      <c r="AD121" s="147"/>
      <c r="AE121" s="147"/>
      <c r="AF121" s="147"/>
      <c r="AG121" s="147" t="s">
        <v>1585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">
      <c r="A122" s="179">
        <v>104</v>
      </c>
      <c r="B122" s="180" t="s">
        <v>2634</v>
      </c>
      <c r="C122" s="189" t="s">
        <v>2635</v>
      </c>
      <c r="D122" s="181" t="s">
        <v>314</v>
      </c>
      <c r="E122" s="182">
        <v>28</v>
      </c>
      <c r="F122" s="183"/>
      <c r="G122" s="184">
        <f t="shared" si="35"/>
        <v>0</v>
      </c>
      <c r="H122" s="158"/>
      <c r="I122" s="157">
        <f t="shared" si="36"/>
        <v>0</v>
      </c>
      <c r="J122" s="158"/>
      <c r="K122" s="157">
        <f t="shared" si="37"/>
        <v>0</v>
      </c>
      <c r="L122" s="157">
        <v>21</v>
      </c>
      <c r="M122" s="157">
        <f t="shared" si="38"/>
        <v>0</v>
      </c>
      <c r="N122" s="156">
        <v>0</v>
      </c>
      <c r="O122" s="156">
        <f t="shared" si="39"/>
        <v>0</v>
      </c>
      <c r="P122" s="156">
        <v>0</v>
      </c>
      <c r="Q122" s="156">
        <f t="shared" si="40"/>
        <v>0</v>
      </c>
      <c r="R122" s="157"/>
      <c r="S122" s="157" t="s">
        <v>332</v>
      </c>
      <c r="T122" s="157" t="s">
        <v>333</v>
      </c>
      <c r="U122" s="157">
        <v>0</v>
      </c>
      <c r="V122" s="157">
        <f t="shared" si="41"/>
        <v>0</v>
      </c>
      <c r="W122" s="157"/>
      <c r="X122" s="157" t="s">
        <v>334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1597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1" x14ac:dyDescent="0.2">
      <c r="A123" s="179">
        <v>105</v>
      </c>
      <c r="B123" s="180" t="s">
        <v>2636</v>
      </c>
      <c r="C123" s="189" t="s">
        <v>2637</v>
      </c>
      <c r="D123" s="181" t="s">
        <v>314</v>
      </c>
      <c r="E123" s="182">
        <v>19</v>
      </c>
      <c r="F123" s="183"/>
      <c r="G123" s="184">
        <f t="shared" si="35"/>
        <v>0</v>
      </c>
      <c r="H123" s="158"/>
      <c r="I123" s="157">
        <f t="shared" si="36"/>
        <v>0</v>
      </c>
      <c r="J123" s="158"/>
      <c r="K123" s="157">
        <f t="shared" si="37"/>
        <v>0</v>
      </c>
      <c r="L123" s="157">
        <v>21</v>
      </c>
      <c r="M123" s="157">
        <f t="shared" si="38"/>
        <v>0</v>
      </c>
      <c r="N123" s="156">
        <v>0</v>
      </c>
      <c r="O123" s="156">
        <f t="shared" si="39"/>
        <v>0</v>
      </c>
      <c r="P123" s="156">
        <v>0</v>
      </c>
      <c r="Q123" s="156">
        <f t="shared" si="40"/>
        <v>0</v>
      </c>
      <c r="R123" s="157"/>
      <c r="S123" s="157" t="s">
        <v>332</v>
      </c>
      <c r="T123" s="157" t="s">
        <v>333</v>
      </c>
      <c r="U123" s="157">
        <v>0</v>
      </c>
      <c r="V123" s="157">
        <f t="shared" si="41"/>
        <v>0</v>
      </c>
      <c r="W123" s="157"/>
      <c r="X123" s="157" t="s">
        <v>334</v>
      </c>
      <c r="Y123" s="157" t="s">
        <v>302</v>
      </c>
      <c r="Z123" s="147"/>
      <c r="AA123" s="147"/>
      <c r="AB123" s="147"/>
      <c r="AC123" s="147"/>
      <c r="AD123" s="147"/>
      <c r="AE123" s="147"/>
      <c r="AF123" s="147"/>
      <c r="AG123" s="147" t="s">
        <v>1597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2">
      <c r="A124" s="179">
        <v>106</v>
      </c>
      <c r="B124" s="180" t="s">
        <v>2638</v>
      </c>
      <c r="C124" s="189" t="s">
        <v>2639</v>
      </c>
      <c r="D124" s="181" t="s">
        <v>314</v>
      </c>
      <c r="E124" s="182">
        <v>35</v>
      </c>
      <c r="F124" s="183"/>
      <c r="G124" s="184">
        <f t="shared" si="35"/>
        <v>0</v>
      </c>
      <c r="H124" s="158"/>
      <c r="I124" s="157">
        <f t="shared" si="36"/>
        <v>0</v>
      </c>
      <c r="J124" s="158"/>
      <c r="K124" s="157">
        <f t="shared" si="37"/>
        <v>0</v>
      </c>
      <c r="L124" s="157">
        <v>21</v>
      </c>
      <c r="M124" s="157">
        <f t="shared" si="38"/>
        <v>0</v>
      </c>
      <c r="N124" s="156">
        <v>0</v>
      </c>
      <c r="O124" s="156">
        <f t="shared" si="39"/>
        <v>0</v>
      </c>
      <c r="P124" s="156">
        <v>0</v>
      </c>
      <c r="Q124" s="156">
        <f t="shared" si="40"/>
        <v>0</v>
      </c>
      <c r="R124" s="157"/>
      <c r="S124" s="157" t="s">
        <v>332</v>
      </c>
      <c r="T124" s="157" t="s">
        <v>333</v>
      </c>
      <c r="U124" s="157">
        <v>0</v>
      </c>
      <c r="V124" s="157">
        <f t="shared" si="41"/>
        <v>0</v>
      </c>
      <c r="W124" s="157"/>
      <c r="X124" s="157" t="s">
        <v>334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1597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1" x14ac:dyDescent="0.2">
      <c r="A125" s="179">
        <v>107</v>
      </c>
      <c r="B125" s="180" t="s">
        <v>2640</v>
      </c>
      <c r="C125" s="189" t="s">
        <v>2641</v>
      </c>
      <c r="D125" s="181" t="s">
        <v>314</v>
      </c>
      <c r="E125" s="182">
        <v>1</v>
      </c>
      <c r="F125" s="183"/>
      <c r="G125" s="184">
        <f t="shared" si="35"/>
        <v>0</v>
      </c>
      <c r="H125" s="158"/>
      <c r="I125" s="157">
        <f t="shared" si="36"/>
        <v>0</v>
      </c>
      <c r="J125" s="158"/>
      <c r="K125" s="157">
        <f t="shared" si="37"/>
        <v>0</v>
      </c>
      <c r="L125" s="157">
        <v>21</v>
      </c>
      <c r="M125" s="157">
        <f t="shared" si="38"/>
        <v>0</v>
      </c>
      <c r="N125" s="156">
        <v>0</v>
      </c>
      <c r="O125" s="156">
        <f t="shared" si="39"/>
        <v>0</v>
      </c>
      <c r="P125" s="156">
        <v>0</v>
      </c>
      <c r="Q125" s="156">
        <f t="shared" si="40"/>
        <v>0</v>
      </c>
      <c r="R125" s="157"/>
      <c r="S125" s="157" t="s">
        <v>332</v>
      </c>
      <c r="T125" s="157" t="s">
        <v>333</v>
      </c>
      <c r="U125" s="157">
        <v>0</v>
      </c>
      <c r="V125" s="157">
        <f t="shared" si="41"/>
        <v>0</v>
      </c>
      <c r="W125" s="157"/>
      <c r="X125" s="157" t="s">
        <v>334</v>
      </c>
      <c r="Y125" s="157" t="s">
        <v>302</v>
      </c>
      <c r="Z125" s="147"/>
      <c r="AA125" s="147"/>
      <c r="AB125" s="147"/>
      <c r="AC125" s="147"/>
      <c r="AD125" s="147"/>
      <c r="AE125" s="147"/>
      <c r="AF125" s="147"/>
      <c r="AG125" s="147" t="s">
        <v>1597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">
      <c r="A126" s="179">
        <v>108</v>
      </c>
      <c r="B126" s="180" t="s">
        <v>2642</v>
      </c>
      <c r="C126" s="189" t="s">
        <v>2643</v>
      </c>
      <c r="D126" s="181" t="s">
        <v>314</v>
      </c>
      <c r="E126" s="182">
        <v>16</v>
      </c>
      <c r="F126" s="183"/>
      <c r="G126" s="184">
        <f t="shared" si="35"/>
        <v>0</v>
      </c>
      <c r="H126" s="158"/>
      <c r="I126" s="157">
        <f t="shared" si="36"/>
        <v>0</v>
      </c>
      <c r="J126" s="158"/>
      <c r="K126" s="157">
        <f t="shared" si="37"/>
        <v>0</v>
      </c>
      <c r="L126" s="157">
        <v>21</v>
      </c>
      <c r="M126" s="157">
        <f t="shared" si="38"/>
        <v>0</v>
      </c>
      <c r="N126" s="156">
        <v>0</v>
      </c>
      <c r="O126" s="156">
        <f t="shared" si="39"/>
        <v>0</v>
      </c>
      <c r="P126" s="156">
        <v>0</v>
      </c>
      <c r="Q126" s="156">
        <f t="shared" si="40"/>
        <v>0</v>
      </c>
      <c r="R126" s="157"/>
      <c r="S126" s="157" t="s">
        <v>332</v>
      </c>
      <c r="T126" s="157" t="s">
        <v>333</v>
      </c>
      <c r="U126" s="157">
        <v>0</v>
      </c>
      <c r="V126" s="157">
        <f t="shared" si="41"/>
        <v>0</v>
      </c>
      <c r="W126" s="157"/>
      <c r="X126" s="157" t="s">
        <v>334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1597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1" x14ac:dyDescent="0.2">
      <c r="A127" s="179">
        <v>109</v>
      </c>
      <c r="B127" s="180" t="s">
        <v>2644</v>
      </c>
      <c r="C127" s="189" t="s">
        <v>2645</v>
      </c>
      <c r="D127" s="181" t="s">
        <v>314</v>
      </c>
      <c r="E127" s="182">
        <v>39</v>
      </c>
      <c r="F127" s="183"/>
      <c r="G127" s="184">
        <f t="shared" si="35"/>
        <v>0</v>
      </c>
      <c r="H127" s="158"/>
      <c r="I127" s="157">
        <f t="shared" si="36"/>
        <v>0</v>
      </c>
      <c r="J127" s="158"/>
      <c r="K127" s="157">
        <f t="shared" si="37"/>
        <v>0</v>
      </c>
      <c r="L127" s="157">
        <v>21</v>
      </c>
      <c r="M127" s="157">
        <f t="shared" si="38"/>
        <v>0</v>
      </c>
      <c r="N127" s="156">
        <v>0</v>
      </c>
      <c r="O127" s="156">
        <f t="shared" si="39"/>
        <v>0</v>
      </c>
      <c r="P127" s="156">
        <v>0</v>
      </c>
      <c r="Q127" s="156">
        <f t="shared" si="40"/>
        <v>0</v>
      </c>
      <c r="R127" s="157"/>
      <c r="S127" s="157" t="s">
        <v>332</v>
      </c>
      <c r="T127" s="157" t="s">
        <v>333</v>
      </c>
      <c r="U127" s="157">
        <v>0</v>
      </c>
      <c r="V127" s="157">
        <f t="shared" si="41"/>
        <v>0</v>
      </c>
      <c r="W127" s="157"/>
      <c r="X127" s="157" t="s">
        <v>334</v>
      </c>
      <c r="Y127" s="157" t="s">
        <v>302</v>
      </c>
      <c r="Z127" s="147"/>
      <c r="AA127" s="147"/>
      <c r="AB127" s="147"/>
      <c r="AC127" s="147"/>
      <c r="AD127" s="147"/>
      <c r="AE127" s="147"/>
      <c r="AF127" s="147"/>
      <c r="AG127" s="147" t="s">
        <v>1597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1" x14ac:dyDescent="0.2">
      <c r="A128" s="179">
        <v>110</v>
      </c>
      <c r="B128" s="180" t="s">
        <v>2646</v>
      </c>
      <c r="C128" s="189" t="s">
        <v>2647</v>
      </c>
      <c r="D128" s="181" t="s">
        <v>314</v>
      </c>
      <c r="E128" s="182">
        <v>43</v>
      </c>
      <c r="F128" s="183"/>
      <c r="G128" s="184">
        <f t="shared" si="35"/>
        <v>0</v>
      </c>
      <c r="H128" s="158"/>
      <c r="I128" s="157">
        <f t="shared" si="36"/>
        <v>0</v>
      </c>
      <c r="J128" s="158"/>
      <c r="K128" s="157">
        <f t="shared" si="37"/>
        <v>0</v>
      </c>
      <c r="L128" s="157">
        <v>21</v>
      </c>
      <c r="M128" s="157">
        <f t="shared" si="38"/>
        <v>0</v>
      </c>
      <c r="N128" s="156">
        <v>0</v>
      </c>
      <c r="O128" s="156">
        <f t="shared" si="39"/>
        <v>0</v>
      </c>
      <c r="P128" s="156">
        <v>0</v>
      </c>
      <c r="Q128" s="156">
        <f t="shared" si="40"/>
        <v>0</v>
      </c>
      <c r="R128" s="157"/>
      <c r="S128" s="157" t="s">
        <v>332</v>
      </c>
      <c r="T128" s="157" t="s">
        <v>333</v>
      </c>
      <c r="U128" s="157">
        <v>0</v>
      </c>
      <c r="V128" s="157">
        <f t="shared" si="41"/>
        <v>0</v>
      </c>
      <c r="W128" s="157"/>
      <c r="X128" s="157" t="s">
        <v>334</v>
      </c>
      <c r="Y128" s="157" t="s">
        <v>302</v>
      </c>
      <c r="Z128" s="147"/>
      <c r="AA128" s="147"/>
      <c r="AB128" s="147"/>
      <c r="AC128" s="147"/>
      <c r="AD128" s="147"/>
      <c r="AE128" s="147"/>
      <c r="AF128" s="147"/>
      <c r="AG128" s="147" t="s">
        <v>1597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1" x14ac:dyDescent="0.2">
      <c r="A129" s="179">
        <v>111</v>
      </c>
      <c r="B129" s="180" t="s">
        <v>2648</v>
      </c>
      <c r="C129" s="189" t="s">
        <v>2649</v>
      </c>
      <c r="D129" s="181" t="s">
        <v>314</v>
      </c>
      <c r="E129" s="182">
        <v>17</v>
      </c>
      <c r="F129" s="183"/>
      <c r="G129" s="184">
        <f t="shared" si="35"/>
        <v>0</v>
      </c>
      <c r="H129" s="158"/>
      <c r="I129" s="157">
        <f t="shared" si="36"/>
        <v>0</v>
      </c>
      <c r="J129" s="158"/>
      <c r="K129" s="157">
        <f t="shared" si="37"/>
        <v>0</v>
      </c>
      <c r="L129" s="157">
        <v>21</v>
      </c>
      <c r="M129" s="157">
        <f t="shared" si="38"/>
        <v>0</v>
      </c>
      <c r="N129" s="156">
        <v>0</v>
      </c>
      <c r="O129" s="156">
        <f t="shared" si="39"/>
        <v>0</v>
      </c>
      <c r="P129" s="156">
        <v>0</v>
      </c>
      <c r="Q129" s="156">
        <f t="shared" si="40"/>
        <v>0</v>
      </c>
      <c r="R129" s="157"/>
      <c r="S129" s="157" t="s">
        <v>332</v>
      </c>
      <c r="T129" s="157" t="s">
        <v>333</v>
      </c>
      <c r="U129" s="157">
        <v>0</v>
      </c>
      <c r="V129" s="157">
        <f t="shared" si="41"/>
        <v>0</v>
      </c>
      <c r="W129" s="157"/>
      <c r="X129" s="157" t="s">
        <v>334</v>
      </c>
      <c r="Y129" s="157" t="s">
        <v>302</v>
      </c>
      <c r="Z129" s="147"/>
      <c r="AA129" s="147"/>
      <c r="AB129" s="147"/>
      <c r="AC129" s="147"/>
      <c r="AD129" s="147"/>
      <c r="AE129" s="147"/>
      <c r="AF129" s="147"/>
      <c r="AG129" s="147" t="s">
        <v>1597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1" x14ac:dyDescent="0.2">
      <c r="A130" s="179">
        <v>112</v>
      </c>
      <c r="B130" s="180" t="s">
        <v>2650</v>
      </c>
      <c r="C130" s="189" t="s">
        <v>2651</v>
      </c>
      <c r="D130" s="181" t="s">
        <v>314</v>
      </c>
      <c r="E130" s="182">
        <v>22</v>
      </c>
      <c r="F130" s="183"/>
      <c r="G130" s="184">
        <f t="shared" si="35"/>
        <v>0</v>
      </c>
      <c r="H130" s="158"/>
      <c r="I130" s="157">
        <f t="shared" si="36"/>
        <v>0</v>
      </c>
      <c r="J130" s="158"/>
      <c r="K130" s="157">
        <f t="shared" si="37"/>
        <v>0</v>
      </c>
      <c r="L130" s="157">
        <v>21</v>
      </c>
      <c r="M130" s="157">
        <f t="shared" si="38"/>
        <v>0</v>
      </c>
      <c r="N130" s="156">
        <v>0</v>
      </c>
      <c r="O130" s="156">
        <f t="shared" si="39"/>
        <v>0</v>
      </c>
      <c r="P130" s="156">
        <v>0</v>
      </c>
      <c r="Q130" s="156">
        <f t="shared" si="40"/>
        <v>0</v>
      </c>
      <c r="R130" s="157"/>
      <c r="S130" s="157" t="s">
        <v>332</v>
      </c>
      <c r="T130" s="157" t="s">
        <v>333</v>
      </c>
      <c r="U130" s="157">
        <v>0</v>
      </c>
      <c r="V130" s="157">
        <f t="shared" si="41"/>
        <v>0</v>
      </c>
      <c r="W130" s="157"/>
      <c r="X130" s="157" t="s">
        <v>334</v>
      </c>
      <c r="Y130" s="157" t="s">
        <v>302</v>
      </c>
      <c r="Z130" s="147"/>
      <c r="AA130" s="147"/>
      <c r="AB130" s="147"/>
      <c r="AC130" s="147"/>
      <c r="AD130" s="147"/>
      <c r="AE130" s="147"/>
      <c r="AF130" s="147"/>
      <c r="AG130" s="147" t="s">
        <v>1597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">
      <c r="A131" s="179">
        <v>113</v>
      </c>
      <c r="B131" s="180" t="s">
        <v>2652</v>
      </c>
      <c r="C131" s="189" t="s">
        <v>2653</v>
      </c>
      <c r="D131" s="181" t="s">
        <v>314</v>
      </c>
      <c r="E131" s="182">
        <v>5</v>
      </c>
      <c r="F131" s="183"/>
      <c r="G131" s="184">
        <f t="shared" si="35"/>
        <v>0</v>
      </c>
      <c r="H131" s="158"/>
      <c r="I131" s="157">
        <f t="shared" si="36"/>
        <v>0</v>
      </c>
      <c r="J131" s="158"/>
      <c r="K131" s="157">
        <f t="shared" si="37"/>
        <v>0</v>
      </c>
      <c r="L131" s="157">
        <v>21</v>
      </c>
      <c r="M131" s="157">
        <f t="shared" si="38"/>
        <v>0</v>
      </c>
      <c r="N131" s="156">
        <v>0</v>
      </c>
      <c r="O131" s="156">
        <f t="shared" si="39"/>
        <v>0</v>
      </c>
      <c r="P131" s="156">
        <v>0</v>
      </c>
      <c r="Q131" s="156">
        <f t="shared" si="40"/>
        <v>0</v>
      </c>
      <c r="R131" s="157"/>
      <c r="S131" s="157" t="s">
        <v>332</v>
      </c>
      <c r="T131" s="157" t="s">
        <v>333</v>
      </c>
      <c r="U131" s="157">
        <v>0</v>
      </c>
      <c r="V131" s="157">
        <f t="shared" si="41"/>
        <v>0</v>
      </c>
      <c r="W131" s="157"/>
      <c r="X131" s="157" t="s">
        <v>334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1597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2">
      <c r="A132" s="179">
        <v>114</v>
      </c>
      <c r="B132" s="180" t="s">
        <v>2654</v>
      </c>
      <c r="C132" s="189" t="s">
        <v>2655</v>
      </c>
      <c r="D132" s="181" t="s">
        <v>314</v>
      </c>
      <c r="E132" s="182">
        <v>2</v>
      </c>
      <c r="F132" s="183"/>
      <c r="G132" s="184">
        <f t="shared" si="35"/>
        <v>0</v>
      </c>
      <c r="H132" s="158"/>
      <c r="I132" s="157">
        <f t="shared" si="36"/>
        <v>0</v>
      </c>
      <c r="J132" s="158"/>
      <c r="K132" s="157">
        <f t="shared" si="37"/>
        <v>0</v>
      </c>
      <c r="L132" s="157">
        <v>21</v>
      </c>
      <c r="M132" s="157">
        <f t="shared" si="38"/>
        <v>0</v>
      </c>
      <c r="N132" s="156">
        <v>0</v>
      </c>
      <c r="O132" s="156">
        <f t="shared" si="39"/>
        <v>0</v>
      </c>
      <c r="P132" s="156">
        <v>0</v>
      </c>
      <c r="Q132" s="156">
        <f t="shared" si="40"/>
        <v>0</v>
      </c>
      <c r="R132" s="157"/>
      <c r="S132" s="157" t="s">
        <v>332</v>
      </c>
      <c r="T132" s="157" t="s">
        <v>333</v>
      </c>
      <c r="U132" s="157">
        <v>0</v>
      </c>
      <c r="V132" s="157">
        <f t="shared" si="41"/>
        <v>0</v>
      </c>
      <c r="W132" s="157"/>
      <c r="X132" s="157" t="s">
        <v>334</v>
      </c>
      <c r="Y132" s="157" t="s">
        <v>302</v>
      </c>
      <c r="Z132" s="147"/>
      <c r="AA132" s="147"/>
      <c r="AB132" s="147"/>
      <c r="AC132" s="147"/>
      <c r="AD132" s="147"/>
      <c r="AE132" s="147"/>
      <c r="AF132" s="147"/>
      <c r="AG132" s="147" t="s">
        <v>1597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">
      <c r="A133" s="179">
        <v>115</v>
      </c>
      <c r="B133" s="180" t="s">
        <v>2656</v>
      </c>
      <c r="C133" s="189" t="s">
        <v>2657</v>
      </c>
      <c r="D133" s="181" t="s">
        <v>314</v>
      </c>
      <c r="E133" s="182">
        <v>1</v>
      </c>
      <c r="F133" s="183"/>
      <c r="G133" s="184">
        <f t="shared" si="35"/>
        <v>0</v>
      </c>
      <c r="H133" s="158"/>
      <c r="I133" s="157">
        <f t="shared" si="36"/>
        <v>0</v>
      </c>
      <c r="J133" s="158"/>
      <c r="K133" s="157">
        <f t="shared" si="37"/>
        <v>0</v>
      </c>
      <c r="L133" s="157">
        <v>21</v>
      </c>
      <c r="M133" s="157">
        <f t="shared" si="38"/>
        <v>0</v>
      </c>
      <c r="N133" s="156">
        <v>0</v>
      </c>
      <c r="O133" s="156">
        <f t="shared" si="39"/>
        <v>0</v>
      </c>
      <c r="P133" s="156">
        <v>0</v>
      </c>
      <c r="Q133" s="156">
        <f t="shared" si="40"/>
        <v>0</v>
      </c>
      <c r="R133" s="157"/>
      <c r="S133" s="157" t="s">
        <v>332</v>
      </c>
      <c r="T133" s="157" t="s">
        <v>333</v>
      </c>
      <c r="U133" s="157">
        <v>0</v>
      </c>
      <c r="V133" s="157">
        <f t="shared" si="41"/>
        <v>0</v>
      </c>
      <c r="W133" s="157"/>
      <c r="X133" s="157" t="s">
        <v>334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1597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2">
      <c r="A134" s="179">
        <v>116</v>
      </c>
      <c r="B134" s="180" t="s">
        <v>2658</v>
      </c>
      <c r="C134" s="189" t="s">
        <v>2659</v>
      </c>
      <c r="D134" s="181" t="s">
        <v>314</v>
      </c>
      <c r="E134" s="182">
        <v>3</v>
      </c>
      <c r="F134" s="183"/>
      <c r="G134" s="184">
        <f t="shared" si="35"/>
        <v>0</v>
      </c>
      <c r="H134" s="158"/>
      <c r="I134" s="157">
        <f t="shared" si="36"/>
        <v>0</v>
      </c>
      <c r="J134" s="158"/>
      <c r="K134" s="157">
        <f t="shared" si="37"/>
        <v>0</v>
      </c>
      <c r="L134" s="157">
        <v>21</v>
      </c>
      <c r="M134" s="157">
        <f t="shared" si="38"/>
        <v>0</v>
      </c>
      <c r="N134" s="156">
        <v>0</v>
      </c>
      <c r="O134" s="156">
        <f t="shared" si="39"/>
        <v>0</v>
      </c>
      <c r="P134" s="156">
        <v>0</v>
      </c>
      <c r="Q134" s="156">
        <f t="shared" si="40"/>
        <v>0</v>
      </c>
      <c r="R134" s="157"/>
      <c r="S134" s="157" t="s">
        <v>332</v>
      </c>
      <c r="T134" s="157" t="s">
        <v>333</v>
      </c>
      <c r="U134" s="157">
        <v>0</v>
      </c>
      <c r="V134" s="157">
        <f t="shared" si="41"/>
        <v>0</v>
      </c>
      <c r="W134" s="157"/>
      <c r="X134" s="157" t="s">
        <v>334</v>
      </c>
      <c r="Y134" s="157" t="s">
        <v>302</v>
      </c>
      <c r="Z134" s="147"/>
      <c r="AA134" s="147"/>
      <c r="AB134" s="147"/>
      <c r="AC134" s="147"/>
      <c r="AD134" s="147"/>
      <c r="AE134" s="147"/>
      <c r="AF134" s="147"/>
      <c r="AG134" s="147" t="s">
        <v>1597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1" x14ac:dyDescent="0.2">
      <c r="A135" s="179">
        <v>117</v>
      </c>
      <c r="B135" s="180" t="s">
        <v>2660</v>
      </c>
      <c r="C135" s="189" t="s">
        <v>2661</v>
      </c>
      <c r="D135" s="181" t="s">
        <v>314</v>
      </c>
      <c r="E135" s="182">
        <v>9</v>
      </c>
      <c r="F135" s="183"/>
      <c r="G135" s="184">
        <f t="shared" si="35"/>
        <v>0</v>
      </c>
      <c r="H135" s="158"/>
      <c r="I135" s="157">
        <f t="shared" si="36"/>
        <v>0</v>
      </c>
      <c r="J135" s="158"/>
      <c r="K135" s="157">
        <f t="shared" si="37"/>
        <v>0</v>
      </c>
      <c r="L135" s="157">
        <v>21</v>
      </c>
      <c r="M135" s="157">
        <f t="shared" si="38"/>
        <v>0</v>
      </c>
      <c r="N135" s="156">
        <v>0</v>
      </c>
      <c r="O135" s="156">
        <f t="shared" si="39"/>
        <v>0</v>
      </c>
      <c r="P135" s="156">
        <v>0</v>
      </c>
      <c r="Q135" s="156">
        <f t="shared" si="40"/>
        <v>0</v>
      </c>
      <c r="R135" s="157"/>
      <c r="S135" s="157" t="s">
        <v>332</v>
      </c>
      <c r="T135" s="157" t="s">
        <v>333</v>
      </c>
      <c r="U135" s="157">
        <v>0</v>
      </c>
      <c r="V135" s="157">
        <f t="shared" si="41"/>
        <v>0</v>
      </c>
      <c r="W135" s="157"/>
      <c r="X135" s="157" t="s">
        <v>334</v>
      </c>
      <c r="Y135" s="157" t="s">
        <v>302</v>
      </c>
      <c r="Z135" s="147"/>
      <c r="AA135" s="147"/>
      <c r="AB135" s="147"/>
      <c r="AC135" s="147"/>
      <c r="AD135" s="147"/>
      <c r="AE135" s="147"/>
      <c r="AF135" s="147"/>
      <c r="AG135" s="147" t="s">
        <v>1597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1" x14ac:dyDescent="0.2">
      <c r="A136" s="173">
        <v>118</v>
      </c>
      <c r="B136" s="174" t="s">
        <v>2662</v>
      </c>
      <c r="C136" s="187" t="s">
        <v>2663</v>
      </c>
      <c r="D136" s="175" t="s">
        <v>314</v>
      </c>
      <c r="E136" s="176">
        <v>3</v>
      </c>
      <c r="F136" s="177"/>
      <c r="G136" s="178">
        <f t="shared" si="35"/>
        <v>0</v>
      </c>
      <c r="H136" s="158"/>
      <c r="I136" s="157">
        <f t="shared" si="36"/>
        <v>0</v>
      </c>
      <c r="J136" s="158"/>
      <c r="K136" s="157">
        <f t="shared" si="37"/>
        <v>0</v>
      </c>
      <c r="L136" s="157">
        <v>21</v>
      </c>
      <c r="M136" s="157">
        <f t="shared" si="38"/>
        <v>0</v>
      </c>
      <c r="N136" s="156">
        <v>0</v>
      </c>
      <c r="O136" s="156">
        <f t="shared" si="39"/>
        <v>0</v>
      </c>
      <c r="P136" s="156">
        <v>0</v>
      </c>
      <c r="Q136" s="156">
        <f t="shared" si="40"/>
        <v>0</v>
      </c>
      <c r="R136" s="157"/>
      <c r="S136" s="157" t="s">
        <v>332</v>
      </c>
      <c r="T136" s="157" t="s">
        <v>333</v>
      </c>
      <c r="U136" s="157">
        <v>0</v>
      </c>
      <c r="V136" s="157">
        <f t="shared" si="41"/>
        <v>0</v>
      </c>
      <c r="W136" s="157"/>
      <c r="X136" s="157" t="s">
        <v>334</v>
      </c>
      <c r="Y136" s="157" t="s">
        <v>302</v>
      </c>
      <c r="Z136" s="147"/>
      <c r="AA136" s="147"/>
      <c r="AB136" s="147"/>
      <c r="AC136" s="147"/>
      <c r="AD136" s="147"/>
      <c r="AE136" s="147"/>
      <c r="AF136" s="147"/>
      <c r="AG136" s="147" t="s">
        <v>1597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2" x14ac:dyDescent="0.2">
      <c r="A137" s="154"/>
      <c r="B137" s="155"/>
      <c r="C137" s="274" t="s">
        <v>2502</v>
      </c>
      <c r="D137" s="275"/>
      <c r="E137" s="275"/>
      <c r="F137" s="275"/>
      <c r="G137" s="275"/>
      <c r="H137" s="157"/>
      <c r="I137" s="157"/>
      <c r="J137" s="157"/>
      <c r="K137" s="157"/>
      <c r="L137" s="157"/>
      <c r="M137" s="157"/>
      <c r="N137" s="156"/>
      <c r="O137" s="156"/>
      <c r="P137" s="156"/>
      <c r="Q137" s="156"/>
      <c r="R137" s="157"/>
      <c r="S137" s="157"/>
      <c r="T137" s="157"/>
      <c r="U137" s="157"/>
      <c r="V137" s="157"/>
      <c r="W137" s="157"/>
      <c r="X137" s="157"/>
      <c r="Y137" s="157"/>
      <c r="Z137" s="147"/>
      <c r="AA137" s="147"/>
      <c r="AB137" s="147"/>
      <c r="AC137" s="147"/>
      <c r="AD137" s="147"/>
      <c r="AE137" s="147"/>
      <c r="AF137" s="147"/>
      <c r="AG137" s="147" t="s">
        <v>319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x14ac:dyDescent="0.2">
      <c r="A138" s="163" t="s">
        <v>295</v>
      </c>
      <c r="B138" s="164" t="s">
        <v>207</v>
      </c>
      <c r="C138" s="186" t="s">
        <v>210</v>
      </c>
      <c r="D138" s="165"/>
      <c r="E138" s="166"/>
      <c r="F138" s="167"/>
      <c r="G138" s="168">
        <f>SUMIF(AG139:AG139,"&lt;&gt;NOR",G139:G139)</f>
        <v>0</v>
      </c>
      <c r="H138" s="162"/>
      <c r="I138" s="162">
        <f>SUM(I139:I139)</f>
        <v>0</v>
      </c>
      <c r="J138" s="162"/>
      <c r="K138" s="162">
        <f>SUM(K139:K139)</f>
        <v>0</v>
      </c>
      <c r="L138" s="162"/>
      <c r="M138" s="162">
        <f>SUM(M139:M139)</f>
        <v>0</v>
      </c>
      <c r="N138" s="161"/>
      <c r="O138" s="161">
        <f>SUM(O139:O139)</f>
        <v>0</v>
      </c>
      <c r="P138" s="161"/>
      <c r="Q138" s="161">
        <f>SUM(Q139:Q139)</f>
        <v>0</v>
      </c>
      <c r="R138" s="162"/>
      <c r="S138" s="162"/>
      <c r="T138" s="162"/>
      <c r="U138" s="162"/>
      <c r="V138" s="162">
        <f>SUM(V139:V139)</f>
        <v>0</v>
      </c>
      <c r="W138" s="162"/>
      <c r="X138" s="162"/>
      <c r="Y138" s="162"/>
      <c r="AG138" t="s">
        <v>296</v>
      </c>
    </row>
    <row r="139" spans="1:60" outlineLevel="1" x14ac:dyDescent="0.2">
      <c r="A139" s="179">
        <v>119</v>
      </c>
      <c r="B139" s="180" t="s">
        <v>2664</v>
      </c>
      <c r="C139" s="189" t="s">
        <v>2665</v>
      </c>
      <c r="D139" s="181" t="s">
        <v>314</v>
      </c>
      <c r="E139" s="182">
        <v>217</v>
      </c>
      <c r="F139" s="183"/>
      <c r="G139" s="184">
        <f>ROUND(E139*F139,2)</f>
        <v>0</v>
      </c>
      <c r="H139" s="158"/>
      <c r="I139" s="157">
        <f>ROUND(E139*H139,2)</f>
        <v>0</v>
      </c>
      <c r="J139" s="158"/>
      <c r="K139" s="157">
        <f>ROUND(E139*J139,2)</f>
        <v>0</v>
      </c>
      <c r="L139" s="157">
        <v>21</v>
      </c>
      <c r="M139" s="157">
        <f>G139*(1+L139/100)</f>
        <v>0</v>
      </c>
      <c r="N139" s="156">
        <v>0</v>
      </c>
      <c r="O139" s="156">
        <f>ROUND(E139*N139,2)</f>
        <v>0</v>
      </c>
      <c r="P139" s="156">
        <v>0</v>
      </c>
      <c r="Q139" s="156">
        <f>ROUND(E139*P139,2)</f>
        <v>0</v>
      </c>
      <c r="R139" s="157"/>
      <c r="S139" s="157" t="s">
        <v>332</v>
      </c>
      <c r="T139" s="157" t="s">
        <v>333</v>
      </c>
      <c r="U139" s="157">
        <v>0</v>
      </c>
      <c r="V139" s="157">
        <f>ROUND(E139*U139,2)</f>
        <v>0</v>
      </c>
      <c r="W139" s="157"/>
      <c r="X139" s="157" t="s">
        <v>301</v>
      </c>
      <c r="Y139" s="157" t="s">
        <v>302</v>
      </c>
      <c r="Z139" s="147"/>
      <c r="AA139" s="147"/>
      <c r="AB139" s="147"/>
      <c r="AC139" s="147"/>
      <c r="AD139" s="147"/>
      <c r="AE139" s="147"/>
      <c r="AF139" s="147"/>
      <c r="AG139" s="147" t="s">
        <v>1585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x14ac:dyDescent="0.2">
      <c r="A140" s="163" t="s">
        <v>295</v>
      </c>
      <c r="B140" s="164" t="s">
        <v>207</v>
      </c>
      <c r="C140" s="186" t="s">
        <v>208</v>
      </c>
      <c r="D140" s="165"/>
      <c r="E140" s="166"/>
      <c r="F140" s="167"/>
      <c r="G140" s="168">
        <f>SUMIF(AG141:AG167,"&lt;&gt;NOR",G141:G167)</f>
        <v>0</v>
      </c>
      <c r="H140" s="162"/>
      <c r="I140" s="162">
        <f>SUM(I141:I167)</f>
        <v>0</v>
      </c>
      <c r="J140" s="162"/>
      <c r="K140" s="162">
        <f>SUM(K141:K167)</f>
        <v>0</v>
      </c>
      <c r="L140" s="162"/>
      <c r="M140" s="162">
        <f>SUM(M141:M167)</f>
        <v>0</v>
      </c>
      <c r="N140" s="161"/>
      <c r="O140" s="161">
        <f>SUM(O141:O167)</f>
        <v>0</v>
      </c>
      <c r="P140" s="161"/>
      <c r="Q140" s="161">
        <f>SUM(Q141:Q167)</f>
        <v>0</v>
      </c>
      <c r="R140" s="162"/>
      <c r="S140" s="162"/>
      <c r="T140" s="162"/>
      <c r="U140" s="162"/>
      <c r="V140" s="162">
        <f>SUM(V141:V167)</f>
        <v>0</v>
      </c>
      <c r="W140" s="162"/>
      <c r="X140" s="162"/>
      <c r="Y140" s="162"/>
      <c r="AG140" t="s">
        <v>296</v>
      </c>
    </row>
    <row r="141" spans="1:60" outlineLevel="1" x14ac:dyDescent="0.2">
      <c r="A141" s="179">
        <v>120</v>
      </c>
      <c r="B141" s="180" t="s">
        <v>2666</v>
      </c>
      <c r="C141" s="189" t="s">
        <v>2667</v>
      </c>
      <c r="D141" s="181" t="s">
        <v>314</v>
      </c>
      <c r="E141" s="182">
        <v>4</v>
      </c>
      <c r="F141" s="183"/>
      <c r="G141" s="184">
        <f t="shared" ref="G141:G164" si="42">ROUND(E141*F141,2)</f>
        <v>0</v>
      </c>
      <c r="H141" s="158"/>
      <c r="I141" s="157">
        <f t="shared" ref="I141:I164" si="43">ROUND(E141*H141,2)</f>
        <v>0</v>
      </c>
      <c r="J141" s="158"/>
      <c r="K141" s="157">
        <f t="shared" ref="K141:K164" si="44">ROUND(E141*J141,2)</f>
        <v>0</v>
      </c>
      <c r="L141" s="157">
        <v>21</v>
      </c>
      <c r="M141" s="157">
        <f t="shared" ref="M141:M164" si="45">G141*(1+L141/100)</f>
        <v>0</v>
      </c>
      <c r="N141" s="156">
        <v>0</v>
      </c>
      <c r="O141" s="156">
        <f t="shared" ref="O141:O164" si="46">ROUND(E141*N141,2)</f>
        <v>0</v>
      </c>
      <c r="P141" s="156">
        <v>0</v>
      </c>
      <c r="Q141" s="156">
        <f t="shared" ref="Q141:Q164" si="47">ROUND(E141*P141,2)</f>
        <v>0</v>
      </c>
      <c r="R141" s="157"/>
      <c r="S141" s="157" t="s">
        <v>332</v>
      </c>
      <c r="T141" s="157" t="s">
        <v>333</v>
      </c>
      <c r="U141" s="157">
        <v>0</v>
      </c>
      <c r="V141" s="157">
        <f t="shared" ref="V141:V164" si="48">ROUND(E141*U141,2)</f>
        <v>0</v>
      </c>
      <c r="W141" s="157"/>
      <c r="X141" s="157" t="s">
        <v>334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1597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1" x14ac:dyDescent="0.2">
      <c r="A142" s="179">
        <v>121</v>
      </c>
      <c r="B142" s="180" t="s">
        <v>2668</v>
      </c>
      <c r="C142" s="189" t="s">
        <v>2669</v>
      </c>
      <c r="D142" s="181" t="s">
        <v>314</v>
      </c>
      <c r="E142" s="182">
        <v>14</v>
      </c>
      <c r="F142" s="183"/>
      <c r="G142" s="184">
        <f t="shared" si="42"/>
        <v>0</v>
      </c>
      <c r="H142" s="158"/>
      <c r="I142" s="157">
        <f t="shared" si="43"/>
        <v>0</v>
      </c>
      <c r="J142" s="158"/>
      <c r="K142" s="157">
        <f t="shared" si="44"/>
        <v>0</v>
      </c>
      <c r="L142" s="157">
        <v>21</v>
      </c>
      <c r="M142" s="157">
        <f t="shared" si="45"/>
        <v>0</v>
      </c>
      <c r="N142" s="156">
        <v>0</v>
      </c>
      <c r="O142" s="156">
        <f t="shared" si="46"/>
        <v>0</v>
      </c>
      <c r="P142" s="156">
        <v>0</v>
      </c>
      <c r="Q142" s="156">
        <f t="shared" si="47"/>
        <v>0</v>
      </c>
      <c r="R142" s="157"/>
      <c r="S142" s="157" t="s">
        <v>332</v>
      </c>
      <c r="T142" s="157" t="s">
        <v>333</v>
      </c>
      <c r="U142" s="157">
        <v>0</v>
      </c>
      <c r="V142" s="157">
        <f t="shared" si="48"/>
        <v>0</v>
      </c>
      <c r="W142" s="157"/>
      <c r="X142" s="157" t="s">
        <v>334</v>
      </c>
      <c r="Y142" s="157" t="s">
        <v>302</v>
      </c>
      <c r="Z142" s="147"/>
      <c r="AA142" s="147"/>
      <c r="AB142" s="147"/>
      <c r="AC142" s="147"/>
      <c r="AD142" s="147"/>
      <c r="AE142" s="147"/>
      <c r="AF142" s="147"/>
      <c r="AG142" s="147" t="s">
        <v>1597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2">
      <c r="A143" s="179">
        <v>122</v>
      </c>
      <c r="B143" s="180" t="s">
        <v>2670</v>
      </c>
      <c r="C143" s="189" t="s">
        <v>2671</v>
      </c>
      <c r="D143" s="181" t="s">
        <v>314</v>
      </c>
      <c r="E143" s="182">
        <v>7</v>
      </c>
      <c r="F143" s="183"/>
      <c r="G143" s="184">
        <f t="shared" si="42"/>
        <v>0</v>
      </c>
      <c r="H143" s="158"/>
      <c r="I143" s="157">
        <f t="shared" si="43"/>
        <v>0</v>
      </c>
      <c r="J143" s="158"/>
      <c r="K143" s="157">
        <f t="shared" si="44"/>
        <v>0</v>
      </c>
      <c r="L143" s="157">
        <v>21</v>
      </c>
      <c r="M143" s="157">
        <f t="shared" si="45"/>
        <v>0</v>
      </c>
      <c r="N143" s="156">
        <v>0</v>
      </c>
      <c r="O143" s="156">
        <f t="shared" si="46"/>
        <v>0</v>
      </c>
      <c r="P143" s="156">
        <v>0</v>
      </c>
      <c r="Q143" s="156">
        <f t="shared" si="47"/>
        <v>0</v>
      </c>
      <c r="R143" s="157"/>
      <c r="S143" s="157" t="s">
        <v>332</v>
      </c>
      <c r="T143" s="157" t="s">
        <v>333</v>
      </c>
      <c r="U143" s="157">
        <v>0</v>
      </c>
      <c r="V143" s="157">
        <f t="shared" si="48"/>
        <v>0</v>
      </c>
      <c r="W143" s="157"/>
      <c r="X143" s="157" t="s">
        <v>334</v>
      </c>
      <c r="Y143" s="157" t="s">
        <v>302</v>
      </c>
      <c r="Z143" s="147"/>
      <c r="AA143" s="147"/>
      <c r="AB143" s="147"/>
      <c r="AC143" s="147"/>
      <c r="AD143" s="147"/>
      <c r="AE143" s="147"/>
      <c r="AF143" s="147"/>
      <c r="AG143" s="147" t="s">
        <v>1597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2">
      <c r="A144" s="179">
        <v>123</v>
      </c>
      <c r="B144" s="180" t="s">
        <v>2672</v>
      </c>
      <c r="C144" s="189" t="s">
        <v>2673</v>
      </c>
      <c r="D144" s="181" t="s">
        <v>314</v>
      </c>
      <c r="E144" s="182">
        <v>3</v>
      </c>
      <c r="F144" s="183"/>
      <c r="G144" s="184">
        <f t="shared" si="42"/>
        <v>0</v>
      </c>
      <c r="H144" s="158"/>
      <c r="I144" s="157">
        <f t="shared" si="43"/>
        <v>0</v>
      </c>
      <c r="J144" s="158"/>
      <c r="K144" s="157">
        <f t="shared" si="44"/>
        <v>0</v>
      </c>
      <c r="L144" s="157">
        <v>21</v>
      </c>
      <c r="M144" s="157">
        <f t="shared" si="45"/>
        <v>0</v>
      </c>
      <c r="N144" s="156">
        <v>0</v>
      </c>
      <c r="O144" s="156">
        <f t="shared" si="46"/>
        <v>0</v>
      </c>
      <c r="P144" s="156">
        <v>0</v>
      </c>
      <c r="Q144" s="156">
        <f t="shared" si="47"/>
        <v>0</v>
      </c>
      <c r="R144" s="157"/>
      <c r="S144" s="157" t="s">
        <v>332</v>
      </c>
      <c r="T144" s="157" t="s">
        <v>333</v>
      </c>
      <c r="U144" s="157">
        <v>0</v>
      </c>
      <c r="V144" s="157">
        <f t="shared" si="48"/>
        <v>0</v>
      </c>
      <c r="W144" s="157"/>
      <c r="X144" s="157" t="s">
        <v>334</v>
      </c>
      <c r="Y144" s="157" t="s">
        <v>302</v>
      </c>
      <c r="Z144" s="147"/>
      <c r="AA144" s="147"/>
      <c r="AB144" s="147"/>
      <c r="AC144" s="147"/>
      <c r="AD144" s="147"/>
      <c r="AE144" s="147"/>
      <c r="AF144" s="147"/>
      <c r="AG144" s="147" t="s">
        <v>1597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1" x14ac:dyDescent="0.2">
      <c r="A145" s="179">
        <v>124</v>
      </c>
      <c r="B145" s="180" t="s">
        <v>2674</v>
      </c>
      <c r="C145" s="189" t="s">
        <v>2675</v>
      </c>
      <c r="D145" s="181" t="s">
        <v>314</v>
      </c>
      <c r="E145" s="182">
        <v>39</v>
      </c>
      <c r="F145" s="183"/>
      <c r="G145" s="184">
        <f t="shared" si="42"/>
        <v>0</v>
      </c>
      <c r="H145" s="158"/>
      <c r="I145" s="157">
        <f t="shared" si="43"/>
        <v>0</v>
      </c>
      <c r="J145" s="158"/>
      <c r="K145" s="157">
        <f t="shared" si="44"/>
        <v>0</v>
      </c>
      <c r="L145" s="157">
        <v>21</v>
      </c>
      <c r="M145" s="157">
        <f t="shared" si="45"/>
        <v>0</v>
      </c>
      <c r="N145" s="156">
        <v>0</v>
      </c>
      <c r="O145" s="156">
        <f t="shared" si="46"/>
        <v>0</v>
      </c>
      <c r="P145" s="156">
        <v>0</v>
      </c>
      <c r="Q145" s="156">
        <f t="shared" si="47"/>
        <v>0</v>
      </c>
      <c r="R145" s="157"/>
      <c r="S145" s="157" t="s">
        <v>332</v>
      </c>
      <c r="T145" s="157" t="s">
        <v>333</v>
      </c>
      <c r="U145" s="157">
        <v>0</v>
      </c>
      <c r="V145" s="157">
        <f t="shared" si="48"/>
        <v>0</v>
      </c>
      <c r="W145" s="157"/>
      <c r="X145" s="157" t="s">
        <v>334</v>
      </c>
      <c r="Y145" s="157" t="s">
        <v>302</v>
      </c>
      <c r="Z145" s="147"/>
      <c r="AA145" s="147"/>
      <c r="AB145" s="147"/>
      <c r="AC145" s="147"/>
      <c r="AD145" s="147"/>
      <c r="AE145" s="147"/>
      <c r="AF145" s="147"/>
      <c r="AG145" s="147" t="s">
        <v>1597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1" x14ac:dyDescent="0.2">
      <c r="A146" s="179">
        <v>125</v>
      </c>
      <c r="B146" s="180" t="s">
        <v>2676</v>
      </c>
      <c r="C146" s="189" t="s">
        <v>2677</v>
      </c>
      <c r="D146" s="181" t="s">
        <v>314</v>
      </c>
      <c r="E146" s="182">
        <v>26</v>
      </c>
      <c r="F146" s="183"/>
      <c r="G146" s="184">
        <f t="shared" si="42"/>
        <v>0</v>
      </c>
      <c r="H146" s="158"/>
      <c r="I146" s="157">
        <f t="shared" si="43"/>
        <v>0</v>
      </c>
      <c r="J146" s="158"/>
      <c r="K146" s="157">
        <f t="shared" si="44"/>
        <v>0</v>
      </c>
      <c r="L146" s="157">
        <v>21</v>
      </c>
      <c r="M146" s="157">
        <f t="shared" si="45"/>
        <v>0</v>
      </c>
      <c r="N146" s="156">
        <v>0</v>
      </c>
      <c r="O146" s="156">
        <f t="shared" si="46"/>
        <v>0</v>
      </c>
      <c r="P146" s="156">
        <v>0</v>
      </c>
      <c r="Q146" s="156">
        <f t="shared" si="47"/>
        <v>0</v>
      </c>
      <c r="R146" s="157"/>
      <c r="S146" s="157" t="s">
        <v>332</v>
      </c>
      <c r="T146" s="157" t="s">
        <v>333</v>
      </c>
      <c r="U146" s="157">
        <v>0</v>
      </c>
      <c r="V146" s="157">
        <f t="shared" si="48"/>
        <v>0</v>
      </c>
      <c r="W146" s="157"/>
      <c r="X146" s="157" t="s">
        <v>334</v>
      </c>
      <c r="Y146" s="157" t="s">
        <v>302</v>
      </c>
      <c r="Z146" s="147"/>
      <c r="AA146" s="147"/>
      <c r="AB146" s="147"/>
      <c r="AC146" s="147"/>
      <c r="AD146" s="147"/>
      <c r="AE146" s="147"/>
      <c r="AF146" s="147"/>
      <c r="AG146" s="147" t="s">
        <v>1597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1" x14ac:dyDescent="0.2">
      <c r="A147" s="179">
        <v>126</v>
      </c>
      <c r="B147" s="180" t="s">
        <v>2678</v>
      </c>
      <c r="C147" s="189" t="s">
        <v>2679</v>
      </c>
      <c r="D147" s="181" t="s">
        <v>314</v>
      </c>
      <c r="E147" s="182">
        <v>32</v>
      </c>
      <c r="F147" s="183"/>
      <c r="G147" s="184">
        <f t="shared" si="42"/>
        <v>0</v>
      </c>
      <c r="H147" s="158"/>
      <c r="I147" s="157">
        <f t="shared" si="43"/>
        <v>0</v>
      </c>
      <c r="J147" s="158"/>
      <c r="K147" s="157">
        <f t="shared" si="44"/>
        <v>0</v>
      </c>
      <c r="L147" s="157">
        <v>21</v>
      </c>
      <c r="M147" s="157">
        <f t="shared" si="45"/>
        <v>0</v>
      </c>
      <c r="N147" s="156">
        <v>0</v>
      </c>
      <c r="O147" s="156">
        <f t="shared" si="46"/>
        <v>0</v>
      </c>
      <c r="P147" s="156">
        <v>0</v>
      </c>
      <c r="Q147" s="156">
        <f t="shared" si="47"/>
        <v>0</v>
      </c>
      <c r="R147" s="157"/>
      <c r="S147" s="157" t="s">
        <v>332</v>
      </c>
      <c r="T147" s="157" t="s">
        <v>333</v>
      </c>
      <c r="U147" s="157">
        <v>0</v>
      </c>
      <c r="V147" s="157">
        <f t="shared" si="48"/>
        <v>0</v>
      </c>
      <c r="W147" s="157"/>
      <c r="X147" s="157" t="s">
        <v>334</v>
      </c>
      <c r="Y147" s="157" t="s">
        <v>302</v>
      </c>
      <c r="Z147" s="147"/>
      <c r="AA147" s="147"/>
      <c r="AB147" s="147"/>
      <c r="AC147" s="147"/>
      <c r="AD147" s="147"/>
      <c r="AE147" s="147"/>
      <c r="AF147" s="147"/>
      <c r="AG147" s="147" t="s">
        <v>1597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1" x14ac:dyDescent="0.2">
      <c r="A148" s="179">
        <v>127</v>
      </c>
      <c r="B148" s="180" t="s">
        <v>2680</v>
      </c>
      <c r="C148" s="189" t="s">
        <v>2681</v>
      </c>
      <c r="D148" s="181" t="s">
        <v>314</v>
      </c>
      <c r="E148" s="182">
        <v>1</v>
      </c>
      <c r="F148" s="183"/>
      <c r="G148" s="184">
        <f t="shared" si="42"/>
        <v>0</v>
      </c>
      <c r="H148" s="158"/>
      <c r="I148" s="157">
        <f t="shared" si="43"/>
        <v>0</v>
      </c>
      <c r="J148" s="158"/>
      <c r="K148" s="157">
        <f t="shared" si="44"/>
        <v>0</v>
      </c>
      <c r="L148" s="157">
        <v>21</v>
      </c>
      <c r="M148" s="157">
        <f t="shared" si="45"/>
        <v>0</v>
      </c>
      <c r="N148" s="156">
        <v>0</v>
      </c>
      <c r="O148" s="156">
        <f t="shared" si="46"/>
        <v>0</v>
      </c>
      <c r="P148" s="156">
        <v>0</v>
      </c>
      <c r="Q148" s="156">
        <f t="shared" si="47"/>
        <v>0</v>
      </c>
      <c r="R148" s="157"/>
      <c r="S148" s="157" t="s">
        <v>332</v>
      </c>
      <c r="T148" s="157" t="s">
        <v>333</v>
      </c>
      <c r="U148" s="157">
        <v>0</v>
      </c>
      <c r="V148" s="157">
        <f t="shared" si="48"/>
        <v>0</v>
      </c>
      <c r="W148" s="157"/>
      <c r="X148" s="157" t="s">
        <v>334</v>
      </c>
      <c r="Y148" s="157" t="s">
        <v>302</v>
      </c>
      <c r="Z148" s="147"/>
      <c r="AA148" s="147"/>
      <c r="AB148" s="147"/>
      <c r="AC148" s="147"/>
      <c r="AD148" s="147"/>
      <c r="AE148" s="147"/>
      <c r="AF148" s="147"/>
      <c r="AG148" s="147" t="s">
        <v>1597</v>
      </c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">
      <c r="A149" s="179">
        <v>128</v>
      </c>
      <c r="B149" s="180" t="s">
        <v>2682</v>
      </c>
      <c r="C149" s="189" t="s">
        <v>2683</v>
      </c>
      <c r="D149" s="181" t="s">
        <v>314</v>
      </c>
      <c r="E149" s="182">
        <v>94</v>
      </c>
      <c r="F149" s="183"/>
      <c r="G149" s="184">
        <f t="shared" si="42"/>
        <v>0</v>
      </c>
      <c r="H149" s="158"/>
      <c r="I149" s="157">
        <f t="shared" si="43"/>
        <v>0</v>
      </c>
      <c r="J149" s="158"/>
      <c r="K149" s="157">
        <f t="shared" si="44"/>
        <v>0</v>
      </c>
      <c r="L149" s="157">
        <v>21</v>
      </c>
      <c r="M149" s="157">
        <f t="shared" si="45"/>
        <v>0</v>
      </c>
      <c r="N149" s="156">
        <v>0</v>
      </c>
      <c r="O149" s="156">
        <f t="shared" si="46"/>
        <v>0</v>
      </c>
      <c r="P149" s="156">
        <v>0</v>
      </c>
      <c r="Q149" s="156">
        <f t="shared" si="47"/>
        <v>0</v>
      </c>
      <c r="R149" s="157"/>
      <c r="S149" s="157" t="s">
        <v>332</v>
      </c>
      <c r="T149" s="157" t="s">
        <v>333</v>
      </c>
      <c r="U149" s="157">
        <v>0</v>
      </c>
      <c r="V149" s="157">
        <f t="shared" si="48"/>
        <v>0</v>
      </c>
      <c r="W149" s="157"/>
      <c r="X149" s="157" t="s">
        <v>334</v>
      </c>
      <c r="Y149" s="157" t="s">
        <v>302</v>
      </c>
      <c r="Z149" s="147"/>
      <c r="AA149" s="147"/>
      <c r="AB149" s="147"/>
      <c r="AC149" s="147"/>
      <c r="AD149" s="147"/>
      <c r="AE149" s="147"/>
      <c r="AF149" s="147"/>
      <c r="AG149" s="147" t="s">
        <v>1597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1" x14ac:dyDescent="0.2">
      <c r="A150" s="179">
        <v>129</v>
      </c>
      <c r="B150" s="180" t="s">
        <v>2684</v>
      </c>
      <c r="C150" s="189" t="s">
        <v>2685</v>
      </c>
      <c r="D150" s="181" t="s">
        <v>314</v>
      </c>
      <c r="E150" s="182">
        <v>3</v>
      </c>
      <c r="F150" s="183"/>
      <c r="G150" s="184">
        <f t="shared" si="42"/>
        <v>0</v>
      </c>
      <c r="H150" s="158"/>
      <c r="I150" s="157">
        <f t="shared" si="43"/>
        <v>0</v>
      </c>
      <c r="J150" s="158"/>
      <c r="K150" s="157">
        <f t="shared" si="44"/>
        <v>0</v>
      </c>
      <c r="L150" s="157">
        <v>21</v>
      </c>
      <c r="M150" s="157">
        <f t="shared" si="45"/>
        <v>0</v>
      </c>
      <c r="N150" s="156">
        <v>0</v>
      </c>
      <c r="O150" s="156">
        <f t="shared" si="46"/>
        <v>0</v>
      </c>
      <c r="P150" s="156">
        <v>0</v>
      </c>
      <c r="Q150" s="156">
        <f t="shared" si="47"/>
        <v>0</v>
      </c>
      <c r="R150" s="157"/>
      <c r="S150" s="157" t="s">
        <v>332</v>
      </c>
      <c r="T150" s="157" t="s">
        <v>333</v>
      </c>
      <c r="U150" s="157">
        <v>0</v>
      </c>
      <c r="V150" s="157">
        <f t="shared" si="48"/>
        <v>0</v>
      </c>
      <c r="W150" s="157"/>
      <c r="X150" s="157" t="s">
        <v>334</v>
      </c>
      <c r="Y150" s="157" t="s">
        <v>302</v>
      </c>
      <c r="Z150" s="147"/>
      <c r="AA150" s="147"/>
      <c r="AB150" s="147"/>
      <c r="AC150" s="147"/>
      <c r="AD150" s="147"/>
      <c r="AE150" s="147"/>
      <c r="AF150" s="147"/>
      <c r="AG150" s="147" t="s">
        <v>1597</v>
      </c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1" x14ac:dyDescent="0.2">
      <c r="A151" s="179">
        <v>130</v>
      </c>
      <c r="B151" s="180" t="s">
        <v>2686</v>
      </c>
      <c r="C151" s="189" t="s">
        <v>2687</v>
      </c>
      <c r="D151" s="181" t="s">
        <v>314</v>
      </c>
      <c r="E151" s="182">
        <v>10</v>
      </c>
      <c r="F151" s="183"/>
      <c r="G151" s="184">
        <f t="shared" si="42"/>
        <v>0</v>
      </c>
      <c r="H151" s="158"/>
      <c r="I151" s="157">
        <f t="shared" si="43"/>
        <v>0</v>
      </c>
      <c r="J151" s="158"/>
      <c r="K151" s="157">
        <f t="shared" si="44"/>
        <v>0</v>
      </c>
      <c r="L151" s="157">
        <v>21</v>
      </c>
      <c r="M151" s="157">
        <f t="shared" si="45"/>
        <v>0</v>
      </c>
      <c r="N151" s="156">
        <v>0</v>
      </c>
      <c r="O151" s="156">
        <f t="shared" si="46"/>
        <v>0</v>
      </c>
      <c r="P151" s="156">
        <v>0</v>
      </c>
      <c r="Q151" s="156">
        <f t="shared" si="47"/>
        <v>0</v>
      </c>
      <c r="R151" s="157"/>
      <c r="S151" s="157" t="s">
        <v>332</v>
      </c>
      <c r="T151" s="157" t="s">
        <v>333</v>
      </c>
      <c r="U151" s="157">
        <v>0</v>
      </c>
      <c r="V151" s="157">
        <f t="shared" si="48"/>
        <v>0</v>
      </c>
      <c r="W151" s="157"/>
      <c r="X151" s="157" t="s">
        <v>334</v>
      </c>
      <c r="Y151" s="157" t="s">
        <v>302</v>
      </c>
      <c r="Z151" s="147"/>
      <c r="AA151" s="147"/>
      <c r="AB151" s="147"/>
      <c r="AC151" s="147"/>
      <c r="AD151" s="147"/>
      <c r="AE151" s="147"/>
      <c r="AF151" s="147"/>
      <c r="AG151" s="147" t="s">
        <v>1597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1" x14ac:dyDescent="0.2">
      <c r="A152" s="179">
        <v>131</v>
      </c>
      <c r="B152" s="180" t="s">
        <v>2688</v>
      </c>
      <c r="C152" s="189" t="s">
        <v>2689</v>
      </c>
      <c r="D152" s="181" t="s">
        <v>314</v>
      </c>
      <c r="E152" s="182">
        <v>3</v>
      </c>
      <c r="F152" s="183"/>
      <c r="G152" s="184">
        <f t="shared" si="42"/>
        <v>0</v>
      </c>
      <c r="H152" s="158"/>
      <c r="I152" s="157">
        <f t="shared" si="43"/>
        <v>0</v>
      </c>
      <c r="J152" s="158"/>
      <c r="K152" s="157">
        <f t="shared" si="44"/>
        <v>0</v>
      </c>
      <c r="L152" s="157">
        <v>21</v>
      </c>
      <c r="M152" s="157">
        <f t="shared" si="45"/>
        <v>0</v>
      </c>
      <c r="N152" s="156">
        <v>0</v>
      </c>
      <c r="O152" s="156">
        <f t="shared" si="46"/>
        <v>0</v>
      </c>
      <c r="P152" s="156">
        <v>0</v>
      </c>
      <c r="Q152" s="156">
        <f t="shared" si="47"/>
        <v>0</v>
      </c>
      <c r="R152" s="157"/>
      <c r="S152" s="157" t="s">
        <v>332</v>
      </c>
      <c r="T152" s="157" t="s">
        <v>333</v>
      </c>
      <c r="U152" s="157">
        <v>0</v>
      </c>
      <c r="V152" s="157">
        <f t="shared" si="48"/>
        <v>0</v>
      </c>
      <c r="W152" s="157"/>
      <c r="X152" s="157" t="s">
        <v>334</v>
      </c>
      <c r="Y152" s="157" t="s">
        <v>302</v>
      </c>
      <c r="Z152" s="147"/>
      <c r="AA152" s="147"/>
      <c r="AB152" s="147"/>
      <c r="AC152" s="147"/>
      <c r="AD152" s="147"/>
      <c r="AE152" s="147"/>
      <c r="AF152" s="147"/>
      <c r="AG152" s="147" t="s">
        <v>1597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1" x14ac:dyDescent="0.2">
      <c r="A153" s="179">
        <v>132</v>
      </c>
      <c r="B153" s="180" t="s">
        <v>2690</v>
      </c>
      <c r="C153" s="189" t="s">
        <v>2691</v>
      </c>
      <c r="D153" s="181" t="s">
        <v>314</v>
      </c>
      <c r="E153" s="182">
        <v>7</v>
      </c>
      <c r="F153" s="183"/>
      <c r="G153" s="184">
        <f t="shared" si="42"/>
        <v>0</v>
      </c>
      <c r="H153" s="158"/>
      <c r="I153" s="157">
        <f t="shared" si="43"/>
        <v>0</v>
      </c>
      <c r="J153" s="158"/>
      <c r="K153" s="157">
        <f t="shared" si="44"/>
        <v>0</v>
      </c>
      <c r="L153" s="157">
        <v>21</v>
      </c>
      <c r="M153" s="157">
        <f t="shared" si="45"/>
        <v>0</v>
      </c>
      <c r="N153" s="156">
        <v>0</v>
      </c>
      <c r="O153" s="156">
        <f t="shared" si="46"/>
        <v>0</v>
      </c>
      <c r="P153" s="156">
        <v>0</v>
      </c>
      <c r="Q153" s="156">
        <f t="shared" si="47"/>
        <v>0</v>
      </c>
      <c r="R153" s="157"/>
      <c r="S153" s="157" t="s">
        <v>332</v>
      </c>
      <c r="T153" s="157" t="s">
        <v>333</v>
      </c>
      <c r="U153" s="157">
        <v>0</v>
      </c>
      <c r="V153" s="157">
        <f t="shared" si="48"/>
        <v>0</v>
      </c>
      <c r="W153" s="157"/>
      <c r="X153" s="157" t="s">
        <v>334</v>
      </c>
      <c r="Y153" s="157" t="s">
        <v>302</v>
      </c>
      <c r="Z153" s="147"/>
      <c r="AA153" s="147"/>
      <c r="AB153" s="147"/>
      <c r="AC153" s="147"/>
      <c r="AD153" s="147"/>
      <c r="AE153" s="147"/>
      <c r="AF153" s="147"/>
      <c r="AG153" s="147" t="s">
        <v>1597</v>
      </c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1" x14ac:dyDescent="0.2">
      <c r="A154" s="179">
        <v>133</v>
      </c>
      <c r="B154" s="180" t="s">
        <v>2692</v>
      </c>
      <c r="C154" s="189" t="s">
        <v>2693</v>
      </c>
      <c r="D154" s="181" t="s">
        <v>314</v>
      </c>
      <c r="E154" s="182">
        <v>2</v>
      </c>
      <c r="F154" s="183"/>
      <c r="G154" s="184">
        <f t="shared" si="42"/>
        <v>0</v>
      </c>
      <c r="H154" s="158"/>
      <c r="I154" s="157">
        <f t="shared" si="43"/>
        <v>0</v>
      </c>
      <c r="J154" s="158"/>
      <c r="K154" s="157">
        <f t="shared" si="44"/>
        <v>0</v>
      </c>
      <c r="L154" s="157">
        <v>21</v>
      </c>
      <c r="M154" s="157">
        <f t="shared" si="45"/>
        <v>0</v>
      </c>
      <c r="N154" s="156">
        <v>0</v>
      </c>
      <c r="O154" s="156">
        <f t="shared" si="46"/>
        <v>0</v>
      </c>
      <c r="P154" s="156">
        <v>0</v>
      </c>
      <c r="Q154" s="156">
        <f t="shared" si="47"/>
        <v>0</v>
      </c>
      <c r="R154" s="157"/>
      <c r="S154" s="157" t="s">
        <v>332</v>
      </c>
      <c r="T154" s="157" t="s">
        <v>333</v>
      </c>
      <c r="U154" s="157">
        <v>0</v>
      </c>
      <c r="V154" s="157">
        <f t="shared" si="48"/>
        <v>0</v>
      </c>
      <c r="W154" s="157"/>
      <c r="X154" s="157" t="s">
        <v>334</v>
      </c>
      <c r="Y154" s="157" t="s">
        <v>302</v>
      </c>
      <c r="Z154" s="147"/>
      <c r="AA154" s="147"/>
      <c r="AB154" s="147"/>
      <c r="AC154" s="147"/>
      <c r="AD154" s="147"/>
      <c r="AE154" s="147"/>
      <c r="AF154" s="147"/>
      <c r="AG154" s="147" t="s">
        <v>1597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1" x14ac:dyDescent="0.2">
      <c r="A155" s="179">
        <v>134</v>
      </c>
      <c r="B155" s="180" t="s">
        <v>2694</v>
      </c>
      <c r="C155" s="189" t="s">
        <v>2695</v>
      </c>
      <c r="D155" s="181" t="s">
        <v>314</v>
      </c>
      <c r="E155" s="182">
        <v>10</v>
      </c>
      <c r="F155" s="183"/>
      <c r="G155" s="184">
        <f t="shared" si="42"/>
        <v>0</v>
      </c>
      <c r="H155" s="158"/>
      <c r="I155" s="157">
        <f t="shared" si="43"/>
        <v>0</v>
      </c>
      <c r="J155" s="158"/>
      <c r="K155" s="157">
        <f t="shared" si="44"/>
        <v>0</v>
      </c>
      <c r="L155" s="157">
        <v>21</v>
      </c>
      <c r="M155" s="157">
        <f t="shared" si="45"/>
        <v>0</v>
      </c>
      <c r="N155" s="156">
        <v>0</v>
      </c>
      <c r="O155" s="156">
        <f t="shared" si="46"/>
        <v>0</v>
      </c>
      <c r="P155" s="156">
        <v>0</v>
      </c>
      <c r="Q155" s="156">
        <f t="shared" si="47"/>
        <v>0</v>
      </c>
      <c r="R155" s="157"/>
      <c r="S155" s="157" t="s">
        <v>332</v>
      </c>
      <c r="T155" s="157" t="s">
        <v>333</v>
      </c>
      <c r="U155" s="157">
        <v>0</v>
      </c>
      <c r="V155" s="157">
        <f t="shared" si="48"/>
        <v>0</v>
      </c>
      <c r="W155" s="157"/>
      <c r="X155" s="157" t="s">
        <v>334</v>
      </c>
      <c r="Y155" s="157" t="s">
        <v>302</v>
      </c>
      <c r="Z155" s="147"/>
      <c r="AA155" s="147"/>
      <c r="AB155" s="147"/>
      <c r="AC155" s="147"/>
      <c r="AD155" s="147"/>
      <c r="AE155" s="147"/>
      <c r="AF155" s="147"/>
      <c r="AG155" s="147" t="s">
        <v>1597</v>
      </c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outlineLevel="1" x14ac:dyDescent="0.2">
      <c r="A156" s="179">
        <v>135</v>
      </c>
      <c r="B156" s="180" t="s">
        <v>2696</v>
      </c>
      <c r="C156" s="189" t="s">
        <v>2697</v>
      </c>
      <c r="D156" s="181" t="s">
        <v>314</v>
      </c>
      <c r="E156" s="182">
        <v>2</v>
      </c>
      <c r="F156" s="183"/>
      <c r="G156" s="184">
        <f t="shared" si="42"/>
        <v>0</v>
      </c>
      <c r="H156" s="158"/>
      <c r="I156" s="157">
        <f t="shared" si="43"/>
        <v>0</v>
      </c>
      <c r="J156" s="158"/>
      <c r="K156" s="157">
        <f t="shared" si="44"/>
        <v>0</v>
      </c>
      <c r="L156" s="157">
        <v>21</v>
      </c>
      <c r="M156" s="157">
        <f t="shared" si="45"/>
        <v>0</v>
      </c>
      <c r="N156" s="156">
        <v>0</v>
      </c>
      <c r="O156" s="156">
        <f t="shared" si="46"/>
        <v>0</v>
      </c>
      <c r="P156" s="156">
        <v>0</v>
      </c>
      <c r="Q156" s="156">
        <f t="shared" si="47"/>
        <v>0</v>
      </c>
      <c r="R156" s="157"/>
      <c r="S156" s="157" t="s">
        <v>332</v>
      </c>
      <c r="T156" s="157" t="s">
        <v>333</v>
      </c>
      <c r="U156" s="157">
        <v>0</v>
      </c>
      <c r="V156" s="157">
        <f t="shared" si="48"/>
        <v>0</v>
      </c>
      <c r="W156" s="157"/>
      <c r="X156" s="157" t="s">
        <v>334</v>
      </c>
      <c r="Y156" s="157" t="s">
        <v>302</v>
      </c>
      <c r="Z156" s="147"/>
      <c r="AA156" s="147"/>
      <c r="AB156" s="147"/>
      <c r="AC156" s="147"/>
      <c r="AD156" s="147"/>
      <c r="AE156" s="147"/>
      <c r="AF156" s="147"/>
      <c r="AG156" s="147" t="s">
        <v>1597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1" x14ac:dyDescent="0.2">
      <c r="A157" s="179">
        <v>136</v>
      </c>
      <c r="B157" s="180" t="s">
        <v>2698</v>
      </c>
      <c r="C157" s="189" t="s">
        <v>2699</v>
      </c>
      <c r="D157" s="181" t="s">
        <v>314</v>
      </c>
      <c r="E157" s="182">
        <v>2</v>
      </c>
      <c r="F157" s="183"/>
      <c r="G157" s="184">
        <f t="shared" si="42"/>
        <v>0</v>
      </c>
      <c r="H157" s="158"/>
      <c r="I157" s="157">
        <f t="shared" si="43"/>
        <v>0</v>
      </c>
      <c r="J157" s="158"/>
      <c r="K157" s="157">
        <f t="shared" si="44"/>
        <v>0</v>
      </c>
      <c r="L157" s="157">
        <v>21</v>
      </c>
      <c r="M157" s="157">
        <f t="shared" si="45"/>
        <v>0</v>
      </c>
      <c r="N157" s="156">
        <v>0</v>
      </c>
      <c r="O157" s="156">
        <f t="shared" si="46"/>
        <v>0</v>
      </c>
      <c r="P157" s="156">
        <v>0</v>
      </c>
      <c r="Q157" s="156">
        <f t="shared" si="47"/>
        <v>0</v>
      </c>
      <c r="R157" s="157"/>
      <c r="S157" s="157" t="s">
        <v>332</v>
      </c>
      <c r="T157" s="157" t="s">
        <v>333</v>
      </c>
      <c r="U157" s="157">
        <v>0</v>
      </c>
      <c r="V157" s="157">
        <f t="shared" si="48"/>
        <v>0</v>
      </c>
      <c r="W157" s="157"/>
      <c r="X157" s="157" t="s">
        <v>334</v>
      </c>
      <c r="Y157" s="157" t="s">
        <v>302</v>
      </c>
      <c r="Z157" s="147"/>
      <c r="AA157" s="147"/>
      <c r="AB157" s="147"/>
      <c r="AC157" s="147"/>
      <c r="AD157" s="147"/>
      <c r="AE157" s="147"/>
      <c r="AF157" s="147"/>
      <c r="AG157" s="147" t="s">
        <v>1597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1" x14ac:dyDescent="0.2">
      <c r="A158" s="179">
        <v>137</v>
      </c>
      <c r="B158" s="180" t="s">
        <v>2700</v>
      </c>
      <c r="C158" s="189" t="s">
        <v>2701</v>
      </c>
      <c r="D158" s="181" t="s">
        <v>314</v>
      </c>
      <c r="E158" s="182">
        <v>2</v>
      </c>
      <c r="F158" s="183"/>
      <c r="G158" s="184">
        <f t="shared" si="42"/>
        <v>0</v>
      </c>
      <c r="H158" s="158"/>
      <c r="I158" s="157">
        <f t="shared" si="43"/>
        <v>0</v>
      </c>
      <c r="J158" s="158"/>
      <c r="K158" s="157">
        <f t="shared" si="44"/>
        <v>0</v>
      </c>
      <c r="L158" s="157">
        <v>21</v>
      </c>
      <c r="M158" s="157">
        <f t="shared" si="45"/>
        <v>0</v>
      </c>
      <c r="N158" s="156">
        <v>0</v>
      </c>
      <c r="O158" s="156">
        <f t="shared" si="46"/>
        <v>0</v>
      </c>
      <c r="P158" s="156">
        <v>0</v>
      </c>
      <c r="Q158" s="156">
        <f t="shared" si="47"/>
        <v>0</v>
      </c>
      <c r="R158" s="157"/>
      <c r="S158" s="157" t="s">
        <v>332</v>
      </c>
      <c r="T158" s="157" t="s">
        <v>333</v>
      </c>
      <c r="U158" s="157">
        <v>0</v>
      </c>
      <c r="V158" s="157">
        <f t="shared" si="48"/>
        <v>0</v>
      </c>
      <c r="W158" s="157"/>
      <c r="X158" s="157" t="s">
        <v>334</v>
      </c>
      <c r="Y158" s="157" t="s">
        <v>302</v>
      </c>
      <c r="Z158" s="147"/>
      <c r="AA158" s="147"/>
      <c r="AB158" s="147"/>
      <c r="AC158" s="147"/>
      <c r="AD158" s="147"/>
      <c r="AE158" s="147"/>
      <c r="AF158" s="147"/>
      <c r="AG158" s="147" t="s">
        <v>1597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1" x14ac:dyDescent="0.2">
      <c r="A159" s="179">
        <v>138</v>
      </c>
      <c r="B159" s="180" t="s">
        <v>2702</v>
      </c>
      <c r="C159" s="189" t="s">
        <v>2703</v>
      </c>
      <c r="D159" s="181" t="s">
        <v>314</v>
      </c>
      <c r="E159" s="182">
        <v>6</v>
      </c>
      <c r="F159" s="183"/>
      <c r="G159" s="184">
        <f t="shared" si="42"/>
        <v>0</v>
      </c>
      <c r="H159" s="158"/>
      <c r="I159" s="157">
        <f t="shared" si="43"/>
        <v>0</v>
      </c>
      <c r="J159" s="158"/>
      <c r="K159" s="157">
        <f t="shared" si="44"/>
        <v>0</v>
      </c>
      <c r="L159" s="157">
        <v>21</v>
      </c>
      <c r="M159" s="157">
        <f t="shared" si="45"/>
        <v>0</v>
      </c>
      <c r="N159" s="156">
        <v>0</v>
      </c>
      <c r="O159" s="156">
        <f t="shared" si="46"/>
        <v>0</v>
      </c>
      <c r="P159" s="156">
        <v>0</v>
      </c>
      <c r="Q159" s="156">
        <f t="shared" si="47"/>
        <v>0</v>
      </c>
      <c r="R159" s="157"/>
      <c r="S159" s="157" t="s">
        <v>332</v>
      </c>
      <c r="T159" s="157" t="s">
        <v>333</v>
      </c>
      <c r="U159" s="157">
        <v>0</v>
      </c>
      <c r="V159" s="157">
        <f t="shared" si="48"/>
        <v>0</v>
      </c>
      <c r="W159" s="157"/>
      <c r="X159" s="157" t="s">
        <v>334</v>
      </c>
      <c r="Y159" s="157" t="s">
        <v>302</v>
      </c>
      <c r="Z159" s="147"/>
      <c r="AA159" s="147"/>
      <c r="AB159" s="147"/>
      <c r="AC159" s="147"/>
      <c r="AD159" s="147"/>
      <c r="AE159" s="147"/>
      <c r="AF159" s="147"/>
      <c r="AG159" s="147" t="s">
        <v>1597</v>
      </c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1" x14ac:dyDescent="0.2">
      <c r="A160" s="179">
        <v>139</v>
      </c>
      <c r="B160" s="180" t="s">
        <v>2704</v>
      </c>
      <c r="C160" s="189" t="s">
        <v>2705</v>
      </c>
      <c r="D160" s="181" t="s">
        <v>314</v>
      </c>
      <c r="E160" s="182">
        <v>4</v>
      </c>
      <c r="F160" s="183"/>
      <c r="G160" s="184">
        <f t="shared" si="42"/>
        <v>0</v>
      </c>
      <c r="H160" s="158"/>
      <c r="I160" s="157">
        <f t="shared" si="43"/>
        <v>0</v>
      </c>
      <c r="J160" s="158"/>
      <c r="K160" s="157">
        <f t="shared" si="44"/>
        <v>0</v>
      </c>
      <c r="L160" s="157">
        <v>21</v>
      </c>
      <c r="M160" s="157">
        <f t="shared" si="45"/>
        <v>0</v>
      </c>
      <c r="N160" s="156">
        <v>0</v>
      </c>
      <c r="O160" s="156">
        <f t="shared" si="46"/>
        <v>0</v>
      </c>
      <c r="P160" s="156">
        <v>0</v>
      </c>
      <c r="Q160" s="156">
        <f t="shared" si="47"/>
        <v>0</v>
      </c>
      <c r="R160" s="157"/>
      <c r="S160" s="157" t="s">
        <v>332</v>
      </c>
      <c r="T160" s="157" t="s">
        <v>333</v>
      </c>
      <c r="U160" s="157">
        <v>0</v>
      </c>
      <c r="V160" s="157">
        <f t="shared" si="48"/>
        <v>0</v>
      </c>
      <c r="W160" s="157"/>
      <c r="X160" s="157" t="s">
        <v>334</v>
      </c>
      <c r="Y160" s="157" t="s">
        <v>302</v>
      </c>
      <c r="Z160" s="147"/>
      <c r="AA160" s="147"/>
      <c r="AB160" s="147"/>
      <c r="AC160" s="147"/>
      <c r="AD160" s="147"/>
      <c r="AE160" s="147"/>
      <c r="AF160" s="147"/>
      <c r="AG160" s="147" t="s">
        <v>1597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1" x14ac:dyDescent="0.2">
      <c r="A161" s="179">
        <v>140</v>
      </c>
      <c r="B161" s="180" t="s">
        <v>2706</v>
      </c>
      <c r="C161" s="189" t="s">
        <v>2707</v>
      </c>
      <c r="D161" s="181" t="s">
        <v>314</v>
      </c>
      <c r="E161" s="182">
        <v>26</v>
      </c>
      <c r="F161" s="183"/>
      <c r="G161" s="184">
        <f t="shared" si="42"/>
        <v>0</v>
      </c>
      <c r="H161" s="158"/>
      <c r="I161" s="157">
        <f t="shared" si="43"/>
        <v>0</v>
      </c>
      <c r="J161" s="158"/>
      <c r="K161" s="157">
        <f t="shared" si="44"/>
        <v>0</v>
      </c>
      <c r="L161" s="157">
        <v>21</v>
      </c>
      <c r="M161" s="157">
        <f t="shared" si="45"/>
        <v>0</v>
      </c>
      <c r="N161" s="156">
        <v>0</v>
      </c>
      <c r="O161" s="156">
        <f t="shared" si="46"/>
        <v>0</v>
      </c>
      <c r="P161" s="156">
        <v>0</v>
      </c>
      <c r="Q161" s="156">
        <f t="shared" si="47"/>
        <v>0</v>
      </c>
      <c r="R161" s="157"/>
      <c r="S161" s="157" t="s">
        <v>332</v>
      </c>
      <c r="T161" s="157" t="s">
        <v>333</v>
      </c>
      <c r="U161" s="157">
        <v>0</v>
      </c>
      <c r="V161" s="157">
        <f t="shared" si="48"/>
        <v>0</v>
      </c>
      <c r="W161" s="157"/>
      <c r="X161" s="157" t="s">
        <v>334</v>
      </c>
      <c r="Y161" s="157" t="s">
        <v>302</v>
      </c>
      <c r="Z161" s="147"/>
      <c r="AA161" s="147"/>
      <c r="AB161" s="147"/>
      <c r="AC161" s="147"/>
      <c r="AD161" s="147"/>
      <c r="AE161" s="147"/>
      <c r="AF161" s="147"/>
      <c r="AG161" s="147" t="s">
        <v>1597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1" x14ac:dyDescent="0.2">
      <c r="A162" s="179">
        <v>141</v>
      </c>
      <c r="B162" s="180" t="s">
        <v>2708</v>
      </c>
      <c r="C162" s="189" t="s">
        <v>2709</v>
      </c>
      <c r="D162" s="181" t="s">
        <v>314</v>
      </c>
      <c r="E162" s="182">
        <v>11</v>
      </c>
      <c r="F162" s="183"/>
      <c r="G162" s="184">
        <f t="shared" si="42"/>
        <v>0</v>
      </c>
      <c r="H162" s="158"/>
      <c r="I162" s="157">
        <f t="shared" si="43"/>
        <v>0</v>
      </c>
      <c r="J162" s="158"/>
      <c r="K162" s="157">
        <f t="shared" si="44"/>
        <v>0</v>
      </c>
      <c r="L162" s="157">
        <v>21</v>
      </c>
      <c r="M162" s="157">
        <f t="shared" si="45"/>
        <v>0</v>
      </c>
      <c r="N162" s="156">
        <v>0</v>
      </c>
      <c r="O162" s="156">
        <f t="shared" si="46"/>
        <v>0</v>
      </c>
      <c r="P162" s="156">
        <v>0</v>
      </c>
      <c r="Q162" s="156">
        <f t="shared" si="47"/>
        <v>0</v>
      </c>
      <c r="R162" s="157"/>
      <c r="S162" s="157" t="s">
        <v>332</v>
      </c>
      <c r="T162" s="157" t="s">
        <v>333</v>
      </c>
      <c r="U162" s="157">
        <v>0</v>
      </c>
      <c r="V162" s="157">
        <f t="shared" si="48"/>
        <v>0</v>
      </c>
      <c r="W162" s="157"/>
      <c r="X162" s="157" t="s">
        <v>334</v>
      </c>
      <c r="Y162" s="157" t="s">
        <v>302</v>
      </c>
      <c r="Z162" s="147"/>
      <c r="AA162" s="147"/>
      <c r="AB162" s="147"/>
      <c r="AC162" s="147"/>
      <c r="AD162" s="147"/>
      <c r="AE162" s="147"/>
      <c r="AF162" s="147"/>
      <c r="AG162" s="147" t="s">
        <v>1597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1" x14ac:dyDescent="0.2">
      <c r="A163" s="179">
        <v>142</v>
      </c>
      <c r="B163" s="180" t="s">
        <v>2710</v>
      </c>
      <c r="C163" s="189" t="s">
        <v>2711</v>
      </c>
      <c r="D163" s="181" t="s">
        <v>314</v>
      </c>
      <c r="E163" s="182">
        <v>4</v>
      </c>
      <c r="F163" s="183"/>
      <c r="G163" s="184">
        <f t="shared" si="42"/>
        <v>0</v>
      </c>
      <c r="H163" s="158"/>
      <c r="I163" s="157">
        <f t="shared" si="43"/>
        <v>0</v>
      </c>
      <c r="J163" s="158"/>
      <c r="K163" s="157">
        <f t="shared" si="44"/>
        <v>0</v>
      </c>
      <c r="L163" s="157">
        <v>21</v>
      </c>
      <c r="M163" s="157">
        <f t="shared" si="45"/>
        <v>0</v>
      </c>
      <c r="N163" s="156">
        <v>0</v>
      </c>
      <c r="O163" s="156">
        <f t="shared" si="46"/>
        <v>0</v>
      </c>
      <c r="P163" s="156">
        <v>0</v>
      </c>
      <c r="Q163" s="156">
        <f t="shared" si="47"/>
        <v>0</v>
      </c>
      <c r="R163" s="157"/>
      <c r="S163" s="157" t="s">
        <v>332</v>
      </c>
      <c r="T163" s="157" t="s">
        <v>333</v>
      </c>
      <c r="U163" s="157">
        <v>0</v>
      </c>
      <c r="V163" s="157">
        <f t="shared" si="48"/>
        <v>0</v>
      </c>
      <c r="W163" s="157"/>
      <c r="X163" s="157" t="s">
        <v>334</v>
      </c>
      <c r="Y163" s="157" t="s">
        <v>302</v>
      </c>
      <c r="Z163" s="147"/>
      <c r="AA163" s="147"/>
      <c r="AB163" s="147"/>
      <c r="AC163" s="147"/>
      <c r="AD163" s="147"/>
      <c r="AE163" s="147"/>
      <c r="AF163" s="147"/>
      <c r="AG163" s="147" t="s">
        <v>1597</v>
      </c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1" x14ac:dyDescent="0.2">
      <c r="A164" s="173">
        <v>143</v>
      </c>
      <c r="B164" s="174" t="s">
        <v>2712</v>
      </c>
      <c r="C164" s="187" t="s">
        <v>2713</v>
      </c>
      <c r="D164" s="175" t="s">
        <v>314</v>
      </c>
      <c r="E164" s="176">
        <v>21</v>
      </c>
      <c r="F164" s="177"/>
      <c r="G164" s="178">
        <f t="shared" si="42"/>
        <v>0</v>
      </c>
      <c r="H164" s="158"/>
      <c r="I164" s="157">
        <f t="shared" si="43"/>
        <v>0</v>
      </c>
      <c r="J164" s="158"/>
      <c r="K164" s="157">
        <f t="shared" si="44"/>
        <v>0</v>
      </c>
      <c r="L164" s="157">
        <v>21</v>
      </c>
      <c r="M164" s="157">
        <f t="shared" si="45"/>
        <v>0</v>
      </c>
      <c r="N164" s="156">
        <v>0</v>
      </c>
      <c r="O164" s="156">
        <f t="shared" si="46"/>
        <v>0</v>
      </c>
      <c r="P164" s="156">
        <v>0</v>
      </c>
      <c r="Q164" s="156">
        <f t="shared" si="47"/>
        <v>0</v>
      </c>
      <c r="R164" s="157"/>
      <c r="S164" s="157" t="s">
        <v>332</v>
      </c>
      <c r="T164" s="157" t="s">
        <v>333</v>
      </c>
      <c r="U164" s="157">
        <v>0</v>
      </c>
      <c r="V164" s="157">
        <f t="shared" si="48"/>
        <v>0</v>
      </c>
      <c r="W164" s="157"/>
      <c r="X164" s="157" t="s">
        <v>334</v>
      </c>
      <c r="Y164" s="157" t="s">
        <v>302</v>
      </c>
      <c r="Z164" s="147"/>
      <c r="AA164" s="147"/>
      <c r="AB164" s="147"/>
      <c r="AC164" s="147"/>
      <c r="AD164" s="147"/>
      <c r="AE164" s="147"/>
      <c r="AF164" s="147"/>
      <c r="AG164" s="147" t="s">
        <v>1597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2" x14ac:dyDescent="0.2">
      <c r="A165" s="154"/>
      <c r="B165" s="155"/>
      <c r="C165" s="274" t="s">
        <v>2714</v>
      </c>
      <c r="D165" s="275"/>
      <c r="E165" s="275"/>
      <c r="F165" s="275"/>
      <c r="G165" s="275"/>
      <c r="H165" s="157"/>
      <c r="I165" s="157"/>
      <c r="J165" s="157"/>
      <c r="K165" s="157"/>
      <c r="L165" s="157"/>
      <c r="M165" s="157"/>
      <c r="N165" s="156"/>
      <c r="O165" s="156"/>
      <c r="P165" s="156"/>
      <c r="Q165" s="156"/>
      <c r="R165" s="157"/>
      <c r="S165" s="157"/>
      <c r="T165" s="157"/>
      <c r="U165" s="157"/>
      <c r="V165" s="157"/>
      <c r="W165" s="157"/>
      <c r="X165" s="157"/>
      <c r="Y165" s="157"/>
      <c r="Z165" s="147"/>
      <c r="AA165" s="147"/>
      <c r="AB165" s="147"/>
      <c r="AC165" s="147"/>
      <c r="AD165" s="147"/>
      <c r="AE165" s="147"/>
      <c r="AF165" s="147"/>
      <c r="AG165" s="147" t="s">
        <v>319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1" x14ac:dyDescent="0.2">
      <c r="A166" s="173">
        <v>144</v>
      </c>
      <c r="B166" s="174" t="s">
        <v>2715</v>
      </c>
      <c r="C166" s="187" t="s">
        <v>2716</v>
      </c>
      <c r="D166" s="175" t="s">
        <v>314</v>
      </c>
      <c r="E166" s="176">
        <v>30</v>
      </c>
      <c r="F166" s="177"/>
      <c r="G166" s="178">
        <f>ROUND(E166*F166,2)</f>
        <v>0</v>
      </c>
      <c r="H166" s="158"/>
      <c r="I166" s="157">
        <f>ROUND(E166*H166,2)</f>
        <v>0</v>
      </c>
      <c r="J166" s="158"/>
      <c r="K166" s="157">
        <f>ROUND(E166*J166,2)</f>
        <v>0</v>
      </c>
      <c r="L166" s="157">
        <v>21</v>
      </c>
      <c r="M166" s="157">
        <f>G166*(1+L166/100)</f>
        <v>0</v>
      </c>
      <c r="N166" s="156">
        <v>0</v>
      </c>
      <c r="O166" s="156">
        <f>ROUND(E166*N166,2)</f>
        <v>0</v>
      </c>
      <c r="P166" s="156">
        <v>0</v>
      </c>
      <c r="Q166" s="156">
        <f>ROUND(E166*P166,2)</f>
        <v>0</v>
      </c>
      <c r="R166" s="157"/>
      <c r="S166" s="157" t="s">
        <v>332</v>
      </c>
      <c r="T166" s="157" t="s">
        <v>333</v>
      </c>
      <c r="U166" s="157">
        <v>0</v>
      </c>
      <c r="V166" s="157">
        <f>ROUND(E166*U166,2)</f>
        <v>0</v>
      </c>
      <c r="W166" s="157"/>
      <c r="X166" s="157" t="s">
        <v>334</v>
      </c>
      <c r="Y166" s="157" t="s">
        <v>302</v>
      </c>
      <c r="Z166" s="147"/>
      <c r="AA166" s="147"/>
      <c r="AB166" s="147"/>
      <c r="AC166" s="147"/>
      <c r="AD166" s="147"/>
      <c r="AE166" s="147"/>
      <c r="AF166" s="147"/>
      <c r="AG166" s="147" t="s">
        <v>1597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2" x14ac:dyDescent="0.2">
      <c r="A167" s="154"/>
      <c r="B167" s="155"/>
      <c r="C167" s="274" t="s">
        <v>2717</v>
      </c>
      <c r="D167" s="275"/>
      <c r="E167" s="275"/>
      <c r="F167" s="275"/>
      <c r="G167" s="275"/>
      <c r="H167" s="157"/>
      <c r="I167" s="157"/>
      <c r="J167" s="157"/>
      <c r="K167" s="157"/>
      <c r="L167" s="157"/>
      <c r="M167" s="157"/>
      <c r="N167" s="156"/>
      <c r="O167" s="156"/>
      <c r="P167" s="156"/>
      <c r="Q167" s="156"/>
      <c r="R167" s="157"/>
      <c r="S167" s="157"/>
      <c r="T167" s="157"/>
      <c r="U167" s="157"/>
      <c r="V167" s="157"/>
      <c r="W167" s="157"/>
      <c r="X167" s="157"/>
      <c r="Y167" s="157"/>
      <c r="Z167" s="147"/>
      <c r="AA167" s="147"/>
      <c r="AB167" s="147"/>
      <c r="AC167" s="147"/>
      <c r="AD167" s="147"/>
      <c r="AE167" s="147"/>
      <c r="AF167" s="147"/>
      <c r="AG167" s="147" t="s">
        <v>319</v>
      </c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x14ac:dyDescent="0.2">
      <c r="A168" s="163" t="s">
        <v>295</v>
      </c>
      <c r="B168" s="164" t="s">
        <v>207</v>
      </c>
      <c r="C168" s="186" t="s">
        <v>210</v>
      </c>
      <c r="D168" s="165"/>
      <c r="E168" s="166"/>
      <c r="F168" s="167"/>
      <c r="G168" s="168">
        <f>SUMIF(AG169:AG174,"&lt;&gt;NOR",G169:G174)</f>
        <v>0</v>
      </c>
      <c r="H168" s="162"/>
      <c r="I168" s="162">
        <f>SUM(I169:I174)</f>
        <v>0</v>
      </c>
      <c r="J168" s="162"/>
      <c r="K168" s="162">
        <f>SUM(K169:K174)</f>
        <v>0</v>
      </c>
      <c r="L168" s="162"/>
      <c r="M168" s="162">
        <f>SUM(M169:M174)</f>
        <v>0</v>
      </c>
      <c r="N168" s="161"/>
      <c r="O168" s="161">
        <f>SUM(O169:O174)</f>
        <v>0</v>
      </c>
      <c r="P168" s="161"/>
      <c r="Q168" s="161">
        <f>SUM(Q169:Q174)</f>
        <v>0</v>
      </c>
      <c r="R168" s="162"/>
      <c r="S168" s="162"/>
      <c r="T168" s="162"/>
      <c r="U168" s="162"/>
      <c r="V168" s="162">
        <f>SUM(V169:V174)</f>
        <v>0</v>
      </c>
      <c r="W168" s="162"/>
      <c r="X168" s="162"/>
      <c r="Y168" s="162"/>
      <c r="AG168" t="s">
        <v>296</v>
      </c>
    </row>
    <row r="169" spans="1:60" outlineLevel="1" x14ac:dyDescent="0.2">
      <c r="A169" s="179">
        <v>145</v>
      </c>
      <c r="B169" s="180" t="s">
        <v>2718</v>
      </c>
      <c r="C169" s="189" t="s">
        <v>2719</v>
      </c>
      <c r="D169" s="181" t="s">
        <v>314</v>
      </c>
      <c r="E169" s="182">
        <v>8</v>
      </c>
      <c r="F169" s="183"/>
      <c r="G169" s="184">
        <f t="shared" ref="G169:G174" si="49">ROUND(E169*F169,2)</f>
        <v>0</v>
      </c>
      <c r="H169" s="158"/>
      <c r="I169" s="157">
        <f t="shared" ref="I169:I174" si="50">ROUND(E169*H169,2)</f>
        <v>0</v>
      </c>
      <c r="J169" s="158"/>
      <c r="K169" s="157">
        <f t="shared" ref="K169:K174" si="51">ROUND(E169*J169,2)</f>
        <v>0</v>
      </c>
      <c r="L169" s="157">
        <v>21</v>
      </c>
      <c r="M169" s="157">
        <f t="shared" ref="M169:M174" si="52">G169*(1+L169/100)</f>
        <v>0</v>
      </c>
      <c r="N169" s="156">
        <v>0</v>
      </c>
      <c r="O169" s="156">
        <f t="shared" ref="O169:O174" si="53">ROUND(E169*N169,2)</f>
        <v>0</v>
      </c>
      <c r="P169" s="156">
        <v>0</v>
      </c>
      <c r="Q169" s="156">
        <f t="shared" ref="Q169:Q174" si="54">ROUND(E169*P169,2)</f>
        <v>0</v>
      </c>
      <c r="R169" s="157"/>
      <c r="S169" s="157" t="s">
        <v>332</v>
      </c>
      <c r="T169" s="157" t="s">
        <v>333</v>
      </c>
      <c r="U169" s="157">
        <v>0</v>
      </c>
      <c r="V169" s="157">
        <f t="shared" ref="V169:V174" si="55">ROUND(E169*U169,2)</f>
        <v>0</v>
      </c>
      <c r="W169" s="157"/>
      <c r="X169" s="157" t="s">
        <v>301</v>
      </c>
      <c r="Y169" s="157" t="s">
        <v>302</v>
      </c>
      <c r="Z169" s="147"/>
      <c r="AA169" s="147"/>
      <c r="AB169" s="147"/>
      <c r="AC169" s="147"/>
      <c r="AD169" s="147"/>
      <c r="AE169" s="147"/>
      <c r="AF169" s="147"/>
      <c r="AG169" s="147" t="s">
        <v>1585</v>
      </c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1" x14ac:dyDescent="0.2">
      <c r="A170" s="179">
        <v>146</v>
      </c>
      <c r="B170" s="180" t="s">
        <v>2720</v>
      </c>
      <c r="C170" s="189" t="s">
        <v>2721</v>
      </c>
      <c r="D170" s="181" t="s">
        <v>355</v>
      </c>
      <c r="E170" s="182">
        <v>2</v>
      </c>
      <c r="F170" s="183"/>
      <c r="G170" s="184">
        <f t="shared" si="49"/>
        <v>0</v>
      </c>
      <c r="H170" s="158"/>
      <c r="I170" s="157">
        <f t="shared" si="50"/>
        <v>0</v>
      </c>
      <c r="J170" s="158"/>
      <c r="K170" s="157">
        <f t="shared" si="51"/>
        <v>0</v>
      </c>
      <c r="L170" s="157">
        <v>21</v>
      </c>
      <c r="M170" s="157">
        <f t="shared" si="52"/>
        <v>0</v>
      </c>
      <c r="N170" s="156">
        <v>0</v>
      </c>
      <c r="O170" s="156">
        <f t="shared" si="53"/>
        <v>0</v>
      </c>
      <c r="P170" s="156">
        <v>0</v>
      </c>
      <c r="Q170" s="156">
        <f t="shared" si="54"/>
        <v>0</v>
      </c>
      <c r="R170" s="157"/>
      <c r="S170" s="157" t="s">
        <v>332</v>
      </c>
      <c r="T170" s="157" t="s">
        <v>333</v>
      </c>
      <c r="U170" s="157">
        <v>0</v>
      </c>
      <c r="V170" s="157">
        <f t="shared" si="55"/>
        <v>0</v>
      </c>
      <c r="W170" s="157"/>
      <c r="X170" s="157" t="s">
        <v>301</v>
      </c>
      <c r="Y170" s="157" t="s">
        <v>302</v>
      </c>
      <c r="Z170" s="147"/>
      <c r="AA170" s="147"/>
      <c r="AB170" s="147"/>
      <c r="AC170" s="147"/>
      <c r="AD170" s="147"/>
      <c r="AE170" s="147"/>
      <c r="AF170" s="147"/>
      <c r="AG170" s="147" t="s">
        <v>1585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1" x14ac:dyDescent="0.2">
      <c r="A171" s="179">
        <v>147</v>
      </c>
      <c r="B171" s="180" t="s">
        <v>2722</v>
      </c>
      <c r="C171" s="189" t="s">
        <v>2723</v>
      </c>
      <c r="D171" s="181" t="s">
        <v>355</v>
      </c>
      <c r="E171" s="182">
        <v>2</v>
      </c>
      <c r="F171" s="183"/>
      <c r="G171" s="184">
        <f t="shared" si="49"/>
        <v>0</v>
      </c>
      <c r="H171" s="158"/>
      <c r="I171" s="157">
        <f t="shared" si="50"/>
        <v>0</v>
      </c>
      <c r="J171" s="158"/>
      <c r="K171" s="157">
        <f t="shared" si="51"/>
        <v>0</v>
      </c>
      <c r="L171" s="157">
        <v>21</v>
      </c>
      <c r="M171" s="157">
        <f t="shared" si="52"/>
        <v>0</v>
      </c>
      <c r="N171" s="156">
        <v>0</v>
      </c>
      <c r="O171" s="156">
        <f t="shared" si="53"/>
        <v>0</v>
      </c>
      <c r="P171" s="156">
        <v>0</v>
      </c>
      <c r="Q171" s="156">
        <f t="shared" si="54"/>
        <v>0</v>
      </c>
      <c r="R171" s="157"/>
      <c r="S171" s="157" t="s">
        <v>332</v>
      </c>
      <c r="T171" s="157" t="s">
        <v>333</v>
      </c>
      <c r="U171" s="157">
        <v>0</v>
      </c>
      <c r="V171" s="157">
        <f t="shared" si="55"/>
        <v>0</v>
      </c>
      <c r="W171" s="157"/>
      <c r="X171" s="157" t="s">
        <v>301</v>
      </c>
      <c r="Y171" s="157" t="s">
        <v>302</v>
      </c>
      <c r="Z171" s="147"/>
      <c r="AA171" s="147"/>
      <c r="AB171" s="147"/>
      <c r="AC171" s="147"/>
      <c r="AD171" s="147"/>
      <c r="AE171" s="147"/>
      <c r="AF171" s="147"/>
      <c r="AG171" s="147" t="s">
        <v>1585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1" x14ac:dyDescent="0.2">
      <c r="A172" s="179">
        <v>148</v>
      </c>
      <c r="B172" s="180" t="s">
        <v>2622</v>
      </c>
      <c r="C172" s="189" t="s">
        <v>2724</v>
      </c>
      <c r="D172" s="181" t="s">
        <v>314</v>
      </c>
      <c r="E172" s="182">
        <v>6</v>
      </c>
      <c r="F172" s="183"/>
      <c r="G172" s="184">
        <f t="shared" si="49"/>
        <v>0</v>
      </c>
      <c r="H172" s="158"/>
      <c r="I172" s="157">
        <f t="shared" si="50"/>
        <v>0</v>
      </c>
      <c r="J172" s="158"/>
      <c r="K172" s="157">
        <f t="shared" si="51"/>
        <v>0</v>
      </c>
      <c r="L172" s="157">
        <v>21</v>
      </c>
      <c r="M172" s="157">
        <f t="shared" si="52"/>
        <v>0</v>
      </c>
      <c r="N172" s="156">
        <v>0</v>
      </c>
      <c r="O172" s="156">
        <f t="shared" si="53"/>
        <v>0</v>
      </c>
      <c r="P172" s="156">
        <v>0</v>
      </c>
      <c r="Q172" s="156">
        <f t="shared" si="54"/>
        <v>0</v>
      </c>
      <c r="R172" s="157"/>
      <c r="S172" s="157" t="s">
        <v>332</v>
      </c>
      <c r="T172" s="157" t="s">
        <v>333</v>
      </c>
      <c r="U172" s="157">
        <v>0</v>
      </c>
      <c r="V172" s="157">
        <f t="shared" si="55"/>
        <v>0</v>
      </c>
      <c r="W172" s="157"/>
      <c r="X172" s="157" t="s">
        <v>2240</v>
      </c>
      <c r="Y172" s="157" t="s">
        <v>302</v>
      </c>
      <c r="Z172" s="147"/>
      <c r="AA172" s="147"/>
      <c r="AB172" s="147"/>
      <c r="AC172" s="147"/>
      <c r="AD172" s="147"/>
      <c r="AE172" s="147"/>
      <c r="AF172" s="147"/>
      <c r="AG172" s="147" t="s">
        <v>2241</v>
      </c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1" x14ac:dyDescent="0.2">
      <c r="A173" s="179">
        <v>149</v>
      </c>
      <c r="B173" s="180" t="s">
        <v>2624</v>
      </c>
      <c r="C173" s="189" t="s">
        <v>2725</v>
      </c>
      <c r="D173" s="181" t="s">
        <v>314</v>
      </c>
      <c r="E173" s="182">
        <v>2</v>
      </c>
      <c r="F173" s="183"/>
      <c r="G173" s="184">
        <f t="shared" si="49"/>
        <v>0</v>
      </c>
      <c r="H173" s="158"/>
      <c r="I173" s="157">
        <f t="shared" si="50"/>
        <v>0</v>
      </c>
      <c r="J173" s="158"/>
      <c r="K173" s="157">
        <f t="shared" si="51"/>
        <v>0</v>
      </c>
      <c r="L173" s="157">
        <v>21</v>
      </c>
      <c r="M173" s="157">
        <f t="shared" si="52"/>
        <v>0</v>
      </c>
      <c r="N173" s="156">
        <v>0</v>
      </c>
      <c r="O173" s="156">
        <f t="shared" si="53"/>
        <v>0</v>
      </c>
      <c r="P173" s="156">
        <v>0</v>
      </c>
      <c r="Q173" s="156">
        <f t="shared" si="54"/>
        <v>0</v>
      </c>
      <c r="R173" s="157"/>
      <c r="S173" s="157" t="s">
        <v>332</v>
      </c>
      <c r="T173" s="157" t="s">
        <v>333</v>
      </c>
      <c r="U173" s="157">
        <v>0</v>
      </c>
      <c r="V173" s="157">
        <f t="shared" si="55"/>
        <v>0</v>
      </c>
      <c r="W173" s="157"/>
      <c r="X173" s="157" t="s">
        <v>2240</v>
      </c>
      <c r="Y173" s="157" t="s">
        <v>302</v>
      </c>
      <c r="Z173" s="147"/>
      <c r="AA173" s="147"/>
      <c r="AB173" s="147"/>
      <c r="AC173" s="147"/>
      <c r="AD173" s="147"/>
      <c r="AE173" s="147"/>
      <c r="AF173" s="147"/>
      <c r="AG173" s="147" t="s">
        <v>2241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1" x14ac:dyDescent="0.2">
      <c r="A174" s="179">
        <v>150</v>
      </c>
      <c r="B174" s="180" t="s">
        <v>2726</v>
      </c>
      <c r="C174" s="189" t="s">
        <v>2727</v>
      </c>
      <c r="D174" s="181" t="s">
        <v>355</v>
      </c>
      <c r="E174" s="182">
        <v>1.2</v>
      </c>
      <c r="F174" s="183"/>
      <c r="G174" s="184">
        <f t="shared" si="49"/>
        <v>0</v>
      </c>
      <c r="H174" s="158"/>
      <c r="I174" s="157">
        <f t="shared" si="50"/>
        <v>0</v>
      </c>
      <c r="J174" s="158"/>
      <c r="K174" s="157">
        <f t="shared" si="51"/>
        <v>0</v>
      </c>
      <c r="L174" s="157">
        <v>21</v>
      </c>
      <c r="M174" s="157">
        <f t="shared" si="52"/>
        <v>0</v>
      </c>
      <c r="N174" s="156">
        <v>0</v>
      </c>
      <c r="O174" s="156">
        <f t="shared" si="53"/>
        <v>0</v>
      </c>
      <c r="P174" s="156">
        <v>0</v>
      </c>
      <c r="Q174" s="156">
        <f t="shared" si="54"/>
        <v>0</v>
      </c>
      <c r="R174" s="157"/>
      <c r="S174" s="157" t="s">
        <v>332</v>
      </c>
      <c r="T174" s="157" t="s">
        <v>333</v>
      </c>
      <c r="U174" s="157">
        <v>0</v>
      </c>
      <c r="V174" s="157">
        <f t="shared" si="55"/>
        <v>0</v>
      </c>
      <c r="W174" s="157"/>
      <c r="X174" s="157" t="s">
        <v>301</v>
      </c>
      <c r="Y174" s="157" t="s">
        <v>302</v>
      </c>
      <c r="Z174" s="147"/>
      <c r="AA174" s="147"/>
      <c r="AB174" s="147"/>
      <c r="AC174" s="147"/>
      <c r="AD174" s="147"/>
      <c r="AE174" s="147"/>
      <c r="AF174" s="147"/>
      <c r="AG174" s="147" t="s">
        <v>1585</v>
      </c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x14ac:dyDescent="0.2">
      <c r="A175" s="163" t="s">
        <v>295</v>
      </c>
      <c r="B175" s="164" t="s">
        <v>207</v>
      </c>
      <c r="C175" s="186" t="s">
        <v>208</v>
      </c>
      <c r="D175" s="165"/>
      <c r="E175" s="166"/>
      <c r="F175" s="167"/>
      <c r="G175" s="168">
        <f>SUMIF(AG176:AG184,"&lt;&gt;NOR",G176:G184)</f>
        <v>0</v>
      </c>
      <c r="H175" s="162"/>
      <c r="I175" s="162">
        <f>SUM(I176:I184)</f>
        <v>0</v>
      </c>
      <c r="J175" s="162"/>
      <c r="K175" s="162">
        <f>SUM(K176:K184)</f>
        <v>0</v>
      </c>
      <c r="L175" s="162"/>
      <c r="M175" s="162">
        <f>SUM(M176:M184)</f>
        <v>0</v>
      </c>
      <c r="N175" s="161"/>
      <c r="O175" s="161">
        <f>SUM(O176:O184)</f>
        <v>0</v>
      </c>
      <c r="P175" s="161"/>
      <c r="Q175" s="161">
        <f>SUM(Q176:Q184)</f>
        <v>0</v>
      </c>
      <c r="R175" s="162"/>
      <c r="S175" s="162"/>
      <c r="T175" s="162"/>
      <c r="U175" s="162"/>
      <c r="V175" s="162">
        <f>SUM(V176:V184)</f>
        <v>0</v>
      </c>
      <c r="W175" s="162"/>
      <c r="X175" s="162"/>
      <c r="Y175" s="162"/>
      <c r="AG175" t="s">
        <v>296</v>
      </c>
    </row>
    <row r="176" spans="1:60" outlineLevel="1" x14ac:dyDescent="0.2">
      <c r="A176" s="179">
        <v>151</v>
      </c>
      <c r="B176" s="180" t="s">
        <v>2728</v>
      </c>
      <c r="C176" s="189" t="s">
        <v>2729</v>
      </c>
      <c r="D176" s="181" t="s">
        <v>314</v>
      </c>
      <c r="E176" s="182">
        <v>8</v>
      </c>
      <c r="F176" s="183"/>
      <c r="G176" s="184">
        <f>ROUND(E176*F176,2)</f>
        <v>0</v>
      </c>
      <c r="H176" s="158"/>
      <c r="I176" s="157">
        <f>ROUND(E176*H176,2)</f>
        <v>0</v>
      </c>
      <c r="J176" s="158"/>
      <c r="K176" s="157">
        <f>ROUND(E176*J176,2)</f>
        <v>0</v>
      </c>
      <c r="L176" s="157">
        <v>21</v>
      </c>
      <c r="M176" s="157">
        <f>G176*(1+L176/100)</f>
        <v>0</v>
      </c>
      <c r="N176" s="156">
        <v>0</v>
      </c>
      <c r="O176" s="156">
        <f>ROUND(E176*N176,2)</f>
        <v>0</v>
      </c>
      <c r="P176" s="156">
        <v>0</v>
      </c>
      <c r="Q176" s="156">
        <f>ROUND(E176*P176,2)</f>
        <v>0</v>
      </c>
      <c r="R176" s="157"/>
      <c r="S176" s="157" t="s">
        <v>332</v>
      </c>
      <c r="T176" s="157" t="s">
        <v>333</v>
      </c>
      <c r="U176" s="157">
        <v>0</v>
      </c>
      <c r="V176" s="157">
        <f>ROUND(E176*U176,2)</f>
        <v>0</v>
      </c>
      <c r="W176" s="157"/>
      <c r="X176" s="157" t="s">
        <v>334</v>
      </c>
      <c r="Y176" s="157" t="s">
        <v>302</v>
      </c>
      <c r="Z176" s="147"/>
      <c r="AA176" s="147"/>
      <c r="AB176" s="147"/>
      <c r="AC176" s="147"/>
      <c r="AD176" s="147"/>
      <c r="AE176" s="147"/>
      <c r="AF176" s="147"/>
      <c r="AG176" s="147" t="s">
        <v>1597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1" x14ac:dyDescent="0.2">
      <c r="A177" s="173">
        <v>152</v>
      </c>
      <c r="B177" s="174" t="s">
        <v>2730</v>
      </c>
      <c r="C177" s="187" t="s">
        <v>2731</v>
      </c>
      <c r="D177" s="175" t="s">
        <v>355</v>
      </c>
      <c r="E177" s="176">
        <v>2</v>
      </c>
      <c r="F177" s="177"/>
      <c r="G177" s="178">
        <f>ROUND(E177*F177,2)</f>
        <v>0</v>
      </c>
      <c r="H177" s="158"/>
      <c r="I177" s="157">
        <f>ROUND(E177*H177,2)</f>
        <v>0</v>
      </c>
      <c r="J177" s="158"/>
      <c r="K177" s="157">
        <f>ROUND(E177*J177,2)</f>
        <v>0</v>
      </c>
      <c r="L177" s="157">
        <v>21</v>
      </c>
      <c r="M177" s="157">
        <f>G177*(1+L177/100)</f>
        <v>0</v>
      </c>
      <c r="N177" s="156">
        <v>0</v>
      </c>
      <c r="O177" s="156">
        <f>ROUND(E177*N177,2)</f>
        <v>0</v>
      </c>
      <c r="P177" s="156">
        <v>0</v>
      </c>
      <c r="Q177" s="156">
        <f>ROUND(E177*P177,2)</f>
        <v>0</v>
      </c>
      <c r="R177" s="157"/>
      <c r="S177" s="157" t="s">
        <v>332</v>
      </c>
      <c r="T177" s="157" t="s">
        <v>333</v>
      </c>
      <c r="U177" s="157">
        <v>0</v>
      </c>
      <c r="V177" s="157">
        <f>ROUND(E177*U177,2)</f>
        <v>0</v>
      </c>
      <c r="W177" s="157"/>
      <c r="X177" s="157" t="s">
        <v>334</v>
      </c>
      <c r="Y177" s="157" t="s">
        <v>302</v>
      </c>
      <c r="Z177" s="147"/>
      <c r="AA177" s="147"/>
      <c r="AB177" s="147"/>
      <c r="AC177" s="147"/>
      <c r="AD177" s="147"/>
      <c r="AE177" s="147"/>
      <c r="AF177" s="147"/>
      <c r="AG177" s="147" t="s">
        <v>1597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2" x14ac:dyDescent="0.2">
      <c r="A178" s="154"/>
      <c r="B178" s="155"/>
      <c r="C178" s="274" t="s">
        <v>2732</v>
      </c>
      <c r="D178" s="275"/>
      <c r="E178" s="275"/>
      <c r="F178" s="275"/>
      <c r="G178" s="275"/>
      <c r="H178" s="157"/>
      <c r="I178" s="157"/>
      <c r="J178" s="157"/>
      <c r="K178" s="157"/>
      <c r="L178" s="157"/>
      <c r="M178" s="157"/>
      <c r="N178" s="156"/>
      <c r="O178" s="156"/>
      <c r="P178" s="156"/>
      <c r="Q178" s="156"/>
      <c r="R178" s="157"/>
      <c r="S178" s="157"/>
      <c r="T178" s="157"/>
      <c r="U178" s="157"/>
      <c r="V178" s="157"/>
      <c r="W178" s="157"/>
      <c r="X178" s="157"/>
      <c r="Y178" s="157"/>
      <c r="Z178" s="147"/>
      <c r="AA178" s="147"/>
      <c r="AB178" s="147"/>
      <c r="AC178" s="147"/>
      <c r="AD178" s="147"/>
      <c r="AE178" s="147"/>
      <c r="AF178" s="147"/>
      <c r="AG178" s="147" t="s">
        <v>319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1" x14ac:dyDescent="0.2">
      <c r="A179" s="179">
        <v>153</v>
      </c>
      <c r="B179" s="180" t="s">
        <v>2733</v>
      </c>
      <c r="C179" s="189" t="s">
        <v>2734</v>
      </c>
      <c r="D179" s="181" t="s">
        <v>355</v>
      </c>
      <c r="E179" s="182">
        <v>2</v>
      </c>
      <c r="F179" s="183"/>
      <c r="G179" s="184">
        <f>ROUND(E179*F179,2)</f>
        <v>0</v>
      </c>
      <c r="H179" s="158"/>
      <c r="I179" s="157">
        <f>ROUND(E179*H179,2)</f>
        <v>0</v>
      </c>
      <c r="J179" s="158"/>
      <c r="K179" s="157">
        <f>ROUND(E179*J179,2)</f>
        <v>0</v>
      </c>
      <c r="L179" s="157">
        <v>21</v>
      </c>
      <c r="M179" s="157">
        <f>G179*(1+L179/100)</f>
        <v>0</v>
      </c>
      <c r="N179" s="156">
        <v>0</v>
      </c>
      <c r="O179" s="156">
        <f>ROUND(E179*N179,2)</f>
        <v>0</v>
      </c>
      <c r="P179" s="156">
        <v>0</v>
      </c>
      <c r="Q179" s="156">
        <f>ROUND(E179*P179,2)</f>
        <v>0</v>
      </c>
      <c r="R179" s="157"/>
      <c r="S179" s="157" t="s">
        <v>332</v>
      </c>
      <c r="T179" s="157" t="s">
        <v>333</v>
      </c>
      <c r="U179" s="157">
        <v>0</v>
      </c>
      <c r="V179" s="157">
        <f>ROUND(E179*U179,2)</f>
        <v>0</v>
      </c>
      <c r="W179" s="157"/>
      <c r="X179" s="157" t="s">
        <v>334</v>
      </c>
      <c r="Y179" s="157" t="s">
        <v>302</v>
      </c>
      <c r="Z179" s="147"/>
      <c r="AA179" s="147"/>
      <c r="AB179" s="147"/>
      <c r="AC179" s="147"/>
      <c r="AD179" s="147"/>
      <c r="AE179" s="147"/>
      <c r="AF179" s="147"/>
      <c r="AG179" s="147" t="s">
        <v>1597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1" x14ac:dyDescent="0.2">
      <c r="A180" s="179">
        <v>154</v>
      </c>
      <c r="B180" s="180" t="s">
        <v>2735</v>
      </c>
      <c r="C180" s="189" t="s">
        <v>2736</v>
      </c>
      <c r="D180" s="181" t="s">
        <v>355</v>
      </c>
      <c r="E180" s="182">
        <v>2</v>
      </c>
      <c r="F180" s="183"/>
      <c r="G180" s="184">
        <f>ROUND(E180*F180,2)</f>
        <v>0</v>
      </c>
      <c r="H180" s="158"/>
      <c r="I180" s="157">
        <f>ROUND(E180*H180,2)</f>
        <v>0</v>
      </c>
      <c r="J180" s="158"/>
      <c r="K180" s="157">
        <f>ROUND(E180*J180,2)</f>
        <v>0</v>
      </c>
      <c r="L180" s="157">
        <v>21</v>
      </c>
      <c r="M180" s="157">
        <f>G180*(1+L180/100)</f>
        <v>0</v>
      </c>
      <c r="N180" s="156">
        <v>0</v>
      </c>
      <c r="O180" s="156">
        <f>ROUND(E180*N180,2)</f>
        <v>0</v>
      </c>
      <c r="P180" s="156">
        <v>0</v>
      </c>
      <c r="Q180" s="156">
        <f>ROUND(E180*P180,2)</f>
        <v>0</v>
      </c>
      <c r="R180" s="157"/>
      <c r="S180" s="157" t="s">
        <v>332</v>
      </c>
      <c r="T180" s="157" t="s">
        <v>333</v>
      </c>
      <c r="U180" s="157">
        <v>0</v>
      </c>
      <c r="V180" s="157">
        <f>ROUND(E180*U180,2)</f>
        <v>0</v>
      </c>
      <c r="W180" s="157"/>
      <c r="X180" s="157" t="s">
        <v>334</v>
      </c>
      <c r="Y180" s="157" t="s">
        <v>302</v>
      </c>
      <c r="Z180" s="147"/>
      <c r="AA180" s="147"/>
      <c r="AB180" s="147"/>
      <c r="AC180" s="147"/>
      <c r="AD180" s="147"/>
      <c r="AE180" s="147"/>
      <c r="AF180" s="147"/>
      <c r="AG180" s="147" t="s">
        <v>1597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1" x14ac:dyDescent="0.2">
      <c r="A181" s="179">
        <v>155</v>
      </c>
      <c r="B181" s="180" t="s">
        <v>2660</v>
      </c>
      <c r="C181" s="189" t="s">
        <v>2737</v>
      </c>
      <c r="D181" s="181" t="s">
        <v>314</v>
      </c>
      <c r="E181" s="182">
        <v>6</v>
      </c>
      <c r="F181" s="183"/>
      <c r="G181" s="184">
        <f>ROUND(E181*F181,2)</f>
        <v>0</v>
      </c>
      <c r="H181" s="158"/>
      <c r="I181" s="157">
        <f>ROUND(E181*H181,2)</f>
        <v>0</v>
      </c>
      <c r="J181" s="158"/>
      <c r="K181" s="157">
        <f>ROUND(E181*J181,2)</f>
        <v>0</v>
      </c>
      <c r="L181" s="157">
        <v>21</v>
      </c>
      <c r="M181" s="157">
        <f>G181*(1+L181/100)</f>
        <v>0</v>
      </c>
      <c r="N181" s="156">
        <v>0</v>
      </c>
      <c r="O181" s="156">
        <f>ROUND(E181*N181,2)</f>
        <v>0</v>
      </c>
      <c r="P181" s="156">
        <v>0</v>
      </c>
      <c r="Q181" s="156">
        <f>ROUND(E181*P181,2)</f>
        <v>0</v>
      </c>
      <c r="R181" s="157"/>
      <c r="S181" s="157" t="s">
        <v>332</v>
      </c>
      <c r="T181" s="157" t="s">
        <v>333</v>
      </c>
      <c r="U181" s="157">
        <v>0</v>
      </c>
      <c r="V181" s="157">
        <f>ROUND(E181*U181,2)</f>
        <v>0</v>
      </c>
      <c r="W181" s="157"/>
      <c r="X181" s="157" t="s">
        <v>2240</v>
      </c>
      <c r="Y181" s="157" t="s">
        <v>302</v>
      </c>
      <c r="Z181" s="147"/>
      <c r="AA181" s="147"/>
      <c r="AB181" s="147"/>
      <c r="AC181" s="147"/>
      <c r="AD181" s="147"/>
      <c r="AE181" s="147"/>
      <c r="AF181" s="147"/>
      <c r="AG181" s="147" t="s">
        <v>2241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1" x14ac:dyDescent="0.2">
      <c r="A182" s="179">
        <v>156</v>
      </c>
      <c r="B182" s="180" t="s">
        <v>2662</v>
      </c>
      <c r="C182" s="189" t="s">
        <v>2738</v>
      </c>
      <c r="D182" s="181" t="s">
        <v>314</v>
      </c>
      <c r="E182" s="182">
        <v>2</v>
      </c>
      <c r="F182" s="183"/>
      <c r="G182" s="184">
        <f>ROUND(E182*F182,2)</f>
        <v>0</v>
      </c>
      <c r="H182" s="158"/>
      <c r="I182" s="157">
        <f>ROUND(E182*H182,2)</f>
        <v>0</v>
      </c>
      <c r="J182" s="158"/>
      <c r="K182" s="157">
        <f>ROUND(E182*J182,2)</f>
        <v>0</v>
      </c>
      <c r="L182" s="157">
        <v>21</v>
      </c>
      <c r="M182" s="157">
        <f>G182*(1+L182/100)</f>
        <v>0</v>
      </c>
      <c r="N182" s="156">
        <v>0</v>
      </c>
      <c r="O182" s="156">
        <f>ROUND(E182*N182,2)</f>
        <v>0</v>
      </c>
      <c r="P182" s="156">
        <v>0</v>
      </c>
      <c r="Q182" s="156">
        <f>ROUND(E182*P182,2)</f>
        <v>0</v>
      </c>
      <c r="R182" s="157"/>
      <c r="S182" s="157" t="s">
        <v>332</v>
      </c>
      <c r="T182" s="157" t="s">
        <v>333</v>
      </c>
      <c r="U182" s="157">
        <v>0</v>
      </c>
      <c r="V182" s="157">
        <f>ROUND(E182*U182,2)</f>
        <v>0</v>
      </c>
      <c r="W182" s="157"/>
      <c r="X182" s="157" t="s">
        <v>2240</v>
      </c>
      <c r="Y182" s="157" t="s">
        <v>302</v>
      </c>
      <c r="Z182" s="147"/>
      <c r="AA182" s="147"/>
      <c r="AB182" s="147"/>
      <c r="AC182" s="147"/>
      <c r="AD182" s="147"/>
      <c r="AE182" s="147"/>
      <c r="AF182" s="147"/>
      <c r="AG182" s="147" t="s">
        <v>2241</v>
      </c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outlineLevel="1" x14ac:dyDescent="0.2">
      <c r="A183" s="173">
        <v>157</v>
      </c>
      <c r="B183" s="174" t="s">
        <v>2739</v>
      </c>
      <c r="C183" s="187" t="s">
        <v>2740</v>
      </c>
      <c r="D183" s="175" t="s">
        <v>355</v>
      </c>
      <c r="E183" s="176">
        <v>1.2</v>
      </c>
      <c r="F183" s="177"/>
      <c r="G183" s="178">
        <f>ROUND(E183*F183,2)</f>
        <v>0</v>
      </c>
      <c r="H183" s="158"/>
      <c r="I183" s="157">
        <f>ROUND(E183*H183,2)</f>
        <v>0</v>
      </c>
      <c r="J183" s="158"/>
      <c r="K183" s="157">
        <f>ROUND(E183*J183,2)</f>
        <v>0</v>
      </c>
      <c r="L183" s="157">
        <v>21</v>
      </c>
      <c r="M183" s="157">
        <f>G183*(1+L183/100)</f>
        <v>0</v>
      </c>
      <c r="N183" s="156">
        <v>0</v>
      </c>
      <c r="O183" s="156">
        <f>ROUND(E183*N183,2)</f>
        <v>0</v>
      </c>
      <c r="P183" s="156">
        <v>0</v>
      </c>
      <c r="Q183" s="156">
        <f>ROUND(E183*P183,2)</f>
        <v>0</v>
      </c>
      <c r="R183" s="157"/>
      <c r="S183" s="157" t="s">
        <v>332</v>
      </c>
      <c r="T183" s="157" t="s">
        <v>333</v>
      </c>
      <c r="U183" s="157">
        <v>0</v>
      </c>
      <c r="V183" s="157">
        <f>ROUND(E183*U183,2)</f>
        <v>0</v>
      </c>
      <c r="W183" s="157"/>
      <c r="X183" s="157" t="s">
        <v>334</v>
      </c>
      <c r="Y183" s="157" t="s">
        <v>302</v>
      </c>
      <c r="Z183" s="147"/>
      <c r="AA183" s="147"/>
      <c r="AB183" s="147"/>
      <c r="AC183" s="147"/>
      <c r="AD183" s="147"/>
      <c r="AE183" s="147"/>
      <c r="AF183" s="147"/>
      <c r="AG183" s="147" t="s">
        <v>1597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2" x14ac:dyDescent="0.2">
      <c r="A184" s="154"/>
      <c r="B184" s="155"/>
      <c r="C184" s="274" t="s">
        <v>2741</v>
      </c>
      <c r="D184" s="275"/>
      <c r="E184" s="275"/>
      <c r="F184" s="275"/>
      <c r="G184" s="275"/>
      <c r="H184" s="157"/>
      <c r="I184" s="157"/>
      <c r="J184" s="157"/>
      <c r="K184" s="157"/>
      <c r="L184" s="157"/>
      <c r="M184" s="157"/>
      <c r="N184" s="156"/>
      <c r="O184" s="156"/>
      <c r="P184" s="156"/>
      <c r="Q184" s="156"/>
      <c r="R184" s="157"/>
      <c r="S184" s="157"/>
      <c r="T184" s="157"/>
      <c r="U184" s="157"/>
      <c r="V184" s="157"/>
      <c r="W184" s="157"/>
      <c r="X184" s="157"/>
      <c r="Y184" s="157"/>
      <c r="Z184" s="147"/>
      <c r="AA184" s="147"/>
      <c r="AB184" s="147"/>
      <c r="AC184" s="147"/>
      <c r="AD184" s="147"/>
      <c r="AE184" s="147"/>
      <c r="AF184" s="147"/>
      <c r="AG184" s="147" t="s">
        <v>319</v>
      </c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x14ac:dyDescent="0.2">
      <c r="A185" s="163" t="s">
        <v>295</v>
      </c>
      <c r="B185" s="164" t="s">
        <v>207</v>
      </c>
      <c r="C185" s="186" t="s">
        <v>211</v>
      </c>
      <c r="D185" s="165"/>
      <c r="E185" s="166"/>
      <c r="F185" s="167"/>
      <c r="G185" s="168">
        <f>SUMIF(AG186:AG196,"&lt;&gt;NOR",G186:G196)</f>
        <v>0</v>
      </c>
      <c r="H185" s="162"/>
      <c r="I185" s="162">
        <f>SUM(I186:I196)</f>
        <v>0</v>
      </c>
      <c r="J185" s="162"/>
      <c r="K185" s="162">
        <f>SUM(K186:K196)</f>
        <v>0</v>
      </c>
      <c r="L185" s="162"/>
      <c r="M185" s="162">
        <f>SUM(M186:M196)</f>
        <v>0</v>
      </c>
      <c r="N185" s="161"/>
      <c r="O185" s="161">
        <f>SUM(O186:O196)</f>
        <v>0</v>
      </c>
      <c r="P185" s="161"/>
      <c r="Q185" s="161">
        <f>SUM(Q186:Q196)</f>
        <v>0</v>
      </c>
      <c r="R185" s="162"/>
      <c r="S185" s="162"/>
      <c r="T185" s="162"/>
      <c r="U185" s="162"/>
      <c r="V185" s="162">
        <f>SUM(V186:V196)</f>
        <v>0</v>
      </c>
      <c r="W185" s="162"/>
      <c r="X185" s="162"/>
      <c r="Y185" s="162"/>
      <c r="AG185" t="s">
        <v>296</v>
      </c>
    </row>
    <row r="186" spans="1:60" outlineLevel="1" x14ac:dyDescent="0.2">
      <c r="A186" s="179">
        <v>158</v>
      </c>
      <c r="B186" s="180" t="s">
        <v>2742</v>
      </c>
      <c r="C186" s="189" t="s">
        <v>2743</v>
      </c>
      <c r="D186" s="181" t="s">
        <v>308</v>
      </c>
      <c r="E186" s="182">
        <v>1.75</v>
      </c>
      <c r="F186" s="183"/>
      <c r="G186" s="184">
        <f t="shared" ref="G186:G193" si="56">ROUND(E186*F186,2)</f>
        <v>0</v>
      </c>
      <c r="H186" s="158"/>
      <c r="I186" s="157">
        <f t="shared" ref="I186:I193" si="57">ROUND(E186*H186,2)</f>
        <v>0</v>
      </c>
      <c r="J186" s="158"/>
      <c r="K186" s="157">
        <f t="shared" ref="K186:K193" si="58">ROUND(E186*J186,2)</f>
        <v>0</v>
      </c>
      <c r="L186" s="157">
        <v>21</v>
      </c>
      <c r="M186" s="157">
        <f t="shared" ref="M186:M193" si="59">G186*(1+L186/100)</f>
        <v>0</v>
      </c>
      <c r="N186" s="156">
        <v>0</v>
      </c>
      <c r="O186" s="156">
        <f t="shared" ref="O186:O193" si="60">ROUND(E186*N186,2)</f>
        <v>0</v>
      </c>
      <c r="P186" s="156">
        <v>0</v>
      </c>
      <c r="Q186" s="156">
        <f t="shared" ref="Q186:Q193" si="61">ROUND(E186*P186,2)</f>
        <v>0</v>
      </c>
      <c r="R186" s="157"/>
      <c r="S186" s="157" t="s">
        <v>332</v>
      </c>
      <c r="T186" s="157" t="s">
        <v>333</v>
      </c>
      <c r="U186" s="157">
        <v>0</v>
      </c>
      <c r="V186" s="157">
        <f t="shared" ref="V186:V193" si="62">ROUND(E186*U186,2)</f>
        <v>0</v>
      </c>
      <c r="W186" s="157"/>
      <c r="X186" s="157" t="s">
        <v>301</v>
      </c>
      <c r="Y186" s="157" t="s">
        <v>302</v>
      </c>
      <c r="Z186" s="147"/>
      <c r="AA186" s="147"/>
      <c r="AB186" s="147"/>
      <c r="AC186" s="147"/>
      <c r="AD186" s="147"/>
      <c r="AE186" s="147"/>
      <c r="AF186" s="147"/>
      <c r="AG186" s="147" t="s">
        <v>1585</v>
      </c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1" x14ac:dyDescent="0.2">
      <c r="A187" s="179">
        <v>159</v>
      </c>
      <c r="B187" s="180" t="s">
        <v>2744</v>
      </c>
      <c r="C187" s="189" t="s">
        <v>2745</v>
      </c>
      <c r="D187" s="181" t="s">
        <v>355</v>
      </c>
      <c r="E187" s="182">
        <v>5</v>
      </c>
      <c r="F187" s="183"/>
      <c r="G187" s="184">
        <f t="shared" si="56"/>
        <v>0</v>
      </c>
      <c r="H187" s="158"/>
      <c r="I187" s="157">
        <f t="shared" si="57"/>
        <v>0</v>
      </c>
      <c r="J187" s="158"/>
      <c r="K187" s="157">
        <f t="shared" si="58"/>
        <v>0</v>
      </c>
      <c r="L187" s="157">
        <v>21</v>
      </c>
      <c r="M187" s="157">
        <f t="shared" si="59"/>
        <v>0</v>
      </c>
      <c r="N187" s="156">
        <v>0</v>
      </c>
      <c r="O187" s="156">
        <f t="shared" si="60"/>
        <v>0</v>
      </c>
      <c r="P187" s="156">
        <v>0</v>
      </c>
      <c r="Q187" s="156">
        <f t="shared" si="61"/>
        <v>0</v>
      </c>
      <c r="R187" s="157"/>
      <c r="S187" s="157" t="s">
        <v>332</v>
      </c>
      <c r="T187" s="157" t="s">
        <v>333</v>
      </c>
      <c r="U187" s="157">
        <v>0</v>
      </c>
      <c r="V187" s="157">
        <f t="shared" si="62"/>
        <v>0</v>
      </c>
      <c r="W187" s="157"/>
      <c r="X187" s="157" t="s">
        <v>301</v>
      </c>
      <c r="Y187" s="157" t="s">
        <v>302</v>
      </c>
      <c r="Z187" s="147"/>
      <c r="AA187" s="147"/>
      <c r="AB187" s="147"/>
      <c r="AC187" s="147"/>
      <c r="AD187" s="147"/>
      <c r="AE187" s="147"/>
      <c r="AF187" s="147"/>
      <c r="AG187" s="147" t="s">
        <v>1585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1" x14ac:dyDescent="0.2">
      <c r="A188" s="179">
        <v>160</v>
      </c>
      <c r="B188" s="180" t="s">
        <v>2746</v>
      </c>
      <c r="C188" s="189" t="s">
        <v>2747</v>
      </c>
      <c r="D188" s="181" t="s">
        <v>338</v>
      </c>
      <c r="E188" s="182">
        <v>0.7</v>
      </c>
      <c r="F188" s="183"/>
      <c r="G188" s="184">
        <f t="shared" si="56"/>
        <v>0</v>
      </c>
      <c r="H188" s="158"/>
      <c r="I188" s="157">
        <f t="shared" si="57"/>
        <v>0</v>
      </c>
      <c r="J188" s="158"/>
      <c r="K188" s="157">
        <f t="shared" si="58"/>
        <v>0</v>
      </c>
      <c r="L188" s="157">
        <v>21</v>
      </c>
      <c r="M188" s="157">
        <f t="shared" si="59"/>
        <v>0</v>
      </c>
      <c r="N188" s="156">
        <v>0</v>
      </c>
      <c r="O188" s="156">
        <f t="shared" si="60"/>
        <v>0</v>
      </c>
      <c r="P188" s="156">
        <v>0</v>
      </c>
      <c r="Q188" s="156">
        <f t="shared" si="61"/>
        <v>0</v>
      </c>
      <c r="R188" s="157"/>
      <c r="S188" s="157" t="s">
        <v>332</v>
      </c>
      <c r="T188" s="157" t="s">
        <v>333</v>
      </c>
      <c r="U188" s="157">
        <v>0</v>
      </c>
      <c r="V188" s="157">
        <f t="shared" si="62"/>
        <v>0</v>
      </c>
      <c r="W188" s="157"/>
      <c r="X188" s="157" t="s">
        <v>301</v>
      </c>
      <c r="Y188" s="157" t="s">
        <v>302</v>
      </c>
      <c r="Z188" s="147"/>
      <c r="AA188" s="147"/>
      <c r="AB188" s="147"/>
      <c r="AC188" s="147"/>
      <c r="AD188" s="147"/>
      <c r="AE188" s="147"/>
      <c r="AF188" s="147"/>
      <c r="AG188" s="147" t="s">
        <v>1585</v>
      </c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2">
      <c r="A189" s="179">
        <v>161</v>
      </c>
      <c r="B189" s="180" t="s">
        <v>2748</v>
      </c>
      <c r="C189" s="189" t="s">
        <v>2749</v>
      </c>
      <c r="D189" s="181" t="s">
        <v>355</v>
      </c>
      <c r="E189" s="182">
        <v>5</v>
      </c>
      <c r="F189" s="183"/>
      <c r="G189" s="184">
        <f t="shared" si="56"/>
        <v>0</v>
      </c>
      <c r="H189" s="158"/>
      <c r="I189" s="157">
        <f t="shared" si="57"/>
        <v>0</v>
      </c>
      <c r="J189" s="158"/>
      <c r="K189" s="157">
        <f t="shared" si="58"/>
        <v>0</v>
      </c>
      <c r="L189" s="157">
        <v>21</v>
      </c>
      <c r="M189" s="157">
        <f t="shared" si="59"/>
        <v>0</v>
      </c>
      <c r="N189" s="156">
        <v>0</v>
      </c>
      <c r="O189" s="156">
        <f t="shared" si="60"/>
        <v>0</v>
      </c>
      <c r="P189" s="156">
        <v>0</v>
      </c>
      <c r="Q189" s="156">
        <f t="shared" si="61"/>
        <v>0</v>
      </c>
      <c r="R189" s="157"/>
      <c r="S189" s="157" t="s">
        <v>332</v>
      </c>
      <c r="T189" s="157" t="s">
        <v>333</v>
      </c>
      <c r="U189" s="157">
        <v>0</v>
      </c>
      <c r="V189" s="157">
        <f t="shared" si="62"/>
        <v>0</v>
      </c>
      <c r="W189" s="157"/>
      <c r="X189" s="157" t="s">
        <v>301</v>
      </c>
      <c r="Y189" s="157" t="s">
        <v>302</v>
      </c>
      <c r="Z189" s="147"/>
      <c r="AA189" s="147"/>
      <c r="AB189" s="147"/>
      <c r="AC189" s="147"/>
      <c r="AD189" s="147"/>
      <c r="AE189" s="147"/>
      <c r="AF189" s="147"/>
      <c r="AG189" s="147" t="s">
        <v>1585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1" x14ac:dyDescent="0.2">
      <c r="A190" s="179">
        <v>162</v>
      </c>
      <c r="B190" s="180" t="s">
        <v>2750</v>
      </c>
      <c r="C190" s="189" t="s">
        <v>2751</v>
      </c>
      <c r="D190" s="181" t="s">
        <v>355</v>
      </c>
      <c r="E190" s="182">
        <v>5</v>
      </c>
      <c r="F190" s="183"/>
      <c r="G190" s="184">
        <f t="shared" si="56"/>
        <v>0</v>
      </c>
      <c r="H190" s="158"/>
      <c r="I190" s="157">
        <f t="shared" si="57"/>
        <v>0</v>
      </c>
      <c r="J190" s="158"/>
      <c r="K190" s="157">
        <f t="shared" si="58"/>
        <v>0</v>
      </c>
      <c r="L190" s="157">
        <v>21</v>
      </c>
      <c r="M190" s="157">
        <f t="shared" si="59"/>
        <v>0</v>
      </c>
      <c r="N190" s="156">
        <v>0</v>
      </c>
      <c r="O190" s="156">
        <f t="shared" si="60"/>
        <v>0</v>
      </c>
      <c r="P190" s="156">
        <v>0</v>
      </c>
      <c r="Q190" s="156">
        <f t="shared" si="61"/>
        <v>0</v>
      </c>
      <c r="R190" s="157"/>
      <c r="S190" s="157" t="s">
        <v>332</v>
      </c>
      <c r="T190" s="157" t="s">
        <v>333</v>
      </c>
      <c r="U190" s="157">
        <v>0</v>
      </c>
      <c r="V190" s="157">
        <f t="shared" si="62"/>
        <v>0</v>
      </c>
      <c r="W190" s="157"/>
      <c r="X190" s="157" t="s">
        <v>301</v>
      </c>
      <c r="Y190" s="157" t="s">
        <v>302</v>
      </c>
      <c r="Z190" s="147"/>
      <c r="AA190" s="147"/>
      <c r="AB190" s="147"/>
      <c r="AC190" s="147"/>
      <c r="AD190" s="147"/>
      <c r="AE190" s="147"/>
      <c r="AF190" s="147"/>
      <c r="AG190" s="147" t="s">
        <v>1585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outlineLevel="1" x14ac:dyDescent="0.2">
      <c r="A191" s="179">
        <v>163</v>
      </c>
      <c r="B191" s="180" t="s">
        <v>2752</v>
      </c>
      <c r="C191" s="189" t="s">
        <v>2753</v>
      </c>
      <c r="D191" s="181" t="s">
        <v>308</v>
      </c>
      <c r="E191" s="182">
        <v>1.75</v>
      </c>
      <c r="F191" s="183"/>
      <c r="G191" s="184">
        <f t="shared" si="56"/>
        <v>0</v>
      </c>
      <c r="H191" s="158"/>
      <c r="I191" s="157">
        <f t="shared" si="57"/>
        <v>0</v>
      </c>
      <c r="J191" s="158"/>
      <c r="K191" s="157">
        <f t="shared" si="58"/>
        <v>0</v>
      </c>
      <c r="L191" s="157">
        <v>21</v>
      </c>
      <c r="M191" s="157">
        <f t="shared" si="59"/>
        <v>0</v>
      </c>
      <c r="N191" s="156">
        <v>0</v>
      </c>
      <c r="O191" s="156">
        <f t="shared" si="60"/>
        <v>0</v>
      </c>
      <c r="P191" s="156">
        <v>0</v>
      </c>
      <c r="Q191" s="156">
        <f t="shared" si="61"/>
        <v>0</v>
      </c>
      <c r="R191" s="157"/>
      <c r="S191" s="157" t="s">
        <v>332</v>
      </c>
      <c r="T191" s="157" t="s">
        <v>333</v>
      </c>
      <c r="U191" s="157">
        <v>0</v>
      </c>
      <c r="V191" s="157">
        <f t="shared" si="62"/>
        <v>0</v>
      </c>
      <c r="W191" s="157"/>
      <c r="X191" s="157" t="s">
        <v>301</v>
      </c>
      <c r="Y191" s="157" t="s">
        <v>302</v>
      </c>
      <c r="Z191" s="147"/>
      <c r="AA191" s="147"/>
      <c r="AB191" s="147"/>
      <c r="AC191" s="147"/>
      <c r="AD191" s="147"/>
      <c r="AE191" s="147"/>
      <c r="AF191" s="147"/>
      <c r="AG191" s="147" t="s">
        <v>1585</v>
      </c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1" x14ac:dyDescent="0.2">
      <c r="A192" s="179">
        <v>164</v>
      </c>
      <c r="B192" s="180" t="s">
        <v>2754</v>
      </c>
      <c r="C192" s="189" t="s">
        <v>2755</v>
      </c>
      <c r="D192" s="181" t="s">
        <v>355</v>
      </c>
      <c r="E192" s="182">
        <v>5</v>
      </c>
      <c r="F192" s="183"/>
      <c r="G192" s="184">
        <f t="shared" si="56"/>
        <v>0</v>
      </c>
      <c r="H192" s="158"/>
      <c r="I192" s="157">
        <f t="shared" si="57"/>
        <v>0</v>
      </c>
      <c r="J192" s="158"/>
      <c r="K192" s="157">
        <f t="shared" si="58"/>
        <v>0</v>
      </c>
      <c r="L192" s="157">
        <v>21</v>
      </c>
      <c r="M192" s="157">
        <f t="shared" si="59"/>
        <v>0</v>
      </c>
      <c r="N192" s="156">
        <v>0</v>
      </c>
      <c r="O192" s="156">
        <f t="shared" si="60"/>
        <v>0</v>
      </c>
      <c r="P192" s="156">
        <v>0</v>
      </c>
      <c r="Q192" s="156">
        <f t="shared" si="61"/>
        <v>0</v>
      </c>
      <c r="R192" s="157"/>
      <c r="S192" s="157" t="s">
        <v>332</v>
      </c>
      <c r="T192" s="157" t="s">
        <v>333</v>
      </c>
      <c r="U192" s="157">
        <v>0</v>
      </c>
      <c r="V192" s="157">
        <f t="shared" si="62"/>
        <v>0</v>
      </c>
      <c r="W192" s="157"/>
      <c r="X192" s="157" t="s">
        <v>301</v>
      </c>
      <c r="Y192" s="157" t="s">
        <v>302</v>
      </c>
      <c r="Z192" s="147"/>
      <c r="AA192" s="147"/>
      <c r="AB192" s="147"/>
      <c r="AC192" s="147"/>
      <c r="AD192" s="147"/>
      <c r="AE192" s="147"/>
      <c r="AF192" s="147"/>
      <c r="AG192" s="147" t="s">
        <v>1585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1" x14ac:dyDescent="0.2">
      <c r="A193" s="173">
        <v>165</v>
      </c>
      <c r="B193" s="174" t="s">
        <v>2756</v>
      </c>
      <c r="C193" s="187" t="s">
        <v>2757</v>
      </c>
      <c r="D193" s="175" t="s">
        <v>355</v>
      </c>
      <c r="E193" s="176">
        <v>7</v>
      </c>
      <c r="F193" s="177"/>
      <c r="G193" s="178">
        <f t="shared" si="56"/>
        <v>0</v>
      </c>
      <c r="H193" s="158"/>
      <c r="I193" s="157">
        <f t="shared" si="57"/>
        <v>0</v>
      </c>
      <c r="J193" s="158"/>
      <c r="K193" s="157">
        <f t="shared" si="58"/>
        <v>0</v>
      </c>
      <c r="L193" s="157">
        <v>21</v>
      </c>
      <c r="M193" s="157">
        <f t="shared" si="59"/>
        <v>0</v>
      </c>
      <c r="N193" s="156">
        <v>0</v>
      </c>
      <c r="O193" s="156">
        <f t="shared" si="60"/>
        <v>0</v>
      </c>
      <c r="P193" s="156">
        <v>0</v>
      </c>
      <c r="Q193" s="156">
        <f t="shared" si="61"/>
        <v>0</v>
      </c>
      <c r="R193" s="157"/>
      <c r="S193" s="157" t="s">
        <v>332</v>
      </c>
      <c r="T193" s="157" t="s">
        <v>333</v>
      </c>
      <c r="U193" s="157">
        <v>0</v>
      </c>
      <c r="V193" s="157">
        <f t="shared" si="62"/>
        <v>0</v>
      </c>
      <c r="W193" s="157"/>
      <c r="X193" s="157" t="s">
        <v>301</v>
      </c>
      <c r="Y193" s="157" t="s">
        <v>302</v>
      </c>
      <c r="Z193" s="147"/>
      <c r="AA193" s="147"/>
      <c r="AB193" s="147"/>
      <c r="AC193" s="147"/>
      <c r="AD193" s="147"/>
      <c r="AE193" s="147"/>
      <c r="AF193" s="147"/>
      <c r="AG193" s="147" t="s">
        <v>1585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2" x14ac:dyDescent="0.2">
      <c r="A194" s="154"/>
      <c r="B194" s="155"/>
      <c r="C194" s="274" t="s">
        <v>2758</v>
      </c>
      <c r="D194" s="275"/>
      <c r="E194" s="275"/>
      <c r="F194" s="275"/>
      <c r="G194" s="275"/>
      <c r="H194" s="157"/>
      <c r="I194" s="157"/>
      <c r="J194" s="157"/>
      <c r="K194" s="157"/>
      <c r="L194" s="157"/>
      <c r="M194" s="157"/>
      <c r="N194" s="156"/>
      <c r="O194" s="156"/>
      <c r="P194" s="156"/>
      <c r="Q194" s="156"/>
      <c r="R194" s="157"/>
      <c r="S194" s="157"/>
      <c r="T194" s="157"/>
      <c r="U194" s="157"/>
      <c r="V194" s="157"/>
      <c r="W194" s="157"/>
      <c r="X194" s="157"/>
      <c r="Y194" s="157"/>
      <c r="Z194" s="147"/>
      <c r="AA194" s="147"/>
      <c r="AB194" s="147"/>
      <c r="AC194" s="147"/>
      <c r="AD194" s="147"/>
      <c r="AE194" s="147"/>
      <c r="AF194" s="147"/>
      <c r="AG194" s="147" t="s">
        <v>319</v>
      </c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1" x14ac:dyDescent="0.2">
      <c r="A195" s="173">
        <v>166</v>
      </c>
      <c r="B195" s="174" t="s">
        <v>2759</v>
      </c>
      <c r="C195" s="187" t="s">
        <v>2760</v>
      </c>
      <c r="D195" s="175" t="s">
        <v>338</v>
      </c>
      <c r="E195" s="176">
        <v>0.7</v>
      </c>
      <c r="F195" s="177"/>
      <c r="G195" s="178">
        <f>ROUND(E195*F195,2)</f>
        <v>0</v>
      </c>
      <c r="H195" s="158"/>
      <c r="I195" s="157">
        <f>ROUND(E195*H195,2)</f>
        <v>0</v>
      </c>
      <c r="J195" s="158"/>
      <c r="K195" s="157">
        <f>ROUND(E195*J195,2)</f>
        <v>0</v>
      </c>
      <c r="L195" s="157">
        <v>21</v>
      </c>
      <c r="M195" s="157">
        <f>G195*(1+L195/100)</f>
        <v>0</v>
      </c>
      <c r="N195" s="156">
        <v>0</v>
      </c>
      <c r="O195" s="156">
        <f>ROUND(E195*N195,2)</f>
        <v>0</v>
      </c>
      <c r="P195" s="156">
        <v>0</v>
      </c>
      <c r="Q195" s="156">
        <f>ROUND(E195*P195,2)</f>
        <v>0</v>
      </c>
      <c r="R195" s="157"/>
      <c r="S195" s="157" t="s">
        <v>332</v>
      </c>
      <c r="T195" s="157" t="s">
        <v>333</v>
      </c>
      <c r="U195" s="157">
        <v>0</v>
      </c>
      <c r="V195" s="157">
        <f>ROUND(E195*U195,2)</f>
        <v>0</v>
      </c>
      <c r="W195" s="157"/>
      <c r="X195" s="157" t="s">
        <v>301</v>
      </c>
      <c r="Y195" s="157" t="s">
        <v>302</v>
      </c>
      <c r="Z195" s="147"/>
      <c r="AA195" s="147"/>
      <c r="AB195" s="147"/>
      <c r="AC195" s="147"/>
      <c r="AD195" s="147"/>
      <c r="AE195" s="147"/>
      <c r="AF195" s="147"/>
      <c r="AG195" s="147" t="s">
        <v>1585</v>
      </c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2" x14ac:dyDescent="0.2">
      <c r="A196" s="154"/>
      <c r="B196" s="155"/>
      <c r="C196" s="274" t="s">
        <v>2761</v>
      </c>
      <c r="D196" s="275"/>
      <c r="E196" s="275"/>
      <c r="F196" s="275"/>
      <c r="G196" s="275"/>
      <c r="H196" s="157"/>
      <c r="I196" s="157"/>
      <c r="J196" s="157"/>
      <c r="K196" s="157"/>
      <c r="L196" s="157"/>
      <c r="M196" s="157"/>
      <c r="N196" s="156"/>
      <c r="O196" s="156"/>
      <c r="P196" s="156"/>
      <c r="Q196" s="156"/>
      <c r="R196" s="157"/>
      <c r="S196" s="157"/>
      <c r="T196" s="157"/>
      <c r="U196" s="157"/>
      <c r="V196" s="157"/>
      <c r="W196" s="157"/>
      <c r="X196" s="157"/>
      <c r="Y196" s="157"/>
      <c r="Z196" s="147"/>
      <c r="AA196" s="147"/>
      <c r="AB196" s="147"/>
      <c r="AC196" s="147"/>
      <c r="AD196" s="147"/>
      <c r="AE196" s="147"/>
      <c r="AF196" s="147"/>
      <c r="AG196" s="147" t="s">
        <v>319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x14ac:dyDescent="0.2">
      <c r="A197" s="163" t="s">
        <v>295</v>
      </c>
      <c r="B197" s="164" t="s">
        <v>207</v>
      </c>
      <c r="C197" s="186" t="s">
        <v>208</v>
      </c>
      <c r="D197" s="165"/>
      <c r="E197" s="166"/>
      <c r="F197" s="167"/>
      <c r="G197" s="168">
        <f>SUMIF(AG198:AG204,"&lt;&gt;NOR",G198:G204)</f>
        <v>0</v>
      </c>
      <c r="H197" s="162"/>
      <c r="I197" s="162">
        <f>SUM(I198:I204)</f>
        <v>0</v>
      </c>
      <c r="J197" s="162"/>
      <c r="K197" s="162">
        <f>SUM(K198:K204)</f>
        <v>0</v>
      </c>
      <c r="L197" s="162"/>
      <c r="M197" s="162">
        <f>SUM(M198:M204)</f>
        <v>0</v>
      </c>
      <c r="N197" s="161"/>
      <c r="O197" s="161">
        <f>SUM(O198:O204)</f>
        <v>0</v>
      </c>
      <c r="P197" s="161"/>
      <c r="Q197" s="161">
        <f>SUM(Q198:Q204)</f>
        <v>0</v>
      </c>
      <c r="R197" s="162"/>
      <c r="S197" s="162"/>
      <c r="T197" s="162"/>
      <c r="U197" s="162"/>
      <c r="V197" s="162">
        <f>SUM(V198:V204)</f>
        <v>0</v>
      </c>
      <c r="W197" s="162"/>
      <c r="X197" s="162"/>
      <c r="Y197" s="162"/>
      <c r="AG197" t="s">
        <v>296</v>
      </c>
    </row>
    <row r="198" spans="1:60" outlineLevel="1" x14ac:dyDescent="0.2">
      <c r="A198" s="173">
        <v>167</v>
      </c>
      <c r="B198" s="174" t="s">
        <v>2762</v>
      </c>
      <c r="C198" s="187" t="s">
        <v>2757</v>
      </c>
      <c r="D198" s="175" t="s">
        <v>355</v>
      </c>
      <c r="E198" s="176">
        <v>7</v>
      </c>
      <c r="F198" s="177"/>
      <c r="G198" s="178">
        <f>ROUND(E198*F198,2)</f>
        <v>0</v>
      </c>
      <c r="H198" s="158"/>
      <c r="I198" s="157">
        <f>ROUND(E198*H198,2)</f>
        <v>0</v>
      </c>
      <c r="J198" s="158"/>
      <c r="K198" s="157">
        <f>ROUND(E198*J198,2)</f>
        <v>0</v>
      </c>
      <c r="L198" s="157">
        <v>21</v>
      </c>
      <c r="M198" s="157">
        <f>G198*(1+L198/100)</f>
        <v>0</v>
      </c>
      <c r="N198" s="156">
        <v>0</v>
      </c>
      <c r="O198" s="156">
        <f>ROUND(E198*N198,2)</f>
        <v>0</v>
      </c>
      <c r="P198" s="156">
        <v>0</v>
      </c>
      <c r="Q198" s="156">
        <f>ROUND(E198*P198,2)</f>
        <v>0</v>
      </c>
      <c r="R198" s="157"/>
      <c r="S198" s="157" t="s">
        <v>332</v>
      </c>
      <c r="T198" s="157" t="s">
        <v>333</v>
      </c>
      <c r="U198" s="157">
        <v>0</v>
      </c>
      <c r="V198" s="157">
        <f>ROUND(E198*U198,2)</f>
        <v>0</v>
      </c>
      <c r="W198" s="157"/>
      <c r="X198" s="157" t="s">
        <v>334</v>
      </c>
      <c r="Y198" s="157" t="s">
        <v>302</v>
      </c>
      <c r="Z198" s="147"/>
      <c r="AA198" s="147"/>
      <c r="AB198" s="147"/>
      <c r="AC198" s="147"/>
      <c r="AD198" s="147"/>
      <c r="AE198" s="147"/>
      <c r="AF198" s="147"/>
      <c r="AG198" s="147" t="s">
        <v>1597</v>
      </c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2" x14ac:dyDescent="0.2">
      <c r="A199" s="154"/>
      <c r="B199" s="155"/>
      <c r="C199" s="274" t="s">
        <v>2758</v>
      </c>
      <c r="D199" s="275"/>
      <c r="E199" s="275"/>
      <c r="F199" s="275"/>
      <c r="G199" s="275"/>
      <c r="H199" s="157"/>
      <c r="I199" s="157"/>
      <c r="J199" s="157"/>
      <c r="K199" s="157"/>
      <c r="L199" s="157"/>
      <c r="M199" s="157"/>
      <c r="N199" s="156"/>
      <c r="O199" s="156"/>
      <c r="P199" s="156"/>
      <c r="Q199" s="156"/>
      <c r="R199" s="157"/>
      <c r="S199" s="157"/>
      <c r="T199" s="157"/>
      <c r="U199" s="157"/>
      <c r="V199" s="157"/>
      <c r="W199" s="157"/>
      <c r="X199" s="157"/>
      <c r="Y199" s="157"/>
      <c r="Z199" s="147"/>
      <c r="AA199" s="147"/>
      <c r="AB199" s="147"/>
      <c r="AC199" s="147"/>
      <c r="AD199" s="147"/>
      <c r="AE199" s="147"/>
      <c r="AF199" s="147"/>
      <c r="AG199" s="147" t="s">
        <v>319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1" x14ac:dyDescent="0.2">
      <c r="A200" s="179">
        <v>168</v>
      </c>
      <c r="B200" s="180" t="s">
        <v>2763</v>
      </c>
      <c r="C200" s="189" t="s">
        <v>2764</v>
      </c>
      <c r="D200" s="181" t="s">
        <v>348</v>
      </c>
      <c r="E200" s="182">
        <v>0.8</v>
      </c>
      <c r="F200" s="183"/>
      <c r="G200" s="184">
        <f>ROUND(E200*F200,2)</f>
        <v>0</v>
      </c>
      <c r="H200" s="158"/>
      <c r="I200" s="157">
        <f>ROUND(E200*H200,2)</f>
        <v>0</v>
      </c>
      <c r="J200" s="158"/>
      <c r="K200" s="157">
        <f>ROUND(E200*J200,2)</f>
        <v>0</v>
      </c>
      <c r="L200" s="157">
        <v>21</v>
      </c>
      <c r="M200" s="157">
        <f>G200*(1+L200/100)</f>
        <v>0</v>
      </c>
      <c r="N200" s="156">
        <v>0</v>
      </c>
      <c r="O200" s="156">
        <f>ROUND(E200*N200,2)</f>
        <v>0</v>
      </c>
      <c r="P200" s="156">
        <v>0</v>
      </c>
      <c r="Q200" s="156">
        <f>ROUND(E200*P200,2)</f>
        <v>0</v>
      </c>
      <c r="R200" s="157"/>
      <c r="S200" s="157" t="s">
        <v>332</v>
      </c>
      <c r="T200" s="157" t="s">
        <v>333</v>
      </c>
      <c r="U200" s="157">
        <v>0</v>
      </c>
      <c r="V200" s="157">
        <f>ROUND(E200*U200,2)</f>
        <v>0</v>
      </c>
      <c r="W200" s="157"/>
      <c r="X200" s="157" t="s">
        <v>334</v>
      </c>
      <c r="Y200" s="157" t="s">
        <v>302</v>
      </c>
      <c r="Z200" s="147"/>
      <c r="AA200" s="147"/>
      <c r="AB200" s="147"/>
      <c r="AC200" s="147"/>
      <c r="AD200" s="147"/>
      <c r="AE200" s="147"/>
      <c r="AF200" s="147"/>
      <c r="AG200" s="147" t="s">
        <v>1597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1" x14ac:dyDescent="0.2">
      <c r="A201" s="173">
        <v>169</v>
      </c>
      <c r="B201" s="174" t="s">
        <v>2765</v>
      </c>
      <c r="C201" s="187" t="s">
        <v>2766</v>
      </c>
      <c r="D201" s="175" t="s">
        <v>348</v>
      </c>
      <c r="E201" s="176">
        <v>1.1000000000000001</v>
      </c>
      <c r="F201" s="177"/>
      <c r="G201" s="178">
        <f>ROUND(E201*F201,2)</f>
        <v>0</v>
      </c>
      <c r="H201" s="158"/>
      <c r="I201" s="157">
        <f>ROUND(E201*H201,2)</f>
        <v>0</v>
      </c>
      <c r="J201" s="158"/>
      <c r="K201" s="157">
        <f>ROUND(E201*J201,2)</f>
        <v>0</v>
      </c>
      <c r="L201" s="157">
        <v>21</v>
      </c>
      <c r="M201" s="157">
        <f>G201*(1+L201/100)</f>
        <v>0</v>
      </c>
      <c r="N201" s="156">
        <v>0</v>
      </c>
      <c r="O201" s="156">
        <f>ROUND(E201*N201,2)</f>
        <v>0</v>
      </c>
      <c r="P201" s="156">
        <v>0</v>
      </c>
      <c r="Q201" s="156">
        <f>ROUND(E201*P201,2)</f>
        <v>0</v>
      </c>
      <c r="R201" s="157"/>
      <c r="S201" s="157" t="s">
        <v>332</v>
      </c>
      <c r="T201" s="157" t="s">
        <v>333</v>
      </c>
      <c r="U201" s="157">
        <v>0</v>
      </c>
      <c r="V201" s="157">
        <f>ROUND(E201*U201,2)</f>
        <v>0</v>
      </c>
      <c r="W201" s="157"/>
      <c r="X201" s="157" t="s">
        <v>334</v>
      </c>
      <c r="Y201" s="157" t="s">
        <v>302</v>
      </c>
      <c r="Z201" s="147"/>
      <c r="AA201" s="147"/>
      <c r="AB201" s="147"/>
      <c r="AC201" s="147"/>
      <c r="AD201" s="147"/>
      <c r="AE201" s="147"/>
      <c r="AF201" s="147"/>
      <c r="AG201" s="147" t="s">
        <v>1597</v>
      </c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2" x14ac:dyDescent="0.2">
      <c r="A202" s="154"/>
      <c r="B202" s="155"/>
      <c r="C202" s="274" t="s">
        <v>2767</v>
      </c>
      <c r="D202" s="275"/>
      <c r="E202" s="275"/>
      <c r="F202" s="275"/>
      <c r="G202" s="275"/>
      <c r="H202" s="157"/>
      <c r="I202" s="157"/>
      <c r="J202" s="157"/>
      <c r="K202" s="157"/>
      <c r="L202" s="157"/>
      <c r="M202" s="157"/>
      <c r="N202" s="156"/>
      <c r="O202" s="156"/>
      <c r="P202" s="156"/>
      <c r="Q202" s="156"/>
      <c r="R202" s="157"/>
      <c r="S202" s="157"/>
      <c r="T202" s="157"/>
      <c r="U202" s="157"/>
      <c r="V202" s="157"/>
      <c r="W202" s="157"/>
      <c r="X202" s="157"/>
      <c r="Y202" s="157"/>
      <c r="Z202" s="147"/>
      <c r="AA202" s="147"/>
      <c r="AB202" s="147"/>
      <c r="AC202" s="147"/>
      <c r="AD202" s="147"/>
      <c r="AE202" s="147"/>
      <c r="AF202" s="147"/>
      <c r="AG202" s="147" t="s">
        <v>319</v>
      </c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1" x14ac:dyDescent="0.2">
      <c r="A203" s="173">
        <v>170</v>
      </c>
      <c r="B203" s="174" t="s">
        <v>2768</v>
      </c>
      <c r="C203" s="187" t="s">
        <v>2769</v>
      </c>
      <c r="D203" s="175" t="s">
        <v>355</v>
      </c>
      <c r="E203" s="176">
        <v>5</v>
      </c>
      <c r="F203" s="177"/>
      <c r="G203" s="178">
        <f>ROUND(E203*F203,2)</f>
        <v>0</v>
      </c>
      <c r="H203" s="158"/>
      <c r="I203" s="157">
        <f>ROUND(E203*H203,2)</f>
        <v>0</v>
      </c>
      <c r="J203" s="158"/>
      <c r="K203" s="157">
        <f>ROUND(E203*J203,2)</f>
        <v>0</v>
      </c>
      <c r="L203" s="157">
        <v>21</v>
      </c>
      <c r="M203" s="157">
        <f>G203*(1+L203/100)</f>
        <v>0</v>
      </c>
      <c r="N203" s="156">
        <v>0</v>
      </c>
      <c r="O203" s="156">
        <f>ROUND(E203*N203,2)</f>
        <v>0</v>
      </c>
      <c r="P203" s="156">
        <v>0</v>
      </c>
      <c r="Q203" s="156">
        <f>ROUND(E203*P203,2)</f>
        <v>0</v>
      </c>
      <c r="R203" s="157"/>
      <c r="S203" s="157" t="s">
        <v>332</v>
      </c>
      <c r="T203" s="157" t="s">
        <v>333</v>
      </c>
      <c r="U203" s="157">
        <v>0</v>
      </c>
      <c r="V203" s="157">
        <f>ROUND(E203*U203,2)</f>
        <v>0</v>
      </c>
      <c r="W203" s="157"/>
      <c r="X203" s="157" t="s">
        <v>334</v>
      </c>
      <c r="Y203" s="157" t="s">
        <v>302</v>
      </c>
      <c r="Z203" s="147"/>
      <c r="AA203" s="147"/>
      <c r="AB203" s="147"/>
      <c r="AC203" s="147"/>
      <c r="AD203" s="147"/>
      <c r="AE203" s="147"/>
      <c r="AF203" s="147"/>
      <c r="AG203" s="147" t="s">
        <v>1597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2" x14ac:dyDescent="0.2">
      <c r="A204" s="154"/>
      <c r="B204" s="155"/>
      <c r="C204" s="274" t="s">
        <v>2761</v>
      </c>
      <c r="D204" s="275"/>
      <c r="E204" s="275"/>
      <c r="F204" s="275"/>
      <c r="G204" s="275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319</v>
      </c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x14ac:dyDescent="0.2">
      <c r="A205" s="163" t="s">
        <v>295</v>
      </c>
      <c r="B205" s="164" t="s">
        <v>207</v>
      </c>
      <c r="C205" s="186" t="s">
        <v>209</v>
      </c>
      <c r="D205" s="165"/>
      <c r="E205" s="166"/>
      <c r="F205" s="167"/>
      <c r="G205" s="168">
        <f>SUMIF(AG206:AG222,"&lt;&gt;NOR",G206:G222)</f>
        <v>0</v>
      </c>
      <c r="H205" s="162"/>
      <c r="I205" s="162">
        <f>SUM(I206:I222)</f>
        <v>0</v>
      </c>
      <c r="J205" s="162"/>
      <c r="K205" s="162">
        <f>SUM(K206:K222)</f>
        <v>0</v>
      </c>
      <c r="L205" s="162"/>
      <c r="M205" s="162">
        <f>SUM(M206:M222)</f>
        <v>0</v>
      </c>
      <c r="N205" s="161"/>
      <c r="O205" s="161">
        <f>SUM(O206:O222)</f>
        <v>0</v>
      </c>
      <c r="P205" s="161"/>
      <c r="Q205" s="161">
        <f>SUM(Q206:Q222)</f>
        <v>0</v>
      </c>
      <c r="R205" s="162"/>
      <c r="S205" s="162"/>
      <c r="T205" s="162"/>
      <c r="U205" s="162"/>
      <c r="V205" s="162">
        <f>SUM(V206:V222)</f>
        <v>0</v>
      </c>
      <c r="W205" s="162"/>
      <c r="X205" s="162"/>
      <c r="Y205" s="162"/>
      <c r="AG205" t="s">
        <v>296</v>
      </c>
    </row>
    <row r="206" spans="1:60" outlineLevel="1" x14ac:dyDescent="0.2">
      <c r="A206" s="179">
        <v>171</v>
      </c>
      <c r="B206" s="180" t="s">
        <v>2770</v>
      </c>
      <c r="C206" s="189" t="s">
        <v>2771</v>
      </c>
      <c r="D206" s="181" t="s">
        <v>1972</v>
      </c>
      <c r="E206" s="182">
        <v>104</v>
      </c>
      <c r="F206" s="183"/>
      <c r="G206" s="184">
        <f>ROUND(E206*F206,2)</f>
        <v>0</v>
      </c>
      <c r="H206" s="158"/>
      <c r="I206" s="157">
        <f>ROUND(E206*H206,2)</f>
        <v>0</v>
      </c>
      <c r="J206" s="158"/>
      <c r="K206" s="157">
        <f>ROUND(E206*J206,2)</f>
        <v>0</v>
      </c>
      <c r="L206" s="157">
        <v>21</v>
      </c>
      <c r="M206" s="157">
        <f>G206*(1+L206/100)</f>
        <v>0</v>
      </c>
      <c r="N206" s="156">
        <v>0</v>
      </c>
      <c r="O206" s="156">
        <f>ROUND(E206*N206,2)</f>
        <v>0</v>
      </c>
      <c r="P206" s="156">
        <v>0</v>
      </c>
      <c r="Q206" s="156">
        <f>ROUND(E206*P206,2)</f>
        <v>0</v>
      </c>
      <c r="R206" s="157"/>
      <c r="S206" s="157" t="s">
        <v>332</v>
      </c>
      <c r="T206" s="157" t="s">
        <v>333</v>
      </c>
      <c r="U206" s="157">
        <v>0</v>
      </c>
      <c r="V206" s="157">
        <f>ROUND(E206*U206,2)</f>
        <v>0</v>
      </c>
      <c r="W206" s="157"/>
      <c r="X206" s="157" t="s">
        <v>334</v>
      </c>
      <c r="Y206" s="157" t="s">
        <v>302</v>
      </c>
      <c r="Z206" s="147"/>
      <c r="AA206" s="147"/>
      <c r="AB206" s="147"/>
      <c r="AC206" s="147"/>
      <c r="AD206" s="147"/>
      <c r="AE206" s="147"/>
      <c r="AF206" s="147"/>
      <c r="AG206" s="147" t="s">
        <v>1597</v>
      </c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outlineLevel="1" x14ac:dyDescent="0.2">
      <c r="A207" s="173">
        <v>172</v>
      </c>
      <c r="B207" s="174" t="s">
        <v>2772</v>
      </c>
      <c r="C207" s="187" t="s">
        <v>2773</v>
      </c>
      <c r="D207" s="175" t="s">
        <v>355</v>
      </c>
      <c r="E207" s="176">
        <v>1520</v>
      </c>
      <c r="F207" s="177"/>
      <c r="G207" s="178">
        <f>ROUND(E207*F207,2)</f>
        <v>0</v>
      </c>
      <c r="H207" s="158"/>
      <c r="I207" s="157">
        <f>ROUND(E207*H207,2)</f>
        <v>0</v>
      </c>
      <c r="J207" s="158"/>
      <c r="K207" s="157">
        <f>ROUND(E207*J207,2)</f>
        <v>0</v>
      </c>
      <c r="L207" s="157">
        <v>21</v>
      </c>
      <c r="M207" s="157">
        <f>G207*(1+L207/100)</f>
        <v>0</v>
      </c>
      <c r="N207" s="156">
        <v>0</v>
      </c>
      <c r="O207" s="156">
        <f>ROUND(E207*N207,2)</f>
        <v>0</v>
      </c>
      <c r="P207" s="156">
        <v>0</v>
      </c>
      <c r="Q207" s="156">
        <f>ROUND(E207*P207,2)</f>
        <v>0</v>
      </c>
      <c r="R207" s="157"/>
      <c r="S207" s="157" t="s">
        <v>332</v>
      </c>
      <c r="T207" s="157" t="s">
        <v>333</v>
      </c>
      <c r="U207" s="157">
        <v>0</v>
      </c>
      <c r="V207" s="157">
        <f>ROUND(E207*U207,2)</f>
        <v>0</v>
      </c>
      <c r="W207" s="157"/>
      <c r="X207" s="157" t="s">
        <v>301</v>
      </c>
      <c r="Y207" s="157" t="s">
        <v>302</v>
      </c>
      <c r="Z207" s="147"/>
      <c r="AA207" s="147"/>
      <c r="AB207" s="147"/>
      <c r="AC207" s="147"/>
      <c r="AD207" s="147"/>
      <c r="AE207" s="147"/>
      <c r="AF207" s="147"/>
      <c r="AG207" s="147" t="s">
        <v>1585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2" x14ac:dyDescent="0.2">
      <c r="A208" s="154"/>
      <c r="B208" s="155"/>
      <c r="C208" s="274" t="s">
        <v>2774</v>
      </c>
      <c r="D208" s="275"/>
      <c r="E208" s="275"/>
      <c r="F208" s="275"/>
      <c r="G208" s="275"/>
      <c r="H208" s="157"/>
      <c r="I208" s="157"/>
      <c r="J208" s="157"/>
      <c r="K208" s="157"/>
      <c r="L208" s="157"/>
      <c r="M208" s="157"/>
      <c r="N208" s="156"/>
      <c r="O208" s="156"/>
      <c r="P208" s="156"/>
      <c r="Q208" s="156"/>
      <c r="R208" s="157"/>
      <c r="S208" s="157"/>
      <c r="T208" s="157"/>
      <c r="U208" s="157"/>
      <c r="V208" s="157"/>
      <c r="W208" s="157"/>
      <c r="X208" s="157"/>
      <c r="Y208" s="157"/>
      <c r="Z208" s="147"/>
      <c r="AA208" s="147"/>
      <c r="AB208" s="147"/>
      <c r="AC208" s="147"/>
      <c r="AD208" s="147"/>
      <c r="AE208" s="147"/>
      <c r="AF208" s="147"/>
      <c r="AG208" s="147" t="s">
        <v>319</v>
      </c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outlineLevel="1" x14ac:dyDescent="0.2">
      <c r="A209" s="179">
        <v>173</v>
      </c>
      <c r="B209" s="180" t="s">
        <v>2775</v>
      </c>
      <c r="C209" s="189" t="s">
        <v>2776</v>
      </c>
      <c r="D209" s="181" t="s">
        <v>1972</v>
      </c>
      <c r="E209" s="182">
        <v>554</v>
      </c>
      <c r="F209" s="183"/>
      <c r="G209" s="184">
        <f t="shared" ref="G209:G219" si="63">ROUND(E209*F209,2)</f>
        <v>0</v>
      </c>
      <c r="H209" s="158"/>
      <c r="I209" s="157">
        <f t="shared" ref="I209:I219" si="64">ROUND(E209*H209,2)</f>
        <v>0</v>
      </c>
      <c r="J209" s="158"/>
      <c r="K209" s="157">
        <f t="shared" ref="K209:K219" si="65">ROUND(E209*J209,2)</f>
        <v>0</v>
      </c>
      <c r="L209" s="157">
        <v>21</v>
      </c>
      <c r="M209" s="157">
        <f t="shared" ref="M209:M219" si="66">G209*(1+L209/100)</f>
        <v>0</v>
      </c>
      <c r="N209" s="156">
        <v>0</v>
      </c>
      <c r="O209" s="156">
        <f t="shared" ref="O209:O219" si="67">ROUND(E209*N209,2)</f>
        <v>0</v>
      </c>
      <c r="P209" s="156">
        <v>0</v>
      </c>
      <c r="Q209" s="156">
        <f t="shared" ref="Q209:Q219" si="68">ROUND(E209*P209,2)</f>
        <v>0</v>
      </c>
      <c r="R209" s="157"/>
      <c r="S209" s="157" t="s">
        <v>332</v>
      </c>
      <c r="T209" s="157" t="s">
        <v>333</v>
      </c>
      <c r="U209" s="157">
        <v>0</v>
      </c>
      <c r="V209" s="157">
        <f t="shared" ref="V209:V219" si="69">ROUND(E209*U209,2)</f>
        <v>0</v>
      </c>
      <c r="W209" s="157"/>
      <c r="X209" s="157" t="s">
        <v>334</v>
      </c>
      <c r="Y209" s="157" t="s">
        <v>302</v>
      </c>
      <c r="Z209" s="147"/>
      <c r="AA209" s="147"/>
      <c r="AB209" s="147"/>
      <c r="AC209" s="147"/>
      <c r="AD209" s="147"/>
      <c r="AE209" s="147"/>
      <c r="AF209" s="147"/>
      <c r="AG209" s="147" t="s">
        <v>1597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1" x14ac:dyDescent="0.2">
      <c r="A210" s="179">
        <v>174</v>
      </c>
      <c r="B210" s="180" t="s">
        <v>2777</v>
      </c>
      <c r="C210" s="189" t="s">
        <v>2778</v>
      </c>
      <c r="D210" s="181" t="s">
        <v>355</v>
      </c>
      <c r="E210" s="182">
        <v>1520</v>
      </c>
      <c r="F210" s="183"/>
      <c r="G210" s="184">
        <f t="shared" si="63"/>
        <v>0</v>
      </c>
      <c r="H210" s="158"/>
      <c r="I210" s="157">
        <f t="shared" si="64"/>
        <v>0</v>
      </c>
      <c r="J210" s="158"/>
      <c r="K210" s="157">
        <f t="shared" si="65"/>
        <v>0</v>
      </c>
      <c r="L210" s="157">
        <v>21</v>
      </c>
      <c r="M210" s="157">
        <f t="shared" si="66"/>
        <v>0</v>
      </c>
      <c r="N210" s="156">
        <v>0</v>
      </c>
      <c r="O210" s="156">
        <f t="shared" si="67"/>
        <v>0</v>
      </c>
      <c r="P210" s="156">
        <v>0</v>
      </c>
      <c r="Q210" s="156">
        <f t="shared" si="68"/>
        <v>0</v>
      </c>
      <c r="R210" s="157"/>
      <c r="S210" s="157" t="s">
        <v>332</v>
      </c>
      <c r="T210" s="157" t="s">
        <v>333</v>
      </c>
      <c r="U210" s="157">
        <v>0</v>
      </c>
      <c r="V210" s="157">
        <f t="shared" si="69"/>
        <v>0</v>
      </c>
      <c r="W210" s="157"/>
      <c r="X210" s="157" t="s">
        <v>334</v>
      </c>
      <c r="Y210" s="157" t="s">
        <v>302</v>
      </c>
      <c r="Z210" s="147"/>
      <c r="AA210" s="147"/>
      <c r="AB210" s="147"/>
      <c r="AC210" s="147"/>
      <c r="AD210" s="147"/>
      <c r="AE210" s="147"/>
      <c r="AF210" s="147"/>
      <c r="AG210" s="147" t="s">
        <v>1597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1" x14ac:dyDescent="0.2">
      <c r="A211" s="179">
        <v>175</v>
      </c>
      <c r="B211" s="180" t="s">
        <v>2779</v>
      </c>
      <c r="C211" s="189" t="s">
        <v>2780</v>
      </c>
      <c r="D211" s="181" t="s">
        <v>314</v>
      </c>
      <c r="E211" s="182">
        <v>68</v>
      </c>
      <c r="F211" s="183"/>
      <c r="G211" s="184">
        <f t="shared" si="63"/>
        <v>0</v>
      </c>
      <c r="H211" s="158"/>
      <c r="I211" s="157">
        <f t="shared" si="64"/>
        <v>0</v>
      </c>
      <c r="J211" s="158"/>
      <c r="K211" s="157">
        <f t="shared" si="65"/>
        <v>0</v>
      </c>
      <c r="L211" s="157">
        <v>21</v>
      </c>
      <c r="M211" s="157">
        <f t="shared" si="66"/>
        <v>0</v>
      </c>
      <c r="N211" s="156">
        <v>0</v>
      </c>
      <c r="O211" s="156">
        <f t="shared" si="67"/>
        <v>0</v>
      </c>
      <c r="P211" s="156">
        <v>0</v>
      </c>
      <c r="Q211" s="156">
        <f t="shared" si="68"/>
        <v>0</v>
      </c>
      <c r="R211" s="157"/>
      <c r="S211" s="157" t="s">
        <v>332</v>
      </c>
      <c r="T211" s="157" t="s">
        <v>333</v>
      </c>
      <c r="U211" s="157">
        <v>0</v>
      </c>
      <c r="V211" s="157">
        <f t="shared" si="69"/>
        <v>0</v>
      </c>
      <c r="W211" s="157"/>
      <c r="X211" s="157" t="s">
        <v>301</v>
      </c>
      <c r="Y211" s="157" t="s">
        <v>302</v>
      </c>
      <c r="Z211" s="147"/>
      <c r="AA211" s="147"/>
      <c r="AB211" s="147"/>
      <c r="AC211" s="147"/>
      <c r="AD211" s="147"/>
      <c r="AE211" s="147"/>
      <c r="AF211" s="147"/>
      <c r="AG211" s="147" t="s">
        <v>1585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1" x14ac:dyDescent="0.2">
      <c r="A212" s="179">
        <v>176</v>
      </c>
      <c r="B212" s="180" t="s">
        <v>2781</v>
      </c>
      <c r="C212" s="189" t="s">
        <v>2782</v>
      </c>
      <c r="D212" s="181" t="s">
        <v>314</v>
      </c>
      <c r="E212" s="182">
        <v>115</v>
      </c>
      <c r="F212" s="183"/>
      <c r="G212" s="184">
        <f t="shared" si="63"/>
        <v>0</v>
      </c>
      <c r="H212" s="158"/>
      <c r="I212" s="157">
        <f t="shared" si="64"/>
        <v>0</v>
      </c>
      <c r="J212" s="158"/>
      <c r="K212" s="157">
        <f t="shared" si="65"/>
        <v>0</v>
      </c>
      <c r="L212" s="157">
        <v>21</v>
      </c>
      <c r="M212" s="157">
        <f t="shared" si="66"/>
        <v>0</v>
      </c>
      <c r="N212" s="156">
        <v>0</v>
      </c>
      <c r="O212" s="156">
        <f t="shared" si="67"/>
        <v>0</v>
      </c>
      <c r="P212" s="156">
        <v>0</v>
      </c>
      <c r="Q212" s="156">
        <f t="shared" si="68"/>
        <v>0</v>
      </c>
      <c r="R212" s="157"/>
      <c r="S212" s="157" t="s">
        <v>332</v>
      </c>
      <c r="T212" s="157" t="s">
        <v>333</v>
      </c>
      <c r="U212" s="157">
        <v>0</v>
      </c>
      <c r="V212" s="157">
        <f t="shared" si="69"/>
        <v>0</v>
      </c>
      <c r="W212" s="157"/>
      <c r="X212" s="157" t="s">
        <v>301</v>
      </c>
      <c r="Y212" s="157" t="s">
        <v>302</v>
      </c>
      <c r="Z212" s="147"/>
      <c r="AA212" s="147"/>
      <c r="AB212" s="147"/>
      <c r="AC212" s="147"/>
      <c r="AD212" s="147"/>
      <c r="AE212" s="147"/>
      <c r="AF212" s="147"/>
      <c r="AG212" s="147" t="s">
        <v>1585</v>
      </c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1" x14ac:dyDescent="0.2">
      <c r="A213" s="179">
        <v>177</v>
      </c>
      <c r="B213" s="180" t="s">
        <v>2783</v>
      </c>
      <c r="C213" s="189" t="s">
        <v>2784</v>
      </c>
      <c r="D213" s="181" t="s">
        <v>314</v>
      </c>
      <c r="E213" s="182">
        <v>330</v>
      </c>
      <c r="F213" s="183"/>
      <c r="G213" s="184">
        <f t="shared" si="63"/>
        <v>0</v>
      </c>
      <c r="H213" s="158"/>
      <c r="I213" s="157">
        <f t="shared" si="64"/>
        <v>0</v>
      </c>
      <c r="J213" s="158"/>
      <c r="K213" s="157">
        <f t="shared" si="65"/>
        <v>0</v>
      </c>
      <c r="L213" s="157">
        <v>21</v>
      </c>
      <c r="M213" s="157">
        <f t="shared" si="66"/>
        <v>0</v>
      </c>
      <c r="N213" s="156">
        <v>0</v>
      </c>
      <c r="O213" s="156">
        <f t="shared" si="67"/>
        <v>0</v>
      </c>
      <c r="P213" s="156">
        <v>0</v>
      </c>
      <c r="Q213" s="156">
        <f t="shared" si="68"/>
        <v>0</v>
      </c>
      <c r="R213" s="157"/>
      <c r="S213" s="157" t="s">
        <v>332</v>
      </c>
      <c r="T213" s="157" t="s">
        <v>333</v>
      </c>
      <c r="U213" s="157">
        <v>0</v>
      </c>
      <c r="V213" s="157">
        <f t="shared" si="69"/>
        <v>0</v>
      </c>
      <c r="W213" s="157"/>
      <c r="X213" s="157" t="s">
        <v>301</v>
      </c>
      <c r="Y213" s="157" t="s">
        <v>302</v>
      </c>
      <c r="Z213" s="147"/>
      <c r="AA213" s="147"/>
      <c r="AB213" s="147"/>
      <c r="AC213" s="147"/>
      <c r="AD213" s="147"/>
      <c r="AE213" s="147"/>
      <c r="AF213" s="147"/>
      <c r="AG213" s="147" t="s">
        <v>1585</v>
      </c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2">
      <c r="A214" s="179">
        <v>178</v>
      </c>
      <c r="B214" s="180" t="s">
        <v>2785</v>
      </c>
      <c r="C214" s="189" t="s">
        <v>2786</v>
      </c>
      <c r="D214" s="181" t="s">
        <v>355</v>
      </c>
      <c r="E214" s="182">
        <v>1520</v>
      </c>
      <c r="F214" s="183"/>
      <c r="G214" s="184">
        <f t="shared" si="63"/>
        <v>0</v>
      </c>
      <c r="H214" s="158"/>
      <c r="I214" s="157">
        <f t="shared" si="64"/>
        <v>0</v>
      </c>
      <c r="J214" s="158"/>
      <c r="K214" s="157">
        <f t="shared" si="65"/>
        <v>0</v>
      </c>
      <c r="L214" s="157">
        <v>21</v>
      </c>
      <c r="M214" s="157">
        <f t="shared" si="66"/>
        <v>0</v>
      </c>
      <c r="N214" s="156">
        <v>0</v>
      </c>
      <c r="O214" s="156">
        <f t="shared" si="67"/>
        <v>0</v>
      </c>
      <c r="P214" s="156">
        <v>0</v>
      </c>
      <c r="Q214" s="156">
        <f t="shared" si="68"/>
        <v>0</v>
      </c>
      <c r="R214" s="157"/>
      <c r="S214" s="157" t="s">
        <v>332</v>
      </c>
      <c r="T214" s="157" t="s">
        <v>333</v>
      </c>
      <c r="U214" s="157">
        <v>0</v>
      </c>
      <c r="V214" s="157">
        <f t="shared" si="69"/>
        <v>0</v>
      </c>
      <c r="W214" s="157"/>
      <c r="X214" s="157" t="s">
        <v>301</v>
      </c>
      <c r="Y214" s="157" t="s">
        <v>302</v>
      </c>
      <c r="Z214" s="147"/>
      <c r="AA214" s="147"/>
      <c r="AB214" s="147"/>
      <c r="AC214" s="147"/>
      <c r="AD214" s="147"/>
      <c r="AE214" s="147"/>
      <c r="AF214" s="147"/>
      <c r="AG214" s="147" t="s">
        <v>1585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1" x14ac:dyDescent="0.2">
      <c r="A215" s="179">
        <v>179</v>
      </c>
      <c r="B215" s="180" t="s">
        <v>2770</v>
      </c>
      <c r="C215" s="189" t="s">
        <v>2787</v>
      </c>
      <c r="D215" s="181" t="s">
        <v>314</v>
      </c>
      <c r="E215" s="182">
        <v>189</v>
      </c>
      <c r="F215" s="183"/>
      <c r="G215" s="184">
        <f t="shared" si="63"/>
        <v>0</v>
      </c>
      <c r="H215" s="158"/>
      <c r="I215" s="157">
        <f t="shared" si="64"/>
        <v>0</v>
      </c>
      <c r="J215" s="158"/>
      <c r="K215" s="157">
        <f t="shared" si="65"/>
        <v>0</v>
      </c>
      <c r="L215" s="157">
        <v>21</v>
      </c>
      <c r="M215" s="157">
        <f t="shared" si="66"/>
        <v>0</v>
      </c>
      <c r="N215" s="156">
        <v>0</v>
      </c>
      <c r="O215" s="156">
        <f t="shared" si="67"/>
        <v>0</v>
      </c>
      <c r="P215" s="156">
        <v>0</v>
      </c>
      <c r="Q215" s="156">
        <f t="shared" si="68"/>
        <v>0</v>
      </c>
      <c r="R215" s="157"/>
      <c r="S215" s="157" t="s">
        <v>332</v>
      </c>
      <c r="T215" s="157" t="s">
        <v>333</v>
      </c>
      <c r="U215" s="157">
        <v>0</v>
      </c>
      <c r="V215" s="157">
        <f t="shared" si="69"/>
        <v>0</v>
      </c>
      <c r="W215" s="157"/>
      <c r="X215" s="157" t="s">
        <v>301</v>
      </c>
      <c r="Y215" s="157" t="s">
        <v>302</v>
      </c>
      <c r="Z215" s="147"/>
      <c r="AA215" s="147"/>
      <c r="AB215" s="147"/>
      <c r="AC215" s="147"/>
      <c r="AD215" s="147"/>
      <c r="AE215" s="147"/>
      <c r="AF215" s="147"/>
      <c r="AG215" s="147" t="s">
        <v>1585</v>
      </c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1" x14ac:dyDescent="0.2">
      <c r="A216" s="179">
        <v>180</v>
      </c>
      <c r="B216" s="180" t="s">
        <v>2788</v>
      </c>
      <c r="C216" s="189" t="s">
        <v>2789</v>
      </c>
      <c r="D216" s="181" t="s">
        <v>314</v>
      </c>
      <c r="E216" s="182">
        <v>4</v>
      </c>
      <c r="F216" s="183"/>
      <c r="G216" s="184">
        <f t="shared" si="63"/>
        <v>0</v>
      </c>
      <c r="H216" s="158"/>
      <c r="I216" s="157">
        <f t="shared" si="64"/>
        <v>0</v>
      </c>
      <c r="J216" s="158"/>
      <c r="K216" s="157">
        <f t="shared" si="65"/>
        <v>0</v>
      </c>
      <c r="L216" s="157">
        <v>21</v>
      </c>
      <c r="M216" s="157">
        <f t="shared" si="66"/>
        <v>0</v>
      </c>
      <c r="N216" s="156">
        <v>0</v>
      </c>
      <c r="O216" s="156">
        <f t="shared" si="67"/>
        <v>0</v>
      </c>
      <c r="P216" s="156">
        <v>0</v>
      </c>
      <c r="Q216" s="156">
        <f t="shared" si="68"/>
        <v>0</v>
      </c>
      <c r="R216" s="157"/>
      <c r="S216" s="157" t="s">
        <v>332</v>
      </c>
      <c r="T216" s="157" t="s">
        <v>333</v>
      </c>
      <c r="U216" s="157">
        <v>0</v>
      </c>
      <c r="V216" s="157">
        <f t="shared" si="69"/>
        <v>0</v>
      </c>
      <c r="W216" s="157"/>
      <c r="X216" s="157" t="s">
        <v>301</v>
      </c>
      <c r="Y216" s="157" t="s">
        <v>302</v>
      </c>
      <c r="Z216" s="147"/>
      <c r="AA216" s="147"/>
      <c r="AB216" s="147"/>
      <c r="AC216" s="147"/>
      <c r="AD216" s="147"/>
      <c r="AE216" s="147"/>
      <c r="AF216" s="147"/>
      <c r="AG216" s="147" t="s">
        <v>1585</v>
      </c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outlineLevel="1" x14ac:dyDescent="0.2">
      <c r="A217" s="179">
        <v>181</v>
      </c>
      <c r="B217" s="180" t="s">
        <v>2790</v>
      </c>
      <c r="C217" s="189" t="s">
        <v>2791</v>
      </c>
      <c r="D217" s="181" t="s">
        <v>314</v>
      </c>
      <c r="E217" s="182">
        <v>1</v>
      </c>
      <c r="F217" s="183"/>
      <c r="G217" s="184">
        <f t="shared" si="63"/>
        <v>0</v>
      </c>
      <c r="H217" s="158"/>
      <c r="I217" s="157">
        <f t="shared" si="64"/>
        <v>0</v>
      </c>
      <c r="J217" s="158"/>
      <c r="K217" s="157">
        <f t="shared" si="65"/>
        <v>0</v>
      </c>
      <c r="L217" s="157">
        <v>21</v>
      </c>
      <c r="M217" s="157">
        <f t="shared" si="66"/>
        <v>0</v>
      </c>
      <c r="N217" s="156">
        <v>0</v>
      </c>
      <c r="O217" s="156">
        <f t="shared" si="67"/>
        <v>0</v>
      </c>
      <c r="P217" s="156">
        <v>0</v>
      </c>
      <c r="Q217" s="156">
        <f t="shared" si="68"/>
        <v>0</v>
      </c>
      <c r="R217" s="157"/>
      <c r="S217" s="157" t="s">
        <v>332</v>
      </c>
      <c r="T217" s="157" t="s">
        <v>333</v>
      </c>
      <c r="U217" s="157">
        <v>0</v>
      </c>
      <c r="V217" s="157">
        <f t="shared" si="69"/>
        <v>0</v>
      </c>
      <c r="W217" s="157"/>
      <c r="X217" s="157" t="s">
        <v>301</v>
      </c>
      <c r="Y217" s="157" t="s">
        <v>302</v>
      </c>
      <c r="Z217" s="147"/>
      <c r="AA217" s="147"/>
      <c r="AB217" s="147"/>
      <c r="AC217" s="147"/>
      <c r="AD217" s="147"/>
      <c r="AE217" s="147"/>
      <c r="AF217" s="147"/>
      <c r="AG217" s="147" t="s">
        <v>1585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1" x14ac:dyDescent="0.2">
      <c r="A218" s="179">
        <v>182</v>
      </c>
      <c r="B218" s="180" t="s">
        <v>2792</v>
      </c>
      <c r="C218" s="189" t="s">
        <v>2793</v>
      </c>
      <c r="D218" s="181" t="s">
        <v>314</v>
      </c>
      <c r="E218" s="182">
        <v>1</v>
      </c>
      <c r="F218" s="183"/>
      <c r="G218" s="184">
        <f t="shared" si="63"/>
        <v>0</v>
      </c>
      <c r="H218" s="158"/>
      <c r="I218" s="157">
        <f t="shared" si="64"/>
        <v>0</v>
      </c>
      <c r="J218" s="158"/>
      <c r="K218" s="157">
        <f t="shared" si="65"/>
        <v>0</v>
      </c>
      <c r="L218" s="157">
        <v>21</v>
      </c>
      <c r="M218" s="157">
        <f t="shared" si="66"/>
        <v>0</v>
      </c>
      <c r="N218" s="156">
        <v>0</v>
      </c>
      <c r="O218" s="156">
        <f t="shared" si="67"/>
        <v>0</v>
      </c>
      <c r="P218" s="156">
        <v>0</v>
      </c>
      <c r="Q218" s="156">
        <f t="shared" si="68"/>
        <v>0</v>
      </c>
      <c r="R218" s="157"/>
      <c r="S218" s="157" t="s">
        <v>332</v>
      </c>
      <c r="T218" s="157" t="s">
        <v>333</v>
      </c>
      <c r="U218" s="157">
        <v>0</v>
      </c>
      <c r="V218" s="157">
        <f t="shared" si="69"/>
        <v>0</v>
      </c>
      <c r="W218" s="157"/>
      <c r="X218" s="157" t="s">
        <v>301</v>
      </c>
      <c r="Y218" s="157" t="s">
        <v>302</v>
      </c>
      <c r="Z218" s="147"/>
      <c r="AA218" s="147"/>
      <c r="AB218" s="147"/>
      <c r="AC218" s="147"/>
      <c r="AD218" s="147"/>
      <c r="AE218" s="147"/>
      <c r="AF218" s="147"/>
      <c r="AG218" s="147" t="s">
        <v>1585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1" x14ac:dyDescent="0.2">
      <c r="A219" s="173">
        <v>183</v>
      </c>
      <c r="B219" s="174" t="s">
        <v>2777</v>
      </c>
      <c r="C219" s="187" t="s">
        <v>2794</v>
      </c>
      <c r="D219" s="175" t="s">
        <v>314</v>
      </c>
      <c r="E219" s="176">
        <v>217</v>
      </c>
      <c r="F219" s="177"/>
      <c r="G219" s="178">
        <f t="shared" si="63"/>
        <v>0</v>
      </c>
      <c r="H219" s="158"/>
      <c r="I219" s="157">
        <f t="shared" si="64"/>
        <v>0</v>
      </c>
      <c r="J219" s="158"/>
      <c r="K219" s="157">
        <f t="shared" si="65"/>
        <v>0</v>
      </c>
      <c r="L219" s="157">
        <v>21</v>
      </c>
      <c r="M219" s="157">
        <f t="shared" si="66"/>
        <v>0</v>
      </c>
      <c r="N219" s="156">
        <v>0</v>
      </c>
      <c r="O219" s="156">
        <f t="shared" si="67"/>
        <v>0</v>
      </c>
      <c r="P219" s="156">
        <v>0</v>
      </c>
      <c r="Q219" s="156">
        <f t="shared" si="68"/>
        <v>0</v>
      </c>
      <c r="R219" s="157"/>
      <c r="S219" s="157" t="s">
        <v>332</v>
      </c>
      <c r="T219" s="157" t="s">
        <v>333</v>
      </c>
      <c r="U219" s="157">
        <v>0</v>
      </c>
      <c r="V219" s="157">
        <f t="shared" si="69"/>
        <v>0</v>
      </c>
      <c r="W219" s="157"/>
      <c r="X219" s="157" t="s">
        <v>2795</v>
      </c>
      <c r="Y219" s="157" t="s">
        <v>302</v>
      </c>
      <c r="Z219" s="147"/>
      <c r="AA219" s="147"/>
      <c r="AB219" s="147"/>
      <c r="AC219" s="147"/>
      <c r="AD219" s="147"/>
      <c r="AE219" s="147"/>
      <c r="AF219" s="147"/>
      <c r="AG219" s="147" t="s">
        <v>2796</v>
      </c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2" x14ac:dyDescent="0.2">
      <c r="A220" s="154"/>
      <c r="B220" s="155"/>
      <c r="C220" s="274" t="s">
        <v>2797</v>
      </c>
      <c r="D220" s="275"/>
      <c r="E220" s="275"/>
      <c r="F220" s="275"/>
      <c r="G220" s="275"/>
      <c r="H220" s="157"/>
      <c r="I220" s="157"/>
      <c r="J220" s="157"/>
      <c r="K220" s="157"/>
      <c r="L220" s="157"/>
      <c r="M220" s="157"/>
      <c r="N220" s="156"/>
      <c r="O220" s="156"/>
      <c r="P220" s="156"/>
      <c r="Q220" s="156"/>
      <c r="R220" s="157"/>
      <c r="S220" s="157"/>
      <c r="T220" s="157"/>
      <c r="U220" s="157"/>
      <c r="V220" s="157"/>
      <c r="W220" s="157"/>
      <c r="X220" s="157"/>
      <c r="Y220" s="157"/>
      <c r="Z220" s="147"/>
      <c r="AA220" s="147"/>
      <c r="AB220" s="147"/>
      <c r="AC220" s="147"/>
      <c r="AD220" s="147"/>
      <c r="AE220" s="147"/>
      <c r="AF220" s="147"/>
      <c r="AG220" s="147" t="s">
        <v>319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outlineLevel="1" x14ac:dyDescent="0.2">
      <c r="A221" s="173">
        <v>184</v>
      </c>
      <c r="B221" s="174" t="s">
        <v>2798</v>
      </c>
      <c r="C221" s="187" t="s">
        <v>2794</v>
      </c>
      <c r="D221" s="175" t="s">
        <v>314</v>
      </c>
      <c r="E221" s="176">
        <v>1</v>
      </c>
      <c r="F221" s="177"/>
      <c r="G221" s="178">
        <f>ROUND(E221*F221,2)</f>
        <v>0</v>
      </c>
      <c r="H221" s="158"/>
      <c r="I221" s="157">
        <f>ROUND(E221*H221,2)</f>
        <v>0</v>
      </c>
      <c r="J221" s="158"/>
      <c r="K221" s="157">
        <f>ROUND(E221*J221,2)</f>
        <v>0</v>
      </c>
      <c r="L221" s="157">
        <v>21</v>
      </c>
      <c r="M221" s="157">
        <f>G221*(1+L221/100)</f>
        <v>0</v>
      </c>
      <c r="N221" s="156">
        <v>0</v>
      </c>
      <c r="O221" s="156">
        <f>ROUND(E221*N221,2)</f>
        <v>0</v>
      </c>
      <c r="P221" s="156">
        <v>0</v>
      </c>
      <c r="Q221" s="156">
        <f>ROUND(E221*P221,2)</f>
        <v>0</v>
      </c>
      <c r="R221" s="157"/>
      <c r="S221" s="157" t="s">
        <v>332</v>
      </c>
      <c r="T221" s="157" t="s">
        <v>333</v>
      </c>
      <c r="U221" s="157">
        <v>0</v>
      </c>
      <c r="V221" s="157">
        <f>ROUND(E221*U221,2)</f>
        <v>0</v>
      </c>
      <c r="W221" s="157"/>
      <c r="X221" s="157" t="s">
        <v>2795</v>
      </c>
      <c r="Y221" s="157" t="s">
        <v>302</v>
      </c>
      <c r="Z221" s="147"/>
      <c r="AA221" s="147"/>
      <c r="AB221" s="147"/>
      <c r="AC221" s="147"/>
      <c r="AD221" s="147"/>
      <c r="AE221" s="147"/>
      <c r="AF221" s="147"/>
      <c r="AG221" s="147" t="s">
        <v>2796</v>
      </c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2" x14ac:dyDescent="0.2">
      <c r="A222" s="154"/>
      <c r="B222" s="155"/>
      <c r="C222" s="274" t="s">
        <v>2799</v>
      </c>
      <c r="D222" s="275"/>
      <c r="E222" s="275"/>
      <c r="F222" s="275"/>
      <c r="G222" s="275"/>
      <c r="H222" s="157"/>
      <c r="I222" s="157"/>
      <c r="J222" s="157"/>
      <c r="K222" s="157"/>
      <c r="L222" s="157"/>
      <c r="M222" s="157"/>
      <c r="N222" s="156"/>
      <c r="O222" s="156"/>
      <c r="P222" s="156"/>
      <c r="Q222" s="156"/>
      <c r="R222" s="157"/>
      <c r="S222" s="157"/>
      <c r="T222" s="157"/>
      <c r="U222" s="157"/>
      <c r="V222" s="157"/>
      <c r="W222" s="157"/>
      <c r="X222" s="157"/>
      <c r="Y222" s="157"/>
      <c r="Z222" s="147"/>
      <c r="AA222" s="147"/>
      <c r="AB222" s="147"/>
      <c r="AC222" s="147"/>
      <c r="AD222" s="147"/>
      <c r="AE222" s="147"/>
      <c r="AF222" s="147"/>
      <c r="AG222" s="147" t="s">
        <v>319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x14ac:dyDescent="0.2">
      <c r="A223" s="163" t="s">
        <v>295</v>
      </c>
      <c r="B223" s="164" t="s">
        <v>207</v>
      </c>
      <c r="C223" s="186" t="s">
        <v>208</v>
      </c>
      <c r="D223" s="165"/>
      <c r="E223" s="166"/>
      <c r="F223" s="167"/>
      <c r="G223" s="168">
        <f>SUMIF(AG224:AG235,"&lt;&gt;NOR",G224:G235)</f>
        <v>0</v>
      </c>
      <c r="H223" s="162"/>
      <c r="I223" s="162">
        <f>SUM(I224:I235)</f>
        <v>0</v>
      </c>
      <c r="J223" s="162"/>
      <c r="K223" s="162">
        <f>SUM(K224:K235)</f>
        <v>0</v>
      </c>
      <c r="L223" s="162"/>
      <c r="M223" s="162">
        <f>SUM(M224:M235)</f>
        <v>0</v>
      </c>
      <c r="N223" s="161"/>
      <c r="O223" s="161">
        <f>SUM(O224:O235)</f>
        <v>0</v>
      </c>
      <c r="P223" s="161"/>
      <c r="Q223" s="161">
        <f>SUM(Q224:Q235)</f>
        <v>0</v>
      </c>
      <c r="R223" s="162"/>
      <c r="S223" s="162"/>
      <c r="T223" s="162"/>
      <c r="U223" s="162"/>
      <c r="V223" s="162">
        <f>SUM(V224:V235)</f>
        <v>0</v>
      </c>
      <c r="W223" s="162"/>
      <c r="X223" s="162"/>
      <c r="Y223" s="162"/>
      <c r="AG223" t="s">
        <v>296</v>
      </c>
    </row>
    <row r="224" spans="1:60" outlineLevel="1" x14ac:dyDescent="0.2">
      <c r="A224" s="173">
        <v>185</v>
      </c>
      <c r="B224" s="174" t="s">
        <v>2800</v>
      </c>
      <c r="C224" s="187" t="s">
        <v>2801</v>
      </c>
      <c r="D224" s="175" t="s">
        <v>314</v>
      </c>
      <c r="E224" s="176">
        <v>1</v>
      </c>
      <c r="F224" s="177"/>
      <c r="G224" s="178">
        <f>ROUND(E224*F224,2)</f>
        <v>0</v>
      </c>
      <c r="H224" s="158"/>
      <c r="I224" s="157">
        <f>ROUND(E224*H224,2)</f>
        <v>0</v>
      </c>
      <c r="J224" s="158"/>
      <c r="K224" s="157">
        <f>ROUND(E224*J224,2)</f>
        <v>0</v>
      </c>
      <c r="L224" s="157">
        <v>21</v>
      </c>
      <c r="M224" s="157">
        <f>G224*(1+L224/100)</f>
        <v>0</v>
      </c>
      <c r="N224" s="156">
        <v>0</v>
      </c>
      <c r="O224" s="156">
        <f>ROUND(E224*N224,2)</f>
        <v>0</v>
      </c>
      <c r="P224" s="156">
        <v>0</v>
      </c>
      <c r="Q224" s="156">
        <f>ROUND(E224*P224,2)</f>
        <v>0</v>
      </c>
      <c r="R224" s="157"/>
      <c r="S224" s="157" t="s">
        <v>332</v>
      </c>
      <c r="T224" s="157" t="s">
        <v>333</v>
      </c>
      <c r="U224" s="157">
        <v>0</v>
      </c>
      <c r="V224" s="157">
        <f>ROUND(E224*U224,2)</f>
        <v>0</v>
      </c>
      <c r="W224" s="157"/>
      <c r="X224" s="157" t="s">
        <v>334</v>
      </c>
      <c r="Y224" s="157" t="s">
        <v>302</v>
      </c>
      <c r="Z224" s="147"/>
      <c r="AA224" s="147"/>
      <c r="AB224" s="147"/>
      <c r="AC224" s="147"/>
      <c r="AD224" s="147"/>
      <c r="AE224" s="147"/>
      <c r="AF224" s="147"/>
      <c r="AG224" s="147" t="s">
        <v>1597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2" x14ac:dyDescent="0.2">
      <c r="A225" s="154"/>
      <c r="B225" s="155"/>
      <c r="C225" s="274" t="s">
        <v>2802</v>
      </c>
      <c r="D225" s="275"/>
      <c r="E225" s="275"/>
      <c r="F225" s="275"/>
      <c r="G225" s="275"/>
      <c r="H225" s="157"/>
      <c r="I225" s="157"/>
      <c r="J225" s="157"/>
      <c r="K225" s="157"/>
      <c r="L225" s="157"/>
      <c r="M225" s="157"/>
      <c r="N225" s="156"/>
      <c r="O225" s="156"/>
      <c r="P225" s="156"/>
      <c r="Q225" s="156"/>
      <c r="R225" s="157"/>
      <c r="S225" s="157"/>
      <c r="T225" s="157"/>
      <c r="U225" s="157"/>
      <c r="V225" s="157"/>
      <c r="W225" s="157"/>
      <c r="X225" s="157"/>
      <c r="Y225" s="157"/>
      <c r="Z225" s="147"/>
      <c r="AA225" s="147"/>
      <c r="AB225" s="147"/>
      <c r="AC225" s="147"/>
      <c r="AD225" s="147"/>
      <c r="AE225" s="147"/>
      <c r="AF225" s="147"/>
      <c r="AG225" s="147" t="s">
        <v>319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3" x14ac:dyDescent="0.2">
      <c r="A226" s="154"/>
      <c r="B226" s="155"/>
      <c r="C226" s="276" t="s">
        <v>2803</v>
      </c>
      <c r="D226" s="277"/>
      <c r="E226" s="277"/>
      <c r="F226" s="277"/>
      <c r="G226" s="277"/>
      <c r="H226" s="157"/>
      <c r="I226" s="157"/>
      <c r="J226" s="157"/>
      <c r="K226" s="157"/>
      <c r="L226" s="157"/>
      <c r="M226" s="157"/>
      <c r="N226" s="156"/>
      <c r="O226" s="156"/>
      <c r="P226" s="156"/>
      <c r="Q226" s="156"/>
      <c r="R226" s="157"/>
      <c r="S226" s="157"/>
      <c r="T226" s="157"/>
      <c r="U226" s="157"/>
      <c r="V226" s="157"/>
      <c r="W226" s="157"/>
      <c r="X226" s="157"/>
      <c r="Y226" s="157"/>
      <c r="Z226" s="147"/>
      <c r="AA226" s="147"/>
      <c r="AB226" s="147"/>
      <c r="AC226" s="147"/>
      <c r="AD226" s="147"/>
      <c r="AE226" s="147"/>
      <c r="AF226" s="147"/>
      <c r="AG226" s="147" t="s">
        <v>319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1" x14ac:dyDescent="0.2">
      <c r="A227" s="173">
        <v>186</v>
      </c>
      <c r="B227" s="174" t="s">
        <v>2804</v>
      </c>
      <c r="C227" s="187" t="s">
        <v>2805</v>
      </c>
      <c r="D227" s="175" t="s">
        <v>314</v>
      </c>
      <c r="E227" s="176">
        <v>1</v>
      </c>
      <c r="F227" s="177"/>
      <c r="G227" s="178">
        <f>ROUND(E227*F227,2)</f>
        <v>0</v>
      </c>
      <c r="H227" s="158"/>
      <c r="I227" s="157">
        <f>ROUND(E227*H227,2)</f>
        <v>0</v>
      </c>
      <c r="J227" s="158"/>
      <c r="K227" s="157">
        <f>ROUND(E227*J227,2)</f>
        <v>0</v>
      </c>
      <c r="L227" s="157">
        <v>21</v>
      </c>
      <c r="M227" s="157">
        <f>G227*(1+L227/100)</f>
        <v>0</v>
      </c>
      <c r="N227" s="156">
        <v>0</v>
      </c>
      <c r="O227" s="156">
        <f>ROUND(E227*N227,2)</f>
        <v>0</v>
      </c>
      <c r="P227" s="156">
        <v>0</v>
      </c>
      <c r="Q227" s="156">
        <f>ROUND(E227*P227,2)</f>
        <v>0</v>
      </c>
      <c r="R227" s="157"/>
      <c r="S227" s="157" t="s">
        <v>332</v>
      </c>
      <c r="T227" s="157" t="s">
        <v>333</v>
      </c>
      <c r="U227" s="157">
        <v>0</v>
      </c>
      <c r="V227" s="157">
        <f>ROUND(E227*U227,2)</f>
        <v>0</v>
      </c>
      <c r="W227" s="157"/>
      <c r="X227" s="157" t="s">
        <v>334</v>
      </c>
      <c r="Y227" s="157" t="s">
        <v>302</v>
      </c>
      <c r="Z227" s="147"/>
      <c r="AA227" s="147"/>
      <c r="AB227" s="147"/>
      <c r="AC227" s="147"/>
      <c r="AD227" s="147"/>
      <c r="AE227" s="147"/>
      <c r="AF227" s="147"/>
      <c r="AG227" s="147" t="s">
        <v>1597</v>
      </c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2" x14ac:dyDescent="0.2">
      <c r="A228" s="154"/>
      <c r="B228" s="155"/>
      <c r="C228" s="274" t="s">
        <v>2802</v>
      </c>
      <c r="D228" s="275"/>
      <c r="E228" s="275"/>
      <c r="F228" s="275"/>
      <c r="G228" s="275"/>
      <c r="H228" s="157"/>
      <c r="I228" s="157"/>
      <c r="J228" s="157"/>
      <c r="K228" s="157"/>
      <c r="L228" s="157"/>
      <c r="M228" s="157"/>
      <c r="N228" s="156"/>
      <c r="O228" s="156"/>
      <c r="P228" s="156"/>
      <c r="Q228" s="156"/>
      <c r="R228" s="157"/>
      <c r="S228" s="157"/>
      <c r="T228" s="157"/>
      <c r="U228" s="157"/>
      <c r="V228" s="157"/>
      <c r="W228" s="157"/>
      <c r="X228" s="157"/>
      <c r="Y228" s="157"/>
      <c r="Z228" s="147"/>
      <c r="AA228" s="147"/>
      <c r="AB228" s="147"/>
      <c r="AC228" s="147"/>
      <c r="AD228" s="147"/>
      <c r="AE228" s="147"/>
      <c r="AF228" s="147"/>
      <c r="AG228" s="147" t="s">
        <v>319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3" x14ac:dyDescent="0.2">
      <c r="A229" s="154"/>
      <c r="B229" s="155"/>
      <c r="C229" s="276" t="s">
        <v>2806</v>
      </c>
      <c r="D229" s="277"/>
      <c r="E229" s="277"/>
      <c r="F229" s="277"/>
      <c r="G229" s="277"/>
      <c r="H229" s="157"/>
      <c r="I229" s="157"/>
      <c r="J229" s="157"/>
      <c r="K229" s="157"/>
      <c r="L229" s="157"/>
      <c r="M229" s="157"/>
      <c r="N229" s="156"/>
      <c r="O229" s="156"/>
      <c r="P229" s="156"/>
      <c r="Q229" s="156"/>
      <c r="R229" s="157"/>
      <c r="S229" s="157"/>
      <c r="T229" s="157"/>
      <c r="U229" s="157"/>
      <c r="V229" s="157"/>
      <c r="W229" s="157"/>
      <c r="X229" s="157"/>
      <c r="Y229" s="157"/>
      <c r="Z229" s="147"/>
      <c r="AA229" s="147"/>
      <c r="AB229" s="147"/>
      <c r="AC229" s="147"/>
      <c r="AD229" s="147"/>
      <c r="AE229" s="147"/>
      <c r="AF229" s="147"/>
      <c r="AG229" s="147" t="s">
        <v>319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1" x14ac:dyDescent="0.2">
      <c r="A230" s="173">
        <v>187</v>
      </c>
      <c r="B230" s="174" t="s">
        <v>2807</v>
      </c>
      <c r="C230" s="187" t="s">
        <v>2808</v>
      </c>
      <c r="D230" s="175" t="s">
        <v>314</v>
      </c>
      <c r="E230" s="176">
        <v>1</v>
      </c>
      <c r="F230" s="177"/>
      <c r="G230" s="178">
        <f>ROUND(E230*F230,2)</f>
        <v>0</v>
      </c>
      <c r="H230" s="158"/>
      <c r="I230" s="157">
        <f>ROUND(E230*H230,2)</f>
        <v>0</v>
      </c>
      <c r="J230" s="158"/>
      <c r="K230" s="157">
        <f>ROUND(E230*J230,2)</f>
        <v>0</v>
      </c>
      <c r="L230" s="157">
        <v>21</v>
      </c>
      <c r="M230" s="157">
        <f>G230*(1+L230/100)</f>
        <v>0</v>
      </c>
      <c r="N230" s="156">
        <v>0</v>
      </c>
      <c r="O230" s="156">
        <f>ROUND(E230*N230,2)</f>
        <v>0</v>
      </c>
      <c r="P230" s="156">
        <v>0</v>
      </c>
      <c r="Q230" s="156">
        <f>ROUND(E230*P230,2)</f>
        <v>0</v>
      </c>
      <c r="R230" s="157"/>
      <c r="S230" s="157" t="s">
        <v>332</v>
      </c>
      <c r="T230" s="157" t="s">
        <v>333</v>
      </c>
      <c r="U230" s="157">
        <v>0</v>
      </c>
      <c r="V230" s="157">
        <f>ROUND(E230*U230,2)</f>
        <v>0</v>
      </c>
      <c r="W230" s="157"/>
      <c r="X230" s="157" t="s">
        <v>334</v>
      </c>
      <c r="Y230" s="157" t="s">
        <v>302</v>
      </c>
      <c r="Z230" s="147"/>
      <c r="AA230" s="147"/>
      <c r="AB230" s="147"/>
      <c r="AC230" s="147"/>
      <c r="AD230" s="147"/>
      <c r="AE230" s="147"/>
      <c r="AF230" s="147"/>
      <c r="AG230" s="147" t="s">
        <v>1597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2" x14ac:dyDescent="0.2">
      <c r="A231" s="154"/>
      <c r="B231" s="155"/>
      <c r="C231" s="274" t="s">
        <v>2802</v>
      </c>
      <c r="D231" s="275"/>
      <c r="E231" s="275"/>
      <c r="F231" s="275"/>
      <c r="G231" s="275"/>
      <c r="H231" s="157"/>
      <c r="I231" s="157"/>
      <c r="J231" s="157"/>
      <c r="K231" s="157"/>
      <c r="L231" s="157"/>
      <c r="M231" s="157"/>
      <c r="N231" s="156"/>
      <c r="O231" s="156"/>
      <c r="P231" s="156"/>
      <c r="Q231" s="156"/>
      <c r="R231" s="157"/>
      <c r="S231" s="157"/>
      <c r="T231" s="157"/>
      <c r="U231" s="157"/>
      <c r="V231" s="157"/>
      <c r="W231" s="157"/>
      <c r="X231" s="157"/>
      <c r="Y231" s="157"/>
      <c r="Z231" s="147"/>
      <c r="AA231" s="147"/>
      <c r="AB231" s="147"/>
      <c r="AC231" s="147"/>
      <c r="AD231" s="147"/>
      <c r="AE231" s="147"/>
      <c r="AF231" s="147"/>
      <c r="AG231" s="147" t="s">
        <v>319</v>
      </c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outlineLevel="3" x14ac:dyDescent="0.2">
      <c r="A232" s="154"/>
      <c r="B232" s="155"/>
      <c r="C232" s="276" t="s">
        <v>2809</v>
      </c>
      <c r="D232" s="277"/>
      <c r="E232" s="277"/>
      <c r="F232" s="277"/>
      <c r="G232" s="277"/>
      <c r="H232" s="157"/>
      <c r="I232" s="157"/>
      <c r="J232" s="157"/>
      <c r="K232" s="157"/>
      <c r="L232" s="157"/>
      <c r="M232" s="157"/>
      <c r="N232" s="156"/>
      <c r="O232" s="156"/>
      <c r="P232" s="156"/>
      <c r="Q232" s="156"/>
      <c r="R232" s="157"/>
      <c r="S232" s="157"/>
      <c r="T232" s="157"/>
      <c r="U232" s="157"/>
      <c r="V232" s="157"/>
      <c r="W232" s="157"/>
      <c r="X232" s="157"/>
      <c r="Y232" s="157"/>
      <c r="Z232" s="147"/>
      <c r="AA232" s="147"/>
      <c r="AB232" s="147"/>
      <c r="AC232" s="147"/>
      <c r="AD232" s="147"/>
      <c r="AE232" s="147"/>
      <c r="AF232" s="147"/>
      <c r="AG232" s="147" t="s">
        <v>319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1" x14ac:dyDescent="0.2">
      <c r="A233" s="173">
        <v>188</v>
      </c>
      <c r="B233" s="174" t="s">
        <v>2810</v>
      </c>
      <c r="C233" s="187" t="s">
        <v>2811</v>
      </c>
      <c r="D233" s="175" t="s">
        <v>314</v>
      </c>
      <c r="E233" s="176">
        <v>1</v>
      </c>
      <c r="F233" s="177"/>
      <c r="G233" s="178">
        <f>ROUND(E233*F233,2)</f>
        <v>0</v>
      </c>
      <c r="H233" s="158"/>
      <c r="I233" s="157">
        <f>ROUND(E233*H233,2)</f>
        <v>0</v>
      </c>
      <c r="J233" s="158"/>
      <c r="K233" s="157">
        <f>ROUND(E233*J233,2)</f>
        <v>0</v>
      </c>
      <c r="L233" s="157">
        <v>21</v>
      </c>
      <c r="M233" s="157">
        <f>G233*(1+L233/100)</f>
        <v>0</v>
      </c>
      <c r="N233" s="156">
        <v>0</v>
      </c>
      <c r="O233" s="156">
        <f>ROUND(E233*N233,2)</f>
        <v>0</v>
      </c>
      <c r="P233" s="156">
        <v>0</v>
      </c>
      <c r="Q233" s="156">
        <f>ROUND(E233*P233,2)</f>
        <v>0</v>
      </c>
      <c r="R233" s="157"/>
      <c r="S233" s="157" t="s">
        <v>332</v>
      </c>
      <c r="T233" s="157" t="s">
        <v>333</v>
      </c>
      <c r="U233" s="157">
        <v>0</v>
      </c>
      <c r="V233" s="157">
        <f>ROUND(E233*U233,2)</f>
        <v>0</v>
      </c>
      <c r="W233" s="157"/>
      <c r="X233" s="157" t="s">
        <v>334</v>
      </c>
      <c r="Y233" s="157" t="s">
        <v>302</v>
      </c>
      <c r="Z233" s="147"/>
      <c r="AA233" s="147"/>
      <c r="AB233" s="147"/>
      <c r="AC233" s="147"/>
      <c r="AD233" s="147"/>
      <c r="AE233" s="147"/>
      <c r="AF233" s="147"/>
      <c r="AG233" s="147" t="s">
        <v>1597</v>
      </c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2" x14ac:dyDescent="0.2">
      <c r="A234" s="154"/>
      <c r="B234" s="155"/>
      <c r="C234" s="274" t="s">
        <v>2802</v>
      </c>
      <c r="D234" s="275"/>
      <c r="E234" s="275"/>
      <c r="F234" s="275"/>
      <c r="G234" s="275"/>
      <c r="H234" s="157"/>
      <c r="I234" s="157"/>
      <c r="J234" s="157"/>
      <c r="K234" s="157"/>
      <c r="L234" s="157"/>
      <c r="M234" s="157"/>
      <c r="N234" s="156"/>
      <c r="O234" s="156"/>
      <c r="P234" s="156"/>
      <c r="Q234" s="156"/>
      <c r="R234" s="157"/>
      <c r="S234" s="157"/>
      <c r="T234" s="157"/>
      <c r="U234" s="157"/>
      <c r="V234" s="157"/>
      <c r="W234" s="157"/>
      <c r="X234" s="157"/>
      <c r="Y234" s="157"/>
      <c r="Z234" s="147"/>
      <c r="AA234" s="147"/>
      <c r="AB234" s="147"/>
      <c r="AC234" s="147"/>
      <c r="AD234" s="147"/>
      <c r="AE234" s="147"/>
      <c r="AF234" s="147"/>
      <c r="AG234" s="147" t="s">
        <v>319</v>
      </c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3" x14ac:dyDescent="0.2">
      <c r="A235" s="154"/>
      <c r="B235" s="155"/>
      <c r="C235" s="276" t="s">
        <v>2812</v>
      </c>
      <c r="D235" s="277"/>
      <c r="E235" s="277"/>
      <c r="F235" s="277"/>
      <c r="G235" s="277"/>
      <c r="H235" s="157"/>
      <c r="I235" s="157"/>
      <c r="J235" s="157"/>
      <c r="K235" s="157"/>
      <c r="L235" s="157"/>
      <c r="M235" s="157"/>
      <c r="N235" s="156"/>
      <c r="O235" s="156"/>
      <c r="P235" s="156"/>
      <c r="Q235" s="156"/>
      <c r="R235" s="157"/>
      <c r="S235" s="157"/>
      <c r="T235" s="157"/>
      <c r="U235" s="157"/>
      <c r="V235" s="157"/>
      <c r="W235" s="157"/>
      <c r="X235" s="157"/>
      <c r="Y235" s="157"/>
      <c r="Z235" s="147"/>
      <c r="AA235" s="147"/>
      <c r="AB235" s="147"/>
      <c r="AC235" s="147"/>
      <c r="AD235" s="147"/>
      <c r="AE235" s="147"/>
      <c r="AF235" s="147"/>
      <c r="AG235" s="147" t="s">
        <v>319</v>
      </c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x14ac:dyDescent="0.2">
      <c r="A236" s="3"/>
      <c r="B236" s="4"/>
      <c r="C236" s="190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AE236">
        <v>12</v>
      </c>
      <c r="AF236">
        <v>21</v>
      </c>
      <c r="AG236" t="s">
        <v>281</v>
      </c>
    </row>
    <row r="237" spans="1:60" x14ac:dyDescent="0.2">
      <c r="A237" s="150"/>
      <c r="B237" s="151" t="s">
        <v>31</v>
      </c>
      <c r="C237" s="191"/>
      <c r="D237" s="152"/>
      <c r="E237" s="153"/>
      <c r="F237" s="153"/>
      <c r="G237" s="172">
        <f>G8+G33+G49+G74+G100+G117+G138+G140+G168+G175+G185+G197+G205+G223</f>
        <v>0</v>
      </c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AE237">
        <f>SUMIF(L7:L235,AE236,G7:G235)</f>
        <v>0</v>
      </c>
      <c r="AF237">
        <f>SUMIF(L7:L235,AF236,G7:G235)</f>
        <v>0</v>
      </c>
      <c r="AG237" t="s">
        <v>463</v>
      </c>
    </row>
    <row r="238" spans="1:60" x14ac:dyDescent="0.2">
      <c r="A238" s="3"/>
      <c r="B238" s="4"/>
      <c r="C238" s="190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</row>
    <row r="239" spans="1:60" x14ac:dyDescent="0.2">
      <c r="A239" s="3"/>
      <c r="B239" s="4"/>
      <c r="C239" s="190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60" x14ac:dyDescent="0.2">
      <c r="A240" s="260" t="s">
        <v>464</v>
      </c>
      <c r="B240" s="260"/>
      <c r="C240" s="261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</row>
    <row r="241" spans="1:33" x14ac:dyDescent="0.2">
      <c r="A241" s="262"/>
      <c r="B241" s="263"/>
      <c r="C241" s="264"/>
      <c r="D241" s="263"/>
      <c r="E241" s="263"/>
      <c r="F241" s="263"/>
      <c r="G241" s="265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AG241" t="s">
        <v>465</v>
      </c>
    </row>
    <row r="242" spans="1:33" x14ac:dyDescent="0.2">
      <c r="A242" s="266"/>
      <c r="B242" s="267"/>
      <c r="C242" s="268"/>
      <c r="D242" s="267"/>
      <c r="E242" s="267"/>
      <c r="F242" s="267"/>
      <c r="G242" s="269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33" x14ac:dyDescent="0.2">
      <c r="A243" s="266"/>
      <c r="B243" s="267"/>
      <c r="C243" s="268"/>
      <c r="D243" s="267"/>
      <c r="E243" s="267"/>
      <c r="F243" s="267"/>
      <c r="G243" s="269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</row>
    <row r="244" spans="1:33" x14ac:dyDescent="0.2">
      <c r="A244" s="266"/>
      <c r="B244" s="267"/>
      <c r="C244" s="268"/>
      <c r="D244" s="267"/>
      <c r="E244" s="267"/>
      <c r="F244" s="267"/>
      <c r="G244" s="269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</row>
    <row r="245" spans="1:33" x14ac:dyDescent="0.2">
      <c r="A245" s="270"/>
      <c r="B245" s="271"/>
      <c r="C245" s="272"/>
      <c r="D245" s="271"/>
      <c r="E245" s="271"/>
      <c r="F245" s="271"/>
      <c r="G245" s="27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33" x14ac:dyDescent="0.2">
      <c r="A246" s="3"/>
      <c r="B246" s="4"/>
      <c r="C246" s="190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</row>
    <row r="247" spans="1:33" x14ac:dyDescent="0.2">
      <c r="C247" s="192"/>
      <c r="D247" s="10"/>
      <c r="AG247" t="s">
        <v>466</v>
      </c>
    </row>
    <row r="248" spans="1:33" x14ac:dyDescent="0.2">
      <c r="D248" s="10"/>
    </row>
    <row r="249" spans="1:33" x14ac:dyDescent="0.2">
      <c r="D249" s="10"/>
    </row>
    <row r="250" spans="1:33" x14ac:dyDescent="0.2">
      <c r="D250" s="10"/>
    </row>
    <row r="251" spans="1:33" x14ac:dyDescent="0.2">
      <c r="D251" s="10"/>
    </row>
    <row r="252" spans="1:33" x14ac:dyDescent="0.2">
      <c r="D252" s="10"/>
    </row>
    <row r="253" spans="1:33" x14ac:dyDescent="0.2">
      <c r="D253" s="10"/>
    </row>
    <row r="254" spans="1:33" x14ac:dyDescent="0.2">
      <c r="D254" s="10"/>
    </row>
    <row r="255" spans="1:33" x14ac:dyDescent="0.2">
      <c r="D255" s="10"/>
    </row>
    <row r="256" spans="1:33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YW1gtpI+2mkKhLcW+oC1L1dUTB0Kygxf2UAIUkd6FXtbwMfftwBVf9Mc1LycAKesUpzPnsmnJ9dx6NST0t5qxw==" saltValue="VuO1cmWt3o0ae4SUiuFD9A==" spinCount="100000" sheet="1" formatRows="0"/>
  <mergeCells count="32">
    <mergeCell ref="A241:G245"/>
    <mergeCell ref="C28:G28"/>
    <mergeCell ref="C45:G45"/>
    <mergeCell ref="C47:G47"/>
    <mergeCell ref="C48:G48"/>
    <mergeCell ref="C204:G204"/>
    <mergeCell ref="C231:G231"/>
    <mergeCell ref="C232:G232"/>
    <mergeCell ref="C234:G234"/>
    <mergeCell ref="C235:G235"/>
    <mergeCell ref="C220:G220"/>
    <mergeCell ref="C222:G222"/>
    <mergeCell ref="C225:G225"/>
    <mergeCell ref="C226:G226"/>
    <mergeCell ref="C228:G228"/>
    <mergeCell ref="C229:G229"/>
    <mergeCell ref="A1:G1"/>
    <mergeCell ref="C2:G2"/>
    <mergeCell ref="C3:G3"/>
    <mergeCell ref="C4:G4"/>
    <mergeCell ref="A240:C240"/>
    <mergeCell ref="C208:G208"/>
    <mergeCell ref="C99:G99"/>
    <mergeCell ref="C137:G137"/>
    <mergeCell ref="C165:G165"/>
    <mergeCell ref="C167:G167"/>
    <mergeCell ref="C178:G178"/>
    <mergeCell ref="C184:G184"/>
    <mergeCell ref="C194:G194"/>
    <mergeCell ref="C196:G196"/>
    <mergeCell ref="C199:G199"/>
    <mergeCell ref="C202:G202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698CA-B4E0-4D3B-A14F-56D6DC7EE548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57" t="s">
        <v>82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153</v>
      </c>
      <c r="C8" s="186" t="s">
        <v>154</v>
      </c>
      <c r="D8" s="165"/>
      <c r="E8" s="166"/>
      <c r="F8" s="167"/>
      <c r="G8" s="168">
        <f>SUMIF(AG9:AG57,"&lt;&gt;NOR",G9:G57)</f>
        <v>0</v>
      </c>
      <c r="H8" s="162"/>
      <c r="I8" s="162">
        <f>SUM(I9:I57)</f>
        <v>0</v>
      </c>
      <c r="J8" s="162"/>
      <c r="K8" s="162">
        <f>SUM(K9:K57)</f>
        <v>0</v>
      </c>
      <c r="L8" s="162"/>
      <c r="M8" s="162">
        <f>SUM(M9:M57)</f>
        <v>0</v>
      </c>
      <c r="N8" s="161"/>
      <c r="O8" s="161">
        <f>SUM(O9:O57)</f>
        <v>0</v>
      </c>
      <c r="P8" s="161"/>
      <c r="Q8" s="161">
        <f>SUM(Q9:Q57)</f>
        <v>0</v>
      </c>
      <c r="R8" s="162"/>
      <c r="S8" s="162"/>
      <c r="T8" s="162"/>
      <c r="U8" s="162"/>
      <c r="V8" s="162">
        <f>SUM(V9:V57)</f>
        <v>0</v>
      </c>
      <c r="W8" s="162"/>
      <c r="X8" s="162"/>
      <c r="Y8" s="162"/>
      <c r="AG8" t="s">
        <v>296</v>
      </c>
    </row>
    <row r="9" spans="1:60" ht="22.5" outlineLevel="1" x14ac:dyDescent="0.2">
      <c r="A9" s="179">
        <v>1</v>
      </c>
      <c r="B9" s="180" t="s">
        <v>2813</v>
      </c>
      <c r="C9" s="189" t="s">
        <v>2814</v>
      </c>
      <c r="D9" s="181" t="s">
        <v>355</v>
      </c>
      <c r="E9" s="182">
        <v>7416</v>
      </c>
      <c r="F9" s="183"/>
      <c r="G9" s="184">
        <f t="shared" ref="G9:G28" si="0">ROUND(E9*F9,2)</f>
        <v>0</v>
      </c>
      <c r="H9" s="158"/>
      <c r="I9" s="157">
        <f t="shared" ref="I9:I28" si="1">ROUND(E9*H9,2)</f>
        <v>0</v>
      </c>
      <c r="J9" s="158"/>
      <c r="K9" s="157">
        <f t="shared" ref="K9:K28" si="2">ROUND(E9*J9,2)</f>
        <v>0</v>
      </c>
      <c r="L9" s="157">
        <v>21</v>
      </c>
      <c r="M9" s="157">
        <f t="shared" ref="M9:M28" si="3">G9*(1+L9/100)</f>
        <v>0</v>
      </c>
      <c r="N9" s="156">
        <v>0</v>
      </c>
      <c r="O9" s="156">
        <f t="shared" ref="O9:O28" si="4">ROUND(E9*N9,2)</f>
        <v>0</v>
      </c>
      <c r="P9" s="156">
        <v>0</v>
      </c>
      <c r="Q9" s="156">
        <f t="shared" ref="Q9:Q28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28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2.5" outlineLevel="1" x14ac:dyDescent="0.2">
      <c r="A10" s="179">
        <v>2</v>
      </c>
      <c r="B10" s="180" t="s">
        <v>2815</v>
      </c>
      <c r="C10" s="189" t="s">
        <v>2816</v>
      </c>
      <c r="D10" s="181" t="s">
        <v>1972</v>
      </c>
      <c r="E10" s="182">
        <v>5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2.5" outlineLevel="1" x14ac:dyDescent="0.2">
      <c r="A11" s="179">
        <v>3</v>
      </c>
      <c r="B11" s="180" t="s">
        <v>2817</v>
      </c>
      <c r="C11" s="189" t="s">
        <v>2818</v>
      </c>
      <c r="D11" s="181" t="s">
        <v>355</v>
      </c>
      <c r="E11" s="182">
        <v>130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2819</v>
      </c>
      <c r="C12" s="189" t="s">
        <v>2820</v>
      </c>
      <c r="D12" s="181" t="s">
        <v>355</v>
      </c>
      <c r="E12" s="182">
        <v>30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2821</v>
      </c>
      <c r="C13" s="189" t="s">
        <v>2822</v>
      </c>
      <c r="D13" s="181" t="s">
        <v>1972</v>
      </c>
      <c r="E13" s="182">
        <v>60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2823</v>
      </c>
      <c r="C14" s="189" t="s">
        <v>2824</v>
      </c>
      <c r="D14" s="181" t="s">
        <v>1972</v>
      </c>
      <c r="E14" s="182">
        <v>30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2825</v>
      </c>
      <c r="C15" s="189" t="s">
        <v>2826</v>
      </c>
      <c r="D15" s="181" t="s">
        <v>1972</v>
      </c>
      <c r="E15" s="182">
        <v>20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2827</v>
      </c>
      <c r="C16" s="189" t="s">
        <v>2828</v>
      </c>
      <c r="D16" s="181" t="s">
        <v>1972</v>
      </c>
      <c r="E16" s="182">
        <v>5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9</v>
      </c>
      <c r="B17" s="180" t="s">
        <v>2829</v>
      </c>
      <c r="C17" s="189" t="s">
        <v>2830</v>
      </c>
      <c r="D17" s="181" t="s">
        <v>1972</v>
      </c>
      <c r="E17" s="182">
        <v>15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1597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10</v>
      </c>
      <c r="B18" s="180" t="s">
        <v>2831</v>
      </c>
      <c r="C18" s="189" t="s">
        <v>2832</v>
      </c>
      <c r="D18" s="181" t="s">
        <v>1972</v>
      </c>
      <c r="E18" s="182">
        <v>51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1597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11</v>
      </c>
      <c r="B19" s="180" t="s">
        <v>2833</v>
      </c>
      <c r="C19" s="189" t="s">
        <v>2834</v>
      </c>
      <c r="D19" s="181" t="s">
        <v>1972</v>
      </c>
      <c r="E19" s="182">
        <v>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334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1597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2835</v>
      </c>
      <c r="C20" s="189" t="s">
        <v>2836</v>
      </c>
      <c r="D20" s="181" t="s">
        <v>1972</v>
      </c>
      <c r="E20" s="182">
        <v>117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2837</v>
      </c>
      <c r="C21" s="189" t="s">
        <v>2838</v>
      </c>
      <c r="D21" s="181" t="s">
        <v>1972</v>
      </c>
      <c r="E21" s="182">
        <v>117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1585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14</v>
      </c>
      <c r="B22" s="180" t="s">
        <v>2839</v>
      </c>
      <c r="C22" s="189" t="s">
        <v>2840</v>
      </c>
      <c r="D22" s="181" t="s">
        <v>1972</v>
      </c>
      <c r="E22" s="182">
        <v>117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1597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15</v>
      </c>
      <c r="B23" s="180" t="s">
        <v>2841</v>
      </c>
      <c r="C23" s="189" t="s">
        <v>2842</v>
      </c>
      <c r="D23" s="181" t="s">
        <v>2843</v>
      </c>
      <c r="E23" s="182">
        <v>8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1585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16</v>
      </c>
      <c r="B24" s="180" t="s">
        <v>2844</v>
      </c>
      <c r="C24" s="189" t="s">
        <v>2845</v>
      </c>
      <c r="D24" s="181" t="s">
        <v>2843</v>
      </c>
      <c r="E24" s="182">
        <v>32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17</v>
      </c>
      <c r="B25" s="180" t="s">
        <v>2846</v>
      </c>
      <c r="C25" s="189" t="s">
        <v>2847</v>
      </c>
      <c r="D25" s="181" t="s">
        <v>2843</v>
      </c>
      <c r="E25" s="182">
        <v>16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18</v>
      </c>
      <c r="B26" s="180" t="s">
        <v>2848</v>
      </c>
      <c r="C26" s="189" t="s">
        <v>2849</v>
      </c>
      <c r="D26" s="181" t="s">
        <v>2843</v>
      </c>
      <c r="E26" s="182">
        <v>12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9">
        <v>19</v>
      </c>
      <c r="B27" s="180" t="s">
        <v>2850</v>
      </c>
      <c r="C27" s="189" t="s">
        <v>2851</v>
      </c>
      <c r="D27" s="181" t="s">
        <v>1972</v>
      </c>
      <c r="E27" s="182">
        <v>2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1597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22.5" outlineLevel="1" x14ac:dyDescent="0.2">
      <c r="A28" s="173">
        <v>20</v>
      </c>
      <c r="B28" s="174" t="s">
        <v>2852</v>
      </c>
      <c r="C28" s="187" t="s">
        <v>2853</v>
      </c>
      <c r="D28" s="175" t="s">
        <v>1972</v>
      </c>
      <c r="E28" s="176">
        <v>1</v>
      </c>
      <c r="F28" s="177"/>
      <c r="G28" s="178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1597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">
      <c r="A29" s="154"/>
      <c r="B29" s="155"/>
      <c r="C29" s="274" t="s">
        <v>2854</v>
      </c>
      <c r="D29" s="275"/>
      <c r="E29" s="275"/>
      <c r="F29" s="275"/>
      <c r="G29" s="275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319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ht="22.5" outlineLevel="1" x14ac:dyDescent="0.2">
      <c r="A30" s="179">
        <v>21</v>
      </c>
      <c r="B30" s="180" t="s">
        <v>2855</v>
      </c>
      <c r="C30" s="189" t="s">
        <v>2856</v>
      </c>
      <c r="D30" s="181" t="s">
        <v>1972</v>
      </c>
      <c r="E30" s="182">
        <v>1</v>
      </c>
      <c r="F30" s="183"/>
      <c r="G30" s="184">
        <f t="shared" ref="G30:G41" si="7">ROUND(E30*F30,2)</f>
        <v>0</v>
      </c>
      <c r="H30" s="158"/>
      <c r="I30" s="157">
        <f t="shared" ref="I30:I41" si="8">ROUND(E30*H30,2)</f>
        <v>0</v>
      </c>
      <c r="J30" s="158"/>
      <c r="K30" s="157">
        <f t="shared" ref="K30:K41" si="9">ROUND(E30*J30,2)</f>
        <v>0</v>
      </c>
      <c r="L30" s="157">
        <v>21</v>
      </c>
      <c r="M30" s="157">
        <f t="shared" ref="M30:M41" si="10">G30*(1+L30/100)</f>
        <v>0</v>
      </c>
      <c r="N30" s="156">
        <v>0</v>
      </c>
      <c r="O30" s="156">
        <f t="shared" ref="O30:O41" si="11">ROUND(E30*N30,2)</f>
        <v>0</v>
      </c>
      <c r="P30" s="156">
        <v>0</v>
      </c>
      <c r="Q30" s="156">
        <f t="shared" ref="Q30:Q41" si="12">ROUND(E30*P30,2)</f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ref="V30:V41" si="13">ROUND(E30*U30,2)</f>
        <v>0</v>
      </c>
      <c r="W30" s="157"/>
      <c r="X30" s="157" t="s">
        <v>334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1597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9">
        <v>22</v>
      </c>
      <c r="B31" s="180" t="s">
        <v>2857</v>
      </c>
      <c r="C31" s="189" t="s">
        <v>2858</v>
      </c>
      <c r="D31" s="181" t="s">
        <v>1972</v>
      </c>
      <c r="E31" s="182">
        <v>1</v>
      </c>
      <c r="F31" s="183"/>
      <c r="G31" s="184">
        <f t="shared" si="7"/>
        <v>0</v>
      </c>
      <c r="H31" s="158"/>
      <c r="I31" s="157">
        <f t="shared" si="8"/>
        <v>0</v>
      </c>
      <c r="J31" s="158"/>
      <c r="K31" s="157">
        <f t="shared" si="9"/>
        <v>0</v>
      </c>
      <c r="L31" s="157">
        <v>21</v>
      </c>
      <c r="M31" s="157">
        <f t="shared" si="10"/>
        <v>0</v>
      </c>
      <c r="N31" s="156">
        <v>0</v>
      </c>
      <c r="O31" s="156">
        <f t="shared" si="11"/>
        <v>0</v>
      </c>
      <c r="P31" s="156">
        <v>0</v>
      </c>
      <c r="Q31" s="156">
        <f t="shared" si="12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13"/>
        <v>0</v>
      </c>
      <c r="W31" s="157"/>
      <c r="X31" s="157" t="s">
        <v>334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1597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22.5" outlineLevel="1" x14ac:dyDescent="0.2">
      <c r="A32" s="179">
        <v>23</v>
      </c>
      <c r="B32" s="180" t="s">
        <v>2859</v>
      </c>
      <c r="C32" s="189" t="s">
        <v>2860</v>
      </c>
      <c r="D32" s="181" t="s">
        <v>1972</v>
      </c>
      <c r="E32" s="182">
        <v>1</v>
      </c>
      <c r="F32" s="183"/>
      <c r="G32" s="184">
        <f t="shared" si="7"/>
        <v>0</v>
      </c>
      <c r="H32" s="158"/>
      <c r="I32" s="157">
        <f t="shared" si="8"/>
        <v>0</v>
      </c>
      <c r="J32" s="158"/>
      <c r="K32" s="157">
        <f t="shared" si="9"/>
        <v>0</v>
      </c>
      <c r="L32" s="157">
        <v>21</v>
      </c>
      <c r="M32" s="157">
        <f t="shared" si="10"/>
        <v>0</v>
      </c>
      <c r="N32" s="156">
        <v>0</v>
      </c>
      <c r="O32" s="156">
        <f t="shared" si="11"/>
        <v>0</v>
      </c>
      <c r="P32" s="156">
        <v>0</v>
      </c>
      <c r="Q32" s="156">
        <f t="shared" si="12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13"/>
        <v>0</v>
      </c>
      <c r="W32" s="157"/>
      <c r="X32" s="157" t="s">
        <v>334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1597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9">
        <v>24</v>
      </c>
      <c r="B33" s="180" t="s">
        <v>2861</v>
      </c>
      <c r="C33" s="189" t="s">
        <v>2862</v>
      </c>
      <c r="D33" s="181" t="s">
        <v>1972</v>
      </c>
      <c r="E33" s="182">
        <v>1</v>
      </c>
      <c r="F33" s="183"/>
      <c r="G33" s="184">
        <f t="shared" si="7"/>
        <v>0</v>
      </c>
      <c r="H33" s="158"/>
      <c r="I33" s="157">
        <f t="shared" si="8"/>
        <v>0</v>
      </c>
      <c r="J33" s="158"/>
      <c r="K33" s="157">
        <f t="shared" si="9"/>
        <v>0</v>
      </c>
      <c r="L33" s="157">
        <v>21</v>
      </c>
      <c r="M33" s="157">
        <f t="shared" si="10"/>
        <v>0</v>
      </c>
      <c r="N33" s="156">
        <v>0</v>
      </c>
      <c r="O33" s="156">
        <f t="shared" si="11"/>
        <v>0</v>
      </c>
      <c r="P33" s="156">
        <v>0</v>
      </c>
      <c r="Q33" s="156">
        <f t="shared" si="12"/>
        <v>0</v>
      </c>
      <c r="R33" s="157"/>
      <c r="S33" s="157" t="s">
        <v>332</v>
      </c>
      <c r="T33" s="157" t="s">
        <v>333</v>
      </c>
      <c r="U33" s="157">
        <v>0</v>
      </c>
      <c r="V33" s="157">
        <f t="shared" si="13"/>
        <v>0</v>
      </c>
      <c r="W33" s="157"/>
      <c r="X33" s="157" t="s">
        <v>334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1597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">
      <c r="A34" s="179">
        <v>25</v>
      </c>
      <c r="B34" s="180" t="s">
        <v>2863</v>
      </c>
      <c r="C34" s="189" t="s">
        <v>2864</v>
      </c>
      <c r="D34" s="181" t="s">
        <v>1972</v>
      </c>
      <c r="E34" s="182">
        <v>1</v>
      </c>
      <c r="F34" s="183"/>
      <c r="G34" s="184">
        <f t="shared" si="7"/>
        <v>0</v>
      </c>
      <c r="H34" s="158"/>
      <c r="I34" s="157">
        <f t="shared" si="8"/>
        <v>0</v>
      </c>
      <c r="J34" s="158"/>
      <c r="K34" s="157">
        <f t="shared" si="9"/>
        <v>0</v>
      </c>
      <c r="L34" s="157">
        <v>21</v>
      </c>
      <c r="M34" s="157">
        <f t="shared" si="10"/>
        <v>0</v>
      </c>
      <c r="N34" s="156">
        <v>0</v>
      </c>
      <c r="O34" s="156">
        <f t="shared" si="11"/>
        <v>0</v>
      </c>
      <c r="P34" s="156">
        <v>0</v>
      </c>
      <c r="Q34" s="156">
        <f t="shared" si="12"/>
        <v>0</v>
      </c>
      <c r="R34" s="157"/>
      <c r="S34" s="157" t="s">
        <v>332</v>
      </c>
      <c r="T34" s="157" t="s">
        <v>333</v>
      </c>
      <c r="U34" s="157">
        <v>0</v>
      </c>
      <c r="V34" s="157">
        <f t="shared" si="13"/>
        <v>0</v>
      </c>
      <c r="W34" s="157"/>
      <c r="X34" s="157" t="s">
        <v>334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1597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2.5" outlineLevel="1" x14ac:dyDescent="0.2">
      <c r="A35" s="179">
        <v>26</v>
      </c>
      <c r="B35" s="180" t="s">
        <v>2865</v>
      </c>
      <c r="C35" s="189" t="s">
        <v>2866</v>
      </c>
      <c r="D35" s="181" t="s">
        <v>1972</v>
      </c>
      <c r="E35" s="182">
        <v>1</v>
      </c>
      <c r="F35" s="183"/>
      <c r="G35" s="184">
        <f t="shared" si="7"/>
        <v>0</v>
      </c>
      <c r="H35" s="158"/>
      <c r="I35" s="157">
        <f t="shared" si="8"/>
        <v>0</v>
      </c>
      <c r="J35" s="158"/>
      <c r="K35" s="157">
        <f t="shared" si="9"/>
        <v>0</v>
      </c>
      <c r="L35" s="157">
        <v>21</v>
      </c>
      <c r="M35" s="157">
        <f t="shared" si="10"/>
        <v>0</v>
      </c>
      <c r="N35" s="156">
        <v>0</v>
      </c>
      <c r="O35" s="156">
        <f t="shared" si="11"/>
        <v>0</v>
      </c>
      <c r="P35" s="156">
        <v>0</v>
      </c>
      <c r="Q35" s="156">
        <f t="shared" si="12"/>
        <v>0</v>
      </c>
      <c r="R35" s="157"/>
      <c r="S35" s="157" t="s">
        <v>332</v>
      </c>
      <c r="T35" s="157" t="s">
        <v>333</v>
      </c>
      <c r="U35" s="157">
        <v>0</v>
      </c>
      <c r="V35" s="157">
        <f t="shared" si="13"/>
        <v>0</v>
      </c>
      <c r="W35" s="157"/>
      <c r="X35" s="157" t="s">
        <v>334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1597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2.5" outlineLevel="1" x14ac:dyDescent="0.2">
      <c r="A36" s="179">
        <v>27</v>
      </c>
      <c r="B36" s="180" t="s">
        <v>2867</v>
      </c>
      <c r="C36" s="189" t="s">
        <v>2868</v>
      </c>
      <c r="D36" s="181" t="s">
        <v>1972</v>
      </c>
      <c r="E36" s="182">
        <v>3</v>
      </c>
      <c r="F36" s="183"/>
      <c r="G36" s="184">
        <f t="shared" si="7"/>
        <v>0</v>
      </c>
      <c r="H36" s="158"/>
      <c r="I36" s="157">
        <f t="shared" si="8"/>
        <v>0</v>
      </c>
      <c r="J36" s="158"/>
      <c r="K36" s="157">
        <f t="shared" si="9"/>
        <v>0</v>
      </c>
      <c r="L36" s="157">
        <v>21</v>
      </c>
      <c r="M36" s="157">
        <f t="shared" si="10"/>
        <v>0</v>
      </c>
      <c r="N36" s="156">
        <v>0</v>
      </c>
      <c r="O36" s="156">
        <f t="shared" si="11"/>
        <v>0</v>
      </c>
      <c r="P36" s="156">
        <v>0</v>
      </c>
      <c r="Q36" s="156">
        <f t="shared" si="12"/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si="13"/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1597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">
      <c r="A37" s="179">
        <v>28</v>
      </c>
      <c r="B37" s="180" t="s">
        <v>2869</v>
      </c>
      <c r="C37" s="189" t="s">
        <v>2870</v>
      </c>
      <c r="D37" s="181" t="s">
        <v>1972</v>
      </c>
      <c r="E37" s="182">
        <v>1</v>
      </c>
      <c r="F37" s="183"/>
      <c r="G37" s="184">
        <f t="shared" si="7"/>
        <v>0</v>
      </c>
      <c r="H37" s="158"/>
      <c r="I37" s="157">
        <f t="shared" si="8"/>
        <v>0</v>
      </c>
      <c r="J37" s="158"/>
      <c r="K37" s="157">
        <f t="shared" si="9"/>
        <v>0</v>
      </c>
      <c r="L37" s="157">
        <v>21</v>
      </c>
      <c r="M37" s="157">
        <f t="shared" si="10"/>
        <v>0</v>
      </c>
      <c r="N37" s="156">
        <v>0</v>
      </c>
      <c r="O37" s="156">
        <f t="shared" si="11"/>
        <v>0</v>
      </c>
      <c r="P37" s="156">
        <v>0</v>
      </c>
      <c r="Q37" s="156">
        <f t="shared" si="12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13"/>
        <v>0</v>
      </c>
      <c r="W37" s="157"/>
      <c r="X37" s="157" t="s">
        <v>334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1597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.5" outlineLevel="1" x14ac:dyDescent="0.2">
      <c r="A38" s="179">
        <v>29</v>
      </c>
      <c r="B38" s="180" t="s">
        <v>2871</v>
      </c>
      <c r="C38" s="189" t="s">
        <v>2872</v>
      </c>
      <c r="D38" s="181" t="s">
        <v>1972</v>
      </c>
      <c r="E38" s="182">
        <v>3</v>
      </c>
      <c r="F38" s="183"/>
      <c r="G38" s="184">
        <f t="shared" si="7"/>
        <v>0</v>
      </c>
      <c r="H38" s="158"/>
      <c r="I38" s="157">
        <f t="shared" si="8"/>
        <v>0</v>
      </c>
      <c r="J38" s="158"/>
      <c r="K38" s="157">
        <f t="shared" si="9"/>
        <v>0</v>
      </c>
      <c r="L38" s="157">
        <v>21</v>
      </c>
      <c r="M38" s="157">
        <f t="shared" si="10"/>
        <v>0</v>
      </c>
      <c r="N38" s="156">
        <v>0</v>
      </c>
      <c r="O38" s="156">
        <f t="shared" si="11"/>
        <v>0</v>
      </c>
      <c r="P38" s="156">
        <v>0</v>
      </c>
      <c r="Q38" s="156">
        <f t="shared" si="12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13"/>
        <v>0</v>
      </c>
      <c r="W38" s="157"/>
      <c r="X38" s="157" t="s">
        <v>334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1597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9">
        <v>30</v>
      </c>
      <c r="B39" s="180" t="s">
        <v>2873</v>
      </c>
      <c r="C39" s="189" t="s">
        <v>2874</v>
      </c>
      <c r="D39" s="181" t="s">
        <v>1972</v>
      </c>
      <c r="E39" s="182">
        <v>2</v>
      </c>
      <c r="F39" s="183"/>
      <c r="G39" s="184">
        <f t="shared" si="7"/>
        <v>0</v>
      </c>
      <c r="H39" s="158"/>
      <c r="I39" s="157">
        <f t="shared" si="8"/>
        <v>0</v>
      </c>
      <c r="J39" s="158"/>
      <c r="K39" s="157">
        <f t="shared" si="9"/>
        <v>0</v>
      </c>
      <c r="L39" s="157">
        <v>21</v>
      </c>
      <c r="M39" s="157">
        <f t="shared" si="10"/>
        <v>0</v>
      </c>
      <c r="N39" s="156">
        <v>0</v>
      </c>
      <c r="O39" s="156">
        <f t="shared" si="11"/>
        <v>0</v>
      </c>
      <c r="P39" s="156">
        <v>0</v>
      </c>
      <c r="Q39" s="156">
        <f t="shared" si="12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13"/>
        <v>0</v>
      </c>
      <c r="W39" s="157"/>
      <c r="X39" s="157" t="s">
        <v>334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1597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9">
        <v>31</v>
      </c>
      <c r="B40" s="180" t="s">
        <v>2875</v>
      </c>
      <c r="C40" s="189" t="s">
        <v>2876</v>
      </c>
      <c r="D40" s="181" t="s">
        <v>1972</v>
      </c>
      <c r="E40" s="182">
        <v>20</v>
      </c>
      <c r="F40" s="183"/>
      <c r="G40" s="184">
        <f t="shared" si="7"/>
        <v>0</v>
      </c>
      <c r="H40" s="158"/>
      <c r="I40" s="157">
        <f t="shared" si="8"/>
        <v>0</v>
      </c>
      <c r="J40" s="158"/>
      <c r="K40" s="157">
        <f t="shared" si="9"/>
        <v>0</v>
      </c>
      <c r="L40" s="157">
        <v>21</v>
      </c>
      <c r="M40" s="157">
        <f t="shared" si="10"/>
        <v>0</v>
      </c>
      <c r="N40" s="156">
        <v>0</v>
      </c>
      <c r="O40" s="156">
        <f t="shared" si="11"/>
        <v>0</v>
      </c>
      <c r="P40" s="156">
        <v>0</v>
      </c>
      <c r="Q40" s="156">
        <f t="shared" si="12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13"/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1597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">
      <c r="A41" s="173">
        <v>32</v>
      </c>
      <c r="B41" s="174" t="s">
        <v>2877</v>
      </c>
      <c r="C41" s="187" t="s">
        <v>2878</v>
      </c>
      <c r="D41" s="175" t="s">
        <v>1972</v>
      </c>
      <c r="E41" s="176">
        <v>2</v>
      </c>
      <c r="F41" s="177"/>
      <c r="G41" s="178">
        <f t="shared" si="7"/>
        <v>0</v>
      </c>
      <c r="H41" s="158"/>
      <c r="I41" s="157">
        <f t="shared" si="8"/>
        <v>0</v>
      </c>
      <c r="J41" s="158"/>
      <c r="K41" s="157">
        <f t="shared" si="9"/>
        <v>0</v>
      </c>
      <c r="L41" s="157">
        <v>21</v>
      </c>
      <c r="M41" s="157">
        <f t="shared" si="10"/>
        <v>0</v>
      </c>
      <c r="N41" s="156">
        <v>0</v>
      </c>
      <c r="O41" s="156">
        <f t="shared" si="11"/>
        <v>0</v>
      </c>
      <c r="P41" s="156">
        <v>0</v>
      </c>
      <c r="Q41" s="156">
        <f t="shared" si="12"/>
        <v>0</v>
      </c>
      <c r="R41" s="157"/>
      <c r="S41" s="157" t="s">
        <v>332</v>
      </c>
      <c r="T41" s="157" t="s">
        <v>333</v>
      </c>
      <c r="U41" s="157">
        <v>0</v>
      </c>
      <c r="V41" s="157">
        <f t="shared" si="13"/>
        <v>0</v>
      </c>
      <c r="W41" s="157"/>
      <c r="X41" s="157" t="s">
        <v>334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1597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2" x14ac:dyDescent="0.2">
      <c r="A42" s="154"/>
      <c r="B42" s="155"/>
      <c r="C42" s="274" t="s">
        <v>2879</v>
      </c>
      <c r="D42" s="275"/>
      <c r="E42" s="275"/>
      <c r="F42" s="275"/>
      <c r="G42" s="275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319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">
      <c r="A43" s="179">
        <v>33</v>
      </c>
      <c r="B43" s="180" t="s">
        <v>2880</v>
      </c>
      <c r="C43" s="189" t="s">
        <v>2881</v>
      </c>
      <c r="D43" s="181" t="s">
        <v>1972</v>
      </c>
      <c r="E43" s="182">
        <v>1</v>
      </c>
      <c r="F43" s="183"/>
      <c r="G43" s="184">
        <f t="shared" ref="G43:G48" si="14">ROUND(E43*F43,2)</f>
        <v>0</v>
      </c>
      <c r="H43" s="158"/>
      <c r="I43" s="157">
        <f t="shared" ref="I43:I48" si="15">ROUND(E43*H43,2)</f>
        <v>0</v>
      </c>
      <c r="J43" s="158"/>
      <c r="K43" s="157">
        <f t="shared" ref="K43:K48" si="16">ROUND(E43*J43,2)</f>
        <v>0</v>
      </c>
      <c r="L43" s="157">
        <v>21</v>
      </c>
      <c r="M43" s="157">
        <f t="shared" ref="M43:M48" si="17">G43*(1+L43/100)</f>
        <v>0</v>
      </c>
      <c r="N43" s="156">
        <v>0</v>
      </c>
      <c r="O43" s="156">
        <f t="shared" ref="O43:O48" si="18">ROUND(E43*N43,2)</f>
        <v>0</v>
      </c>
      <c r="P43" s="156">
        <v>0</v>
      </c>
      <c r="Q43" s="156">
        <f t="shared" ref="Q43:Q48" si="19">ROUND(E43*P43,2)</f>
        <v>0</v>
      </c>
      <c r="R43" s="157"/>
      <c r="S43" s="157" t="s">
        <v>332</v>
      </c>
      <c r="T43" s="157" t="s">
        <v>333</v>
      </c>
      <c r="U43" s="157">
        <v>0</v>
      </c>
      <c r="V43" s="157">
        <f t="shared" ref="V43:V48" si="20">ROUND(E43*U43,2)</f>
        <v>0</v>
      </c>
      <c r="W43" s="157"/>
      <c r="X43" s="157" t="s">
        <v>334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1597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9">
        <v>34</v>
      </c>
      <c r="B44" s="180" t="s">
        <v>2882</v>
      </c>
      <c r="C44" s="189" t="s">
        <v>2883</v>
      </c>
      <c r="D44" s="181" t="s">
        <v>1972</v>
      </c>
      <c r="E44" s="182">
        <v>1</v>
      </c>
      <c r="F44" s="183"/>
      <c r="G44" s="184">
        <f t="shared" si="14"/>
        <v>0</v>
      </c>
      <c r="H44" s="158"/>
      <c r="I44" s="157">
        <f t="shared" si="15"/>
        <v>0</v>
      </c>
      <c r="J44" s="158"/>
      <c r="K44" s="157">
        <f t="shared" si="16"/>
        <v>0</v>
      </c>
      <c r="L44" s="157">
        <v>21</v>
      </c>
      <c r="M44" s="157">
        <f t="shared" si="17"/>
        <v>0</v>
      </c>
      <c r="N44" s="156">
        <v>0</v>
      </c>
      <c r="O44" s="156">
        <f t="shared" si="18"/>
        <v>0</v>
      </c>
      <c r="P44" s="156">
        <v>0</v>
      </c>
      <c r="Q44" s="156">
        <f t="shared" si="19"/>
        <v>0</v>
      </c>
      <c r="R44" s="157"/>
      <c r="S44" s="157" t="s">
        <v>332</v>
      </c>
      <c r="T44" s="157" t="s">
        <v>333</v>
      </c>
      <c r="U44" s="157">
        <v>0</v>
      </c>
      <c r="V44" s="157">
        <f t="shared" si="20"/>
        <v>0</v>
      </c>
      <c r="W44" s="157"/>
      <c r="X44" s="157" t="s">
        <v>334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1597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">
      <c r="A45" s="179">
        <v>35</v>
      </c>
      <c r="B45" s="180" t="s">
        <v>2884</v>
      </c>
      <c r="C45" s="189" t="s">
        <v>2885</v>
      </c>
      <c r="D45" s="181" t="s">
        <v>1972</v>
      </c>
      <c r="E45" s="182">
        <v>10</v>
      </c>
      <c r="F45" s="183"/>
      <c r="G45" s="184">
        <f t="shared" si="14"/>
        <v>0</v>
      </c>
      <c r="H45" s="158"/>
      <c r="I45" s="157">
        <f t="shared" si="15"/>
        <v>0</v>
      </c>
      <c r="J45" s="158"/>
      <c r="K45" s="157">
        <f t="shared" si="16"/>
        <v>0</v>
      </c>
      <c r="L45" s="157">
        <v>21</v>
      </c>
      <c r="M45" s="157">
        <f t="shared" si="17"/>
        <v>0</v>
      </c>
      <c r="N45" s="156">
        <v>0</v>
      </c>
      <c r="O45" s="156">
        <f t="shared" si="18"/>
        <v>0</v>
      </c>
      <c r="P45" s="156">
        <v>0</v>
      </c>
      <c r="Q45" s="156">
        <f t="shared" si="19"/>
        <v>0</v>
      </c>
      <c r="R45" s="157"/>
      <c r="S45" s="157" t="s">
        <v>332</v>
      </c>
      <c r="T45" s="157" t="s">
        <v>333</v>
      </c>
      <c r="U45" s="157">
        <v>0</v>
      </c>
      <c r="V45" s="157">
        <f t="shared" si="20"/>
        <v>0</v>
      </c>
      <c r="W45" s="157"/>
      <c r="X45" s="157" t="s">
        <v>334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1597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9">
        <v>36</v>
      </c>
      <c r="B46" s="180" t="s">
        <v>2886</v>
      </c>
      <c r="C46" s="189" t="s">
        <v>2887</v>
      </c>
      <c r="D46" s="181" t="s">
        <v>1972</v>
      </c>
      <c r="E46" s="182">
        <v>1</v>
      </c>
      <c r="F46" s="183"/>
      <c r="G46" s="184">
        <f t="shared" si="14"/>
        <v>0</v>
      </c>
      <c r="H46" s="158"/>
      <c r="I46" s="157">
        <f t="shared" si="15"/>
        <v>0</v>
      </c>
      <c r="J46" s="158"/>
      <c r="K46" s="157">
        <f t="shared" si="16"/>
        <v>0</v>
      </c>
      <c r="L46" s="157">
        <v>21</v>
      </c>
      <c r="M46" s="157">
        <f t="shared" si="17"/>
        <v>0</v>
      </c>
      <c r="N46" s="156">
        <v>0</v>
      </c>
      <c r="O46" s="156">
        <f t="shared" si="18"/>
        <v>0</v>
      </c>
      <c r="P46" s="156">
        <v>0</v>
      </c>
      <c r="Q46" s="156">
        <f t="shared" si="19"/>
        <v>0</v>
      </c>
      <c r="R46" s="157"/>
      <c r="S46" s="157" t="s">
        <v>332</v>
      </c>
      <c r="T46" s="157" t="s">
        <v>333</v>
      </c>
      <c r="U46" s="157">
        <v>0</v>
      </c>
      <c r="V46" s="157">
        <f t="shared" si="20"/>
        <v>0</v>
      </c>
      <c r="W46" s="157"/>
      <c r="X46" s="157" t="s">
        <v>334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1597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">
      <c r="A47" s="179">
        <v>37</v>
      </c>
      <c r="B47" s="180" t="s">
        <v>2888</v>
      </c>
      <c r="C47" s="189" t="s">
        <v>2889</v>
      </c>
      <c r="D47" s="181" t="s">
        <v>1972</v>
      </c>
      <c r="E47" s="182">
        <v>3</v>
      </c>
      <c r="F47" s="183"/>
      <c r="G47" s="184">
        <f t="shared" si="14"/>
        <v>0</v>
      </c>
      <c r="H47" s="158"/>
      <c r="I47" s="157">
        <f t="shared" si="15"/>
        <v>0</v>
      </c>
      <c r="J47" s="158"/>
      <c r="K47" s="157">
        <f t="shared" si="16"/>
        <v>0</v>
      </c>
      <c r="L47" s="157">
        <v>21</v>
      </c>
      <c r="M47" s="157">
        <f t="shared" si="17"/>
        <v>0</v>
      </c>
      <c r="N47" s="156">
        <v>0</v>
      </c>
      <c r="O47" s="156">
        <f t="shared" si="18"/>
        <v>0</v>
      </c>
      <c r="P47" s="156">
        <v>0</v>
      </c>
      <c r="Q47" s="156">
        <f t="shared" si="19"/>
        <v>0</v>
      </c>
      <c r="R47" s="157"/>
      <c r="S47" s="157" t="s">
        <v>332</v>
      </c>
      <c r="T47" s="157" t="s">
        <v>333</v>
      </c>
      <c r="U47" s="157">
        <v>0</v>
      </c>
      <c r="V47" s="157">
        <f t="shared" si="20"/>
        <v>0</v>
      </c>
      <c r="W47" s="157"/>
      <c r="X47" s="157" t="s">
        <v>334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1597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">
      <c r="A48" s="173">
        <v>38</v>
      </c>
      <c r="B48" s="174" t="s">
        <v>2890</v>
      </c>
      <c r="C48" s="187" t="s">
        <v>2891</v>
      </c>
      <c r="D48" s="175" t="s">
        <v>1972</v>
      </c>
      <c r="E48" s="176">
        <v>60</v>
      </c>
      <c r="F48" s="177"/>
      <c r="G48" s="178">
        <f t="shared" si="14"/>
        <v>0</v>
      </c>
      <c r="H48" s="158"/>
      <c r="I48" s="157">
        <f t="shared" si="15"/>
        <v>0</v>
      </c>
      <c r="J48" s="158"/>
      <c r="K48" s="157">
        <f t="shared" si="16"/>
        <v>0</v>
      </c>
      <c r="L48" s="157">
        <v>21</v>
      </c>
      <c r="M48" s="157">
        <f t="shared" si="17"/>
        <v>0</v>
      </c>
      <c r="N48" s="156">
        <v>0</v>
      </c>
      <c r="O48" s="156">
        <f t="shared" si="18"/>
        <v>0</v>
      </c>
      <c r="P48" s="156">
        <v>0</v>
      </c>
      <c r="Q48" s="156">
        <f t="shared" si="19"/>
        <v>0</v>
      </c>
      <c r="R48" s="157"/>
      <c r="S48" s="157" t="s">
        <v>332</v>
      </c>
      <c r="T48" s="157" t="s">
        <v>333</v>
      </c>
      <c r="U48" s="157">
        <v>0</v>
      </c>
      <c r="V48" s="157">
        <f t="shared" si="20"/>
        <v>0</v>
      </c>
      <c r="W48" s="157"/>
      <c r="X48" s="157" t="s">
        <v>334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1597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2" x14ac:dyDescent="0.2">
      <c r="A49" s="154"/>
      <c r="B49" s="155"/>
      <c r="C49" s="274" t="s">
        <v>2892</v>
      </c>
      <c r="D49" s="275"/>
      <c r="E49" s="275"/>
      <c r="F49" s="275"/>
      <c r="G49" s="275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319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">
      <c r="A50" s="179">
        <v>39</v>
      </c>
      <c r="B50" s="180" t="s">
        <v>2893</v>
      </c>
      <c r="C50" s="189" t="s">
        <v>2894</v>
      </c>
      <c r="D50" s="181" t="s">
        <v>1972</v>
      </c>
      <c r="E50" s="182">
        <v>1</v>
      </c>
      <c r="F50" s="183"/>
      <c r="G50" s="184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0</v>
      </c>
      <c r="O50" s="156">
        <f>ROUND(E50*N50,2)</f>
        <v>0</v>
      </c>
      <c r="P50" s="156">
        <v>0</v>
      </c>
      <c r="Q50" s="156">
        <f>ROUND(E50*P50,2)</f>
        <v>0</v>
      </c>
      <c r="R50" s="157"/>
      <c r="S50" s="157" t="s">
        <v>332</v>
      </c>
      <c r="T50" s="157" t="s">
        <v>333</v>
      </c>
      <c r="U50" s="157">
        <v>0</v>
      </c>
      <c r="V50" s="157">
        <f>ROUND(E50*U50,2)</f>
        <v>0</v>
      </c>
      <c r="W50" s="157"/>
      <c r="X50" s="157" t="s">
        <v>334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1597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9">
        <v>40</v>
      </c>
      <c r="B51" s="180" t="s">
        <v>2895</v>
      </c>
      <c r="C51" s="189" t="s">
        <v>2896</v>
      </c>
      <c r="D51" s="181" t="s">
        <v>1972</v>
      </c>
      <c r="E51" s="182">
        <v>1</v>
      </c>
      <c r="F51" s="183"/>
      <c r="G51" s="184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0</v>
      </c>
      <c r="O51" s="156">
        <f>ROUND(E51*N51,2)</f>
        <v>0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</v>
      </c>
      <c r="V51" s="157">
        <f>ROUND(E51*U51,2)</f>
        <v>0</v>
      </c>
      <c r="W51" s="157"/>
      <c r="X51" s="157" t="s">
        <v>334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1597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56.25" outlineLevel="1" x14ac:dyDescent="0.2">
      <c r="A52" s="173">
        <v>41</v>
      </c>
      <c r="B52" s="174" t="s">
        <v>2897</v>
      </c>
      <c r="C52" s="187" t="s">
        <v>2898</v>
      </c>
      <c r="D52" s="175" t="s">
        <v>1972</v>
      </c>
      <c r="E52" s="176">
        <v>9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0</v>
      </c>
      <c r="O52" s="156">
        <f>ROUND(E52*N52,2)</f>
        <v>0</v>
      </c>
      <c r="P52" s="156">
        <v>0</v>
      </c>
      <c r="Q52" s="156">
        <f>ROUND(E52*P52,2)</f>
        <v>0</v>
      </c>
      <c r="R52" s="157"/>
      <c r="S52" s="157" t="s">
        <v>332</v>
      </c>
      <c r="T52" s="157" t="s">
        <v>333</v>
      </c>
      <c r="U52" s="157">
        <v>0</v>
      </c>
      <c r="V52" s="157">
        <f>ROUND(E52*U52,2)</f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1597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">
      <c r="A53" s="154"/>
      <c r="B53" s="155"/>
      <c r="C53" s="274" t="s">
        <v>2899</v>
      </c>
      <c r="D53" s="275"/>
      <c r="E53" s="275"/>
      <c r="F53" s="275"/>
      <c r="G53" s="275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319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">
      <c r="A54" s="179">
        <v>42</v>
      </c>
      <c r="B54" s="180" t="s">
        <v>2900</v>
      </c>
      <c r="C54" s="189" t="s">
        <v>2901</v>
      </c>
      <c r="D54" s="181" t="s">
        <v>2902</v>
      </c>
      <c r="E54" s="182">
        <v>1</v>
      </c>
      <c r="F54" s="183"/>
      <c r="G54" s="184">
        <f>ROUND(E54*F54,2)</f>
        <v>0</v>
      </c>
      <c r="H54" s="158"/>
      <c r="I54" s="157">
        <f>ROUND(E54*H54,2)</f>
        <v>0</v>
      </c>
      <c r="J54" s="158"/>
      <c r="K54" s="157">
        <f>ROUND(E54*J54,2)</f>
        <v>0</v>
      </c>
      <c r="L54" s="157">
        <v>21</v>
      </c>
      <c r="M54" s="157">
        <f>G54*(1+L54/100)</f>
        <v>0</v>
      </c>
      <c r="N54" s="156">
        <v>0</v>
      </c>
      <c r="O54" s="156">
        <f>ROUND(E54*N54,2)</f>
        <v>0</v>
      </c>
      <c r="P54" s="156">
        <v>0</v>
      </c>
      <c r="Q54" s="156">
        <f>ROUND(E54*P54,2)</f>
        <v>0</v>
      </c>
      <c r="R54" s="157"/>
      <c r="S54" s="157" t="s">
        <v>332</v>
      </c>
      <c r="T54" s="157" t="s">
        <v>333</v>
      </c>
      <c r="U54" s="157">
        <v>0</v>
      </c>
      <c r="V54" s="157">
        <f>ROUND(E54*U54,2)</f>
        <v>0</v>
      </c>
      <c r="W54" s="157"/>
      <c r="X54" s="157" t="s">
        <v>334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1597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3">
        <v>43</v>
      </c>
      <c r="B55" s="174" t="s">
        <v>2903</v>
      </c>
      <c r="C55" s="187" t="s">
        <v>2904</v>
      </c>
      <c r="D55" s="175" t="s">
        <v>2843</v>
      </c>
      <c r="E55" s="176">
        <v>12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0</v>
      </c>
      <c r="O55" s="156">
        <f>ROUND(E55*N55,2)</f>
        <v>0</v>
      </c>
      <c r="P55" s="156">
        <v>0</v>
      </c>
      <c r="Q55" s="156">
        <f>ROUND(E55*P55,2)</f>
        <v>0</v>
      </c>
      <c r="R55" s="157"/>
      <c r="S55" s="157" t="s">
        <v>332</v>
      </c>
      <c r="T55" s="157" t="s">
        <v>333</v>
      </c>
      <c r="U55" s="157">
        <v>0</v>
      </c>
      <c r="V55" s="157">
        <f>ROUND(E55*U55,2)</f>
        <v>0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1585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">
      <c r="A56" s="154"/>
      <c r="B56" s="155"/>
      <c r="C56" s="188" t="s">
        <v>2905</v>
      </c>
      <c r="D56" s="159"/>
      <c r="E56" s="160"/>
      <c r="F56" s="157"/>
      <c r="G56" s="157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305</v>
      </c>
      <c r="AH56" s="147">
        <v>0</v>
      </c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3" x14ac:dyDescent="0.2">
      <c r="A57" s="154"/>
      <c r="B57" s="155"/>
      <c r="C57" s="188" t="s">
        <v>1720</v>
      </c>
      <c r="D57" s="159"/>
      <c r="E57" s="160">
        <v>12</v>
      </c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x14ac:dyDescent="0.2">
      <c r="A58" s="163" t="s">
        <v>295</v>
      </c>
      <c r="B58" s="164" t="s">
        <v>186</v>
      </c>
      <c r="C58" s="186" t="s">
        <v>187</v>
      </c>
      <c r="D58" s="165"/>
      <c r="E58" s="166"/>
      <c r="F58" s="167"/>
      <c r="G58" s="168">
        <f>SUMIF(AG59:AG60,"&lt;&gt;NOR",G59:G60)</f>
        <v>0</v>
      </c>
      <c r="H58" s="162"/>
      <c r="I58" s="162">
        <f>SUM(I59:I60)</f>
        <v>0</v>
      </c>
      <c r="J58" s="162"/>
      <c r="K58" s="162">
        <f>SUM(K59:K60)</f>
        <v>0</v>
      </c>
      <c r="L58" s="162"/>
      <c r="M58" s="162">
        <f>SUM(M59:M60)</f>
        <v>0</v>
      </c>
      <c r="N58" s="161"/>
      <c r="O58" s="161">
        <f>SUM(O59:O60)</f>
        <v>0</v>
      </c>
      <c r="P58" s="161"/>
      <c r="Q58" s="161">
        <f>SUM(Q59:Q60)</f>
        <v>0</v>
      </c>
      <c r="R58" s="162"/>
      <c r="S58" s="162"/>
      <c r="T58" s="162"/>
      <c r="U58" s="162"/>
      <c r="V58" s="162">
        <f>SUM(V59:V60)</f>
        <v>2</v>
      </c>
      <c r="W58" s="162"/>
      <c r="X58" s="162"/>
      <c r="Y58" s="162"/>
      <c r="AG58" t="s">
        <v>296</v>
      </c>
    </row>
    <row r="59" spans="1:60" outlineLevel="1" x14ac:dyDescent="0.2">
      <c r="A59" s="179">
        <v>44</v>
      </c>
      <c r="B59" s="180" t="s">
        <v>2906</v>
      </c>
      <c r="C59" s="189" t="s">
        <v>2907</v>
      </c>
      <c r="D59" s="181" t="s">
        <v>370</v>
      </c>
      <c r="E59" s="182">
        <v>1</v>
      </c>
      <c r="F59" s="183"/>
      <c r="G59" s="184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0</v>
      </c>
      <c r="O59" s="156">
        <f>ROUND(E59*N59,2)</f>
        <v>0</v>
      </c>
      <c r="P59" s="156">
        <v>0</v>
      </c>
      <c r="Q59" s="156">
        <f>ROUND(E59*P59,2)</f>
        <v>0</v>
      </c>
      <c r="R59" s="157"/>
      <c r="S59" s="157" t="s">
        <v>332</v>
      </c>
      <c r="T59" s="157" t="s">
        <v>333</v>
      </c>
      <c r="U59" s="157">
        <v>1</v>
      </c>
      <c r="V59" s="157">
        <f>ROUND(E59*U59,2)</f>
        <v>1</v>
      </c>
      <c r="W59" s="157"/>
      <c r="X59" s="157" t="s">
        <v>187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2908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ht="22.5" outlineLevel="1" x14ac:dyDescent="0.2">
      <c r="A60" s="173">
        <v>45</v>
      </c>
      <c r="B60" s="174" t="s">
        <v>2168</v>
      </c>
      <c r="C60" s="187" t="s">
        <v>2909</v>
      </c>
      <c r="D60" s="175" t="s">
        <v>370</v>
      </c>
      <c r="E60" s="176">
        <v>1</v>
      </c>
      <c r="F60" s="177"/>
      <c r="G60" s="178">
        <f>ROUND(E60*F60,2)</f>
        <v>0</v>
      </c>
      <c r="H60" s="158"/>
      <c r="I60" s="157">
        <f>ROUND(E60*H60,2)</f>
        <v>0</v>
      </c>
      <c r="J60" s="158"/>
      <c r="K60" s="157">
        <f>ROUND(E60*J60,2)</f>
        <v>0</v>
      </c>
      <c r="L60" s="157">
        <v>21</v>
      </c>
      <c r="M60" s="157">
        <f>G60*(1+L60/100)</f>
        <v>0</v>
      </c>
      <c r="N60" s="156">
        <v>0</v>
      </c>
      <c r="O60" s="156">
        <f>ROUND(E60*N60,2)</f>
        <v>0</v>
      </c>
      <c r="P60" s="156">
        <v>0</v>
      </c>
      <c r="Q60" s="156">
        <f>ROUND(E60*P60,2)</f>
        <v>0</v>
      </c>
      <c r="R60" s="157"/>
      <c r="S60" s="157" t="s">
        <v>332</v>
      </c>
      <c r="T60" s="157" t="s">
        <v>333</v>
      </c>
      <c r="U60" s="157">
        <v>1</v>
      </c>
      <c r="V60" s="157">
        <f>ROUND(E60*U60,2)</f>
        <v>1</v>
      </c>
      <c r="W60" s="157"/>
      <c r="X60" s="157" t="s">
        <v>187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2908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x14ac:dyDescent="0.2">
      <c r="A61" s="3"/>
      <c r="B61" s="4"/>
      <c r="C61" s="190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AE61">
        <v>12</v>
      </c>
      <c r="AF61">
        <v>21</v>
      </c>
      <c r="AG61" t="s">
        <v>281</v>
      </c>
    </row>
    <row r="62" spans="1:60" x14ac:dyDescent="0.2">
      <c r="A62" s="150"/>
      <c r="B62" s="151" t="s">
        <v>31</v>
      </c>
      <c r="C62" s="191"/>
      <c r="D62" s="152"/>
      <c r="E62" s="153"/>
      <c r="F62" s="153"/>
      <c r="G62" s="172">
        <f>G8+G58</f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AE62">
        <f>SUMIF(L7:L60,AE61,G7:G60)</f>
        <v>0</v>
      </c>
      <c r="AF62">
        <f>SUMIF(L7:L60,AF61,G7:G60)</f>
        <v>0</v>
      </c>
      <c r="AG62" t="s">
        <v>463</v>
      </c>
    </row>
    <row r="63" spans="1:60" x14ac:dyDescent="0.2">
      <c r="A63" s="3"/>
      <c r="B63" s="4"/>
      <c r="C63" s="190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60" x14ac:dyDescent="0.2">
      <c r="A64" s="3"/>
      <c r="B64" s="4"/>
      <c r="C64" s="190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33" x14ac:dyDescent="0.2">
      <c r="A65" s="260" t="s">
        <v>464</v>
      </c>
      <c r="B65" s="260"/>
      <c r="C65" s="261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33" x14ac:dyDescent="0.2">
      <c r="A66" s="262"/>
      <c r="B66" s="263"/>
      <c r="C66" s="264"/>
      <c r="D66" s="263"/>
      <c r="E66" s="263"/>
      <c r="F66" s="263"/>
      <c r="G66" s="265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AG66" t="s">
        <v>465</v>
      </c>
    </row>
    <row r="67" spans="1:33" x14ac:dyDescent="0.2">
      <c r="A67" s="266"/>
      <c r="B67" s="267"/>
      <c r="C67" s="268"/>
      <c r="D67" s="267"/>
      <c r="E67" s="267"/>
      <c r="F67" s="267"/>
      <c r="G67" s="269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33" x14ac:dyDescent="0.2">
      <c r="A68" s="266"/>
      <c r="B68" s="267"/>
      <c r="C68" s="268"/>
      <c r="D68" s="267"/>
      <c r="E68" s="267"/>
      <c r="F68" s="267"/>
      <c r="G68" s="269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33" x14ac:dyDescent="0.2">
      <c r="A69" s="266"/>
      <c r="B69" s="267"/>
      <c r="C69" s="268"/>
      <c r="D69" s="267"/>
      <c r="E69" s="267"/>
      <c r="F69" s="267"/>
      <c r="G69" s="269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33" x14ac:dyDescent="0.2">
      <c r="A70" s="270"/>
      <c r="B70" s="271"/>
      <c r="C70" s="272"/>
      <c r="D70" s="271"/>
      <c r="E70" s="271"/>
      <c r="F70" s="271"/>
      <c r="G70" s="27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33" x14ac:dyDescent="0.2">
      <c r="A71" s="3"/>
      <c r="B71" s="4"/>
      <c r="C71" s="190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33" x14ac:dyDescent="0.2">
      <c r="C72" s="192"/>
      <c r="D72" s="10"/>
      <c r="AG72" t="s">
        <v>466</v>
      </c>
    </row>
    <row r="73" spans="1:33" x14ac:dyDescent="0.2">
      <c r="D73" s="10"/>
    </row>
    <row r="74" spans="1:33" x14ac:dyDescent="0.2">
      <c r="D74" s="10"/>
    </row>
    <row r="75" spans="1:33" x14ac:dyDescent="0.2">
      <c r="D75" s="10"/>
    </row>
    <row r="76" spans="1:33" x14ac:dyDescent="0.2">
      <c r="D76" s="10"/>
    </row>
    <row r="77" spans="1:33" x14ac:dyDescent="0.2">
      <c r="D77" s="10"/>
    </row>
    <row r="78" spans="1:33" x14ac:dyDescent="0.2">
      <c r="D78" s="10"/>
    </row>
    <row r="79" spans="1:33" x14ac:dyDescent="0.2">
      <c r="D79" s="10"/>
    </row>
    <row r="80" spans="1:33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HUHKhX8sou6QT3VJS1/NItZIVRxnVANSKJKgmKWoU4SjoOlX+F3/mpk9z1p8QWj3c9Gx+tphJAAjgbkSujXfeQ==" saltValue="UhjMXVgPEZJRKXn7ZSyxzQ==" spinCount="100000" sheet="1" formatRows="0"/>
  <mergeCells count="10">
    <mergeCell ref="A66:G70"/>
    <mergeCell ref="C29:G29"/>
    <mergeCell ref="C42:G42"/>
    <mergeCell ref="C49:G49"/>
    <mergeCell ref="C53:G53"/>
    <mergeCell ref="A1:G1"/>
    <mergeCell ref="C2:G2"/>
    <mergeCell ref="C3:G3"/>
    <mergeCell ref="C4:G4"/>
    <mergeCell ref="A65:C65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09648-9CED-49B3-9DD4-E0A9272072D0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57" t="s">
        <v>77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142</v>
      </c>
      <c r="C8" s="186" t="s">
        <v>143</v>
      </c>
      <c r="D8" s="165"/>
      <c r="E8" s="166"/>
      <c r="F8" s="167"/>
      <c r="G8" s="168">
        <f>SUMIF(AG9:AG29,"&lt;&gt;NOR",G9:G29)</f>
        <v>0</v>
      </c>
      <c r="H8" s="162"/>
      <c r="I8" s="162">
        <f>SUM(I9:I29)</f>
        <v>0</v>
      </c>
      <c r="J8" s="162"/>
      <c r="K8" s="162">
        <f>SUM(K9:K29)</f>
        <v>0</v>
      </c>
      <c r="L8" s="162"/>
      <c r="M8" s="162">
        <f>SUM(M9:M29)</f>
        <v>0</v>
      </c>
      <c r="N8" s="161"/>
      <c r="O8" s="161">
        <f>SUM(O9:O29)</f>
        <v>0</v>
      </c>
      <c r="P8" s="161"/>
      <c r="Q8" s="161">
        <f>SUM(Q9:Q29)</f>
        <v>0</v>
      </c>
      <c r="R8" s="162"/>
      <c r="S8" s="162"/>
      <c r="T8" s="162"/>
      <c r="U8" s="162"/>
      <c r="V8" s="162">
        <f>SUM(V9:V29)</f>
        <v>0</v>
      </c>
      <c r="W8" s="162"/>
      <c r="X8" s="162"/>
      <c r="Y8" s="162"/>
      <c r="AG8" t="s">
        <v>296</v>
      </c>
    </row>
    <row r="9" spans="1:60" ht="33.75" outlineLevel="1" x14ac:dyDescent="0.2">
      <c r="A9" s="179">
        <v>1</v>
      </c>
      <c r="B9" s="180" t="s">
        <v>2910</v>
      </c>
      <c r="C9" s="189" t="s">
        <v>2911</v>
      </c>
      <c r="D9" s="181" t="s">
        <v>1972</v>
      </c>
      <c r="E9" s="182">
        <v>1</v>
      </c>
      <c r="F9" s="183"/>
      <c r="G9" s="184">
        <f t="shared" ref="G9:G22" si="0">ROUND(E9*F9,2)</f>
        <v>0</v>
      </c>
      <c r="H9" s="158"/>
      <c r="I9" s="157">
        <f t="shared" ref="I9:I22" si="1">ROUND(E9*H9,2)</f>
        <v>0</v>
      </c>
      <c r="J9" s="158"/>
      <c r="K9" s="157">
        <f t="shared" ref="K9:K22" si="2">ROUND(E9*J9,2)</f>
        <v>0</v>
      </c>
      <c r="L9" s="157">
        <v>21</v>
      </c>
      <c r="M9" s="157">
        <f t="shared" ref="M9:M22" si="3">G9*(1+L9/100)</f>
        <v>0</v>
      </c>
      <c r="N9" s="156">
        <v>0</v>
      </c>
      <c r="O9" s="156">
        <f t="shared" ref="O9:O22" si="4">ROUND(E9*N9,2)</f>
        <v>0</v>
      </c>
      <c r="P9" s="156">
        <v>0</v>
      </c>
      <c r="Q9" s="156">
        <f t="shared" ref="Q9:Q22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22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2912</v>
      </c>
      <c r="C10" s="189" t="s">
        <v>2913</v>
      </c>
      <c r="D10" s="181" t="s">
        <v>1972</v>
      </c>
      <c r="E10" s="182">
        <v>4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33.75" outlineLevel="1" x14ac:dyDescent="0.2">
      <c r="A11" s="179">
        <v>3</v>
      </c>
      <c r="B11" s="180" t="s">
        <v>2914</v>
      </c>
      <c r="C11" s="189" t="s">
        <v>2915</v>
      </c>
      <c r="D11" s="181" t="s">
        <v>1972</v>
      </c>
      <c r="E11" s="182">
        <v>18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2916</v>
      </c>
      <c r="C12" s="189" t="s">
        <v>2917</v>
      </c>
      <c r="D12" s="181" t="s">
        <v>1972</v>
      </c>
      <c r="E12" s="182">
        <v>18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2918</v>
      </c>
      <c r="C13" s="189" t="s">
        <v>2919</v>
      </c>
      <c r="D13" s="181" t="s">
        <v>1972</v>
      </c>
      <c r="E13" s="182">
        <v>1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2920</v>
      </c>
      <c r="C14" s="189" t="s">
        <v>2921</v>
      </c>
      <c r="D14" s="181" t="s">
        <v>1972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ht="22.5" outlineLevel="1" x14ac:dyDescent="0.2">
      <c r="A15" s="179">
        <v>7</v>
      </c>
      <c r="B15" s="180" t="s">
        <v>2922</v>
      </c>
      <c r="C15" s="189" t="s">
        <v>2923</v>
      </c>
      <c r="D15" s="181" t="s">
        <v>355</v>
      </c>
      <c r="E15" s="182">
        <v>980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ht="22.5" outlineLevel="1" x14ac:dyDescent="0.2">
      <c r="A16" s="179">
        <v>8</v>
      </c>
      <c r="B16" s="180" t="s">
        <v>2924</v>
      </c>
      <c r="C16" s="189" t="s">
        <v>2925</v>
      </c>
      <c r="D16" s="181" t="s">
        <v>355</v>
      </c>
      <c r="E16" s="182">
        <v>610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22.5" outlineLevel="1" x14ac:dyDescent="0.2">
      <c r="A17" s="179">
        <v>9</v>
      </c>
      <c r="B17" s="180" t="s">
        <v>2926</v>
      </c>
      <c r="C17" s="189" t="s">
        <v>2927</v>
      </c>
      <c r="D17" s="181" t="s">
        <v>1972</v>
      </c>
      <c r="E17" s="182">
        <v>6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1597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10</v>
      </c>
      <c r="B18" s="180" t="s">
        <v>2928</v>
      </c>
      <c r="C18" s="189" t="s">
        <v>2929</v>
      </c>
      <c r="D18" s="181" t="s">
        <v>355</v>
      </c>
      <c r="E18" s="182">
        <v>1080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1597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2.5" outlineLevel="1" x14ac:dyDescent="0.2">
      <c r="A19" s="179">
        <v>11</v>
      </c>
      <c r="B19" s="180" t="s">
        <v>2930</v>
      </c>
      <c r="C19" s="189" t="s">
        <v>2931</v>
      </c>
      <c r="D19" s="181" t="s">
        <v>1972</v>
      </c>
      <c r="E19" s="182">
        <v>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334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1597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2932</v>
      </c>
      <c r="C20" s="189" t="s">
        <v>2933</v>
      </c>
      <c r="D20" s="181" t="s">
        <v>1972</v>
      </c>
      <c r="E20" s="182">
        <v>21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334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1597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2934</v>
      </c>
      <c r="C21" s="189" t="s">
        <v>2935</v>
      </c>
      <c r="D21" s="181" t="s">
        <v>1972</v>
      </c>
      <c r="E21" s="182">
        <v>1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1597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3">
        <v>14</v>
      </c>
      <c r="B22" s="174" t="s">
        <v>2936</v>
      </c>
      <c r="C22" s="187" t="s">
        <v>2937</v>
      </c>
      <c r="D22" s="175" t="s">
        <v>2902</v>
      </c>
      <c r="E22" s="176">
        <v>1</v>
      </c>
      <c r="F22" s="177"/>
      <c r="G22" s="178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1597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">
      <c r="A23" s="154"/>
      <c r="B23" s="155"/>
      <c r="C23" s="274" t="s">
        <v>2892</v>
      </c>
      <c r="D23" s="275"/>
      <c r="E23" s="275"/>
      <c r="F23" s="275"/>
      <c r="G23" s="275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319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15</v>
      </c>
      <c r="B24" s="180" t="s">
        <v>2938</v>
      </c>
      <c r="C24" s="189" t="s">
        <v>2939</v>
      </c>
      <c r="D24" s="181" t="s">
        <v>2843</v>
      </c>
      <c r="E24" s="182">
        <v>24</v>
      </c>
      <c r="F24" s="183"/>
      <c r="G24" s="184">
        <f t="shared" ref="G24:G29" si="7">ROUND(E24*F24,2)</f>
        <v>0</v>
      </c>
      <c r="H24" s="158"/>
      <c r="I24" s="157">
        <f t="shared" ref="I24:I29" si="8">ROUND(E24*H24,2)</f>
        <v>0</v>
      </c>
      <c r="J24" s="158"/>
      <c r="K24" s="157">
        <f t="shared" ref="K24:K29" si="9">ROUND(E24*J24,2)</f>
        <v>0</v>
      </c>
      <c r="L24" s="157">
        <v>21</v>
      </c>
      <c r="M24" s="157">
        <f t="shared" ref="M24:M29" si="10">G24*(1+L24/100)</f>
        <v>0</v>
      </c>
      <c r="N24" s="156">
        <v>0</v>
      </c>
      <c r="O24" s="156">
        <f t="shared" ref="O24:O29" si="11">ROUND(E24*N24,2)</f>
        <v>0</v>
      </c>
      <c r="P24" s="156">
        <v>0</v>
      </c>
      <c r="Q24" s="156">
        <f t="shared" ref="Q24:Q29" si="12">ROUND(E24*P24,2)</f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ref="V24:V29" si="13">ROUND(E24*U24,2)</f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16</v>
      </c>
      <c r="B25" s="180" t="s">
        <v>2940</v>
      </c>
      <c r="C25" s="189" t="s">
        <v>2941</v>
      </c>
      <c r="D25" s="181" t="s">
        <v>2843</v>
      </c>
      <c r="E25" s="182">
        <v>8</v>
      </c>
      <c r="F25" s="183"/>
      <c r="G25" s="184">
        <f t="shared" si="7"/>
        <v>0</v>
      </c>
      <c r="H25" s="158"/>
      <c r="I25" s="157">
        <f t="shared" si="8"/>
        <v>0</v>
      </c>
      <c r="J25" s="158"/>
      <c r="K25" s="157">
        <f t="shared" si="9"/>
        <v>0</v>
      </c>
      <c r="L25" s="157">
        <v>21</v>
      </c>
      <c r="M25" s="157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13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17</v>
      </c>
      <c r="B26" s="180" t="s">
        <v>2942</v>
      </c>
      <c r="C26" s="189" t="s">
        <v>2943</v>
      </c>
      <c r="D26" s="181" t="s">
        <v>2843</v>
      </c>
      <c r="E26" s="182">
        <v>8</v>
      </c>
      <c r="F26" s="183"/>
      <c r="G26" s="184">
        <f t="shared" si="7"/>
        <v>0</v>
      </c>
      <c r="H26" s="158"/>
      <c r="I26" s="157">
        <f t="shared" si="8"/>
        <v>0</v>
      </c>
      <c r="J26" s="158"/>
      <c r="K26" s="157">
        <f t="shared" si="9"/>
        <v>0</v>
      </c>
      <c r="L26" s="157">
        <v>21</v>
      </c>
      <c r="M26" s="157">
        <f t="shared" si="10"/>
        <v>0</v>
      </c>
      <c r="N26" s="156">
        <v>0</v>
      </c>
      <c r="O26" s="156">
        <f t="shared" si="11"/>
        <v>0</v>
      </c>
      <c r="P26" s="156">
        <v>0</v>
      </c>
      <c r="Q26" s="156">
        <f t="shared" si="12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13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9">
        <v>18</v>
      </c>
      <c r="B27" s="180" t="s">
        <v>2944</v>
      </c>
      <c r="C27" s="189" t="s">
        <v>2845</v>
      </c>
      <c r="D27" s="181" t="s">
        <v>2843</v>
      </c>
      <c r="E27" s="182">
        <v>16</v>
      </c>
      <c r="F27" s="183"/>
      <c r="G27" s="184">
        <f t="shared" si="7"/>
        <v>0</v>
      </c>
      <c r="H27" s="158"/>
      <c r="I27" s="157">
        <f t="shared" si="8"/>
        <v>0</v>
      </c>
      <c r="J27" s="158"/>
      <c r="K27" s="157">
        <f t="shared" si="9"/>
        <v>0</v>
      </c>
      <c r="L27" s="157">
        <v>21</v>
      </c>
      <c r="M27" s="157">
        <f t="shared" si="10"/>
        <v>0</v>
      </c>
      <c r="N27" s="156">
        <v>0</v>
      </c>
      <c r="O27" s="156">
        <f t="shared" si="11"/>
        <v>0</v>
      </c>
      <c r="P27" s="156">
        <v>0</v>
      </c>
      <c r="Q27" s="156">
        <f t="shared" si="12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13"/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9">
        <v>19</v>
      </c>
      <c r="B28" s="180" t="s">
        <v>2945</v>
      </c>
      <c r="C28" s="189" t="s">
        <v>2847</v>
      </c>
      <c r="D28" s="181" t="s">
        <v>2843</v>
      </c>
      <c r="E28" s="182">
        <v>8</v>
      </c>
      <c r="F28" s="183"/>
      <c r="G28" s="184">
        <f t="shared" si="7"/>
        <v>0</v>
      </c>
      <c r="H28" s="158"/>
      <c r="I28" s="157">
        <f t="shared" si="8"/>
        <v>0</v>
      </c>
      <c r="J28" s="158"/>
      <c r="K28" s="157">
        <f t="shared" si="9"/>
        <v>0</v>
      </c>
      <c r="L28" s="157">
        <v>21</v>
      </c>
      <c r="M28" s="157">
        <f t="shared" si="10"/>
        <v>0</v>
      </c>
      <c r="N28" s="156">
        <v>0</v>
      </c>
      <c r="O28" s="156">
        <f t="shared" si="11"/>
        <v>0</v>
      </c>
      <c r="P28" s="156">
        <v>0</v>
      </c>
      <c r="Q28" s="156">
        <f t="shared" si="12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13"/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1585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20</v>
      </c>
      <c r="B29" s="180" t="s">
        <v>2946</v>
      </c>
      <c r="C29" s="189" t="s">
        <v>2849</v>
      </c>
      <c r="D29" s="181" t="s">
        <v>2843</v>
      </c>
      <c r="E29" s="182">
        <v>8</v>
      </c>
      <c r="F29" s="183"/>
      <c r="G29" s="184">
        <f t="shared" si="7"/>
        <v>0</v>
      </c>
      <c r="H29" s="158"/>
      <c r="I29" s="157">
        <f t="shared" si="8"/>
        <v>0</v>
      </c>
      <c r="J29" s="158"/>
      <c r="K29" s="157">
        <f t="shared" si="9"/>
        <v>0</v>
      </c>
      <c r="L29" s="157">
        <v>21</v>
      </c>
      <c r="M29" s="157">
        <f t="shared" si="10"/>
        <v>0</v>
      </c>
      <c r="N29" s="156">
        <v>0</v>
      </c>
      <c r="O29" s="156">
        <f t="shared" si="11"/>
        <v>0</v>
      </c>
      <c r="P29" s="156">
        <v>0</v>
      </c>
      <c r="Q29" s="156">
        <f t="shared" si="12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13"/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1585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x14ac:dyDescent="0.2">
      <c r="A30" s="163" t="s">
        <v>295</v>
      </c>
      <c r="B30" s="164" t="s">
        <v>186</v>
      </c>
      <c r="C30" s="186" t="s">
        <v>187</v>
      </c>
      <c r="D30" s="165"/>
      <c r="E30" s="166"/>
      <c r="F30" s="167"/>
      <c r="G30" s="168">
        <f>SUMIF(AG31:AG32,"&lt;&gt;NOR",G31:G32)</f>
        <v>0</v>
      </c>
      <c r="H30" s="162"/>
      <c r="I30" s="162">
        <f>SUM(I31:I32)</f>
        <v>0</v>
      </c>
      <c r="J30" s="162"/>
      <c r="K30" s="162">
        <f>SUM(K31:K32)</f>
        <v>0</v>
      </c>
      <c r="L30" s="162"/>
      <c r="M30" s="162">
        <f>SUM(M31:M32)</f>
        <v>0</v>
      </c>
      <c r="N30" s="161"/>
      <c r="O30" s="161">
        <f>SUM(O31:O32)</f>
        <v>0</v>
      </c>
      <c r="P30" s="161"/>
      <c r="Q30" s="161">
        <f>SUM(Q31:Q32)</f>
        <v>0</v>
      </c>
      <c r="R30" s="162"/>
      <c r="S30" s="162"/>
      <c r="T30" s="162"/>
      <c r="U30" s="162"/>
      <c r="V30" s="162">
        <f>SUM(V31:V32)</f>
        <v>2</v>
      </c>
      <c r="W30" s="162"/>
      <c r="X30" s="162"/>
      <c r="Y30" s="162"/>
      <c r="AG30" t="s">
        <v>296</v>
      </c>
    </row>
    <row r="31" spans="1:60" outlineLevel="1" x14ac:dyDescent="0.2">
      <c r="A31" s="179">
        <v>21</v>
      </c>
      <c r="B31" s="180" t="s">
        <v>2906</v>
      </c>
      <c r="C31" s="189" t="s">
        <v>2907</v>
      </c>
      <c r="D31" s="181" t="s">
        <v>370</v>
      </c>
      <c r="E31" s="182">
        <v>1</v>
      </c>
      <c r="F31" s="183"/>
      <c r="G31" s="184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7"/>
      <c r="S31" s="157" t="s">
        <v>332</v>
      </c>
      <c r="T31" s="157" t="s">
        <v>333</v>
      </c>
      <c r="U31" s="157">
        <v>1</v>
      </c>
      <c r="V31" s="157">
        <f>ROUND(E31*U31,2)</f>
        <v>1</v>
      </c>
      <c r="W31" s="157"/>
      <c r="X31" s="157" t="s">
        <v>187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2908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22.5" outlineLevel="1" x14ac:dyDescent="0.2">
      <c r="A32" s="173">
        <v>22</v>
      </c>
      <c r="B32" s="174" t="s">
        <v>2168</v>
      </c>
      <c r="C32" s="187" t="s">
        <v>2909</v>
      </c>
      <c r="D32" s="175" t="s">
        <v>370</v>
      </c>
      <c r="E32" s="176">
        <v>1</v>
      </c>
      <c r="F32" s="177"/>
      <c r="G32" s="178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332</v>
      </c>
      <c r="T32" s="157" t="s">
        <v>333</v>
      </c>
      <c r="U32" s="157">
        <v>1</v>
      </c>
      <c r="V32" s="157">
        <f>ROUND(E32*U32,2)</f>
        <v>1</v>
      </c>
      <c r="W32" s="157"/>
      <c r="X32" s="157" t="s">
        <v>187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2908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33" x14ac:dyDescent="0.2">
      <c r="A33" s="3"/>
      <c r="B33" s="4"/>
      <c r="C33" s="190"/>
      <c r="D33" s="6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AE33">
        <v>12</v>
      </c>
      <c r="AF33">
        <v>21</v>
      </c>
      <c r="AG33" t="s">
        <v>281</v>
      </c>
    </row>
    <row r="34" spans="1:33" x14ac:dyDescent="0.2">
      <c r="A34" s="150"/>
      <c r="B34" s="151" t="s">
        <v>31</v>
      </c>
      <c r="C34" s="191"/>
      <c r="D34" s="152"/>
      <c r="E34" s="153"/>
      <c r="F34" s="153"/>
      <c r="G34" s="172">
        <f>G8+G30</f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AE34">
        <f>SUMIF(L7:L32,AE33,G7:G32)</f>
        <v>0</v>
      </c>
      <c r="AF34">
        <f>SUMIF(L7:L32,AF33,G7:G32)</f>
        <v>0</v>
      </c>
      <c r="AG34" t="s">
        <v>463</v>
      </c>
    </row>
    <row r="35" spans="1:33" x14ac:dyDescent="0.2">
      <c r="A35" s="3"/>
      <c r="B35" s="4"/>
      <c r="C35" s="190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">
      <c r="A36" s="3"/>
      <c r="B36" s="4"/>
      <c r="C36" s="190"/>
      <c r="D36" s="6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">
      <c r="A37" s="260" t="s">
        <v>464</v>
      </c>
      <c r="B37" s="260"/>
      <c r="C37" s="261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33" x14ac:dyDescent="0.2">
      <c r="A38" s="262"/>
      <c r="B38" s="263"/>
      <c r="C38" s="264"/>
      <c r="D38" s="263"/>
      <c r="E38" s="263"/>
      <c r="F38" s="263"/>
      <c r="G38" s="265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AG38" t="s">
        <v>465</v>
      </c>
    </row>
    <row r="39" spans="1:33" x14ac:dyDescent="0.2">
      <c r="A39" s="266"/>
      <c r="B39" s="267"/>
      <c r="C39" s="268"/>
      <c r="D39" s="267"/>
      <c r="E39" s="267"/>
      <c r="F39" s="267"/>
      <c r="G39" s="269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33" x14ac:dyDescent="0.2">
      <c r="A40" s="266"/>
      <c r="B40" s="267"/>
      <c r="C40" s="268"/>
      <c r="D40" s="267"/>
      <c r="E40" s="267"/>
      <c r="F40" s="267"/>
      <c r="G40" s="269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33" x14ac:dyDescent="0.2">
      <c r="A41" s="266"/>
      <c r="B41" s="267"/>
      <c r="C41" s="268"/>
      <c r="D41" s="267"/>
      <c r="E41" s="267"/>
      <c r="F41" s="267"/>
      <c r="G41" s="269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33" x14ac:dyDescent="0.2">
      <c r="A42" s="270"/>
      <c r="B42" s="271"/>
      <c r="C42" s="272"/>
      <c r="D42" s="271"/>
      <c r="E42" s="271"/>
      <c r="F42" s="271"/>
      <c r="G42" s="27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33" x14ac:dyDescent="0.2">
      <c r="A43" s="3"/>
      <c r="B43" s="4"/>
      <c r="C43" s="190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33" x14ac:dyDescent="0.2">
      <c r="C44" s="192"/>
      <c r="D44" s="10"/>
      <c r="AG44" t="s">
        <v>466</v>
      </c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JAylX/vYpuM7C/fIzWqRJUfpusVQQeKvbZNr/CHfLwMz5ijwpmCfDPFZpd4JErwBPZWupagJgaIBiUnbGAvKdA==" saltValue="XWt9CwiE28ojycDOd853WQ==" spinCount="100000" sheet="1" formatRows="0"/>
  <mergeCells count="7">
    <mergeCell ref="A38:G42"/>
    <mergeCell ref="C23:G23"/>
    <mergeCell ref="A1:G1"/>
    <mergeCell ref="C2:G2"/>
    <mergeCell ref="C3:G3"/>
    <mergeCell ref="C4:G4"/>
    <mergeCell ref="A37:C37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77F8B-95CA-43A8-ADC6-BFDBC123EDC2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57" t="s">
        <v>78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144</v>
      </c>
      <c r="C8" s="186" t="s">
        <v>145</v>
      </c>
      <c r="D8" s="165"/>
      <c r="E8" s="166"/>
      <c r="F8" s="167"/>
      <c r="G8" s="168">
        <f>SUMIF(AG9:AG23,"&lt;&gt;NOR",G9:G23)</f>
        <v>0</v>
      </c>
      <c r="H8" s="162"/>
      <c r="I8" s="162">
        <f>SUM(I9:I23)</f>
        <v>0</v>
      </c>
      <c r="J8" s="162"/>
      <c r="K8" s="162">
        <f>SUM(K9:K23)</f>
        <v>0</v>
      </c>
      <c r="L8" s="162"/>
      <c r="M8" s="162">
        <f>SUM(M9:M23)</f>
        <v>0</v>
      </c>
      <c r="N8" s="161"/>
      <c r="O8" s="161">
        <f>SUM(O9:O23)</f>
        <v>0</v>
      </c>
      <c r="P8" s="161"/>
      <c r="Q8" s="161">
        <f>SUM(Q9:Q23)</f>
        <v>0</v>
      </c>
      <c r="R8" s="162"/>
      <c r="S8" s="162"/>
      <c r="T8" s="162"/>
      <c r="U8" s="162"/>
      <c r="V8" s="162">
        <f>SUM(V9:V23)</f>
        <v>0</v>
      </c>
      <c r="W8" s="162"/>
      <c r="X8" s="162"/>
      <c r="Y8" s="162"/>
      <c r="AG8" t="s">
        <v>296</v>
      </c>
    </row>
    <row r="9" spans="1:60" ht="22.5" outlineLevel="1" x14ac:dyDescent="0.2">
      <c r="A9" s="179">
        <v>1</v>
      </c>
      <c r="B9" s="180" t="s">
        <v>2947</v>
      </c>
      <c r="C9" s="189" t="s">
        <v>2948</v>
      </c>
      <c r="D9" s="181" t="s">
        <v>1972</v>
      </c>
      <c r="E9" s="182">
        <v>2</v>
      </c>
      <c r="F9" s="183"/>
      <c r="G9" s="184">
        <f t="shared" ref="G9:G17" si="0">ROUND(E9*F9,2)</f>
        <v>0</v>
      </c>
      <c r="H9" s="158"/>
      <c r="I9" s="157">
        <f t="shared" ref="I9:I17" si="1">ROUND(E9*H9,2)</f>
        <v>0</v>
      </c>
      <c r="J9" s="158"/>
      <c r="K9" s="157">
        <f t="shared" ref="K9:K17" si="2">ROUND(E9*J9,2)</f>
        <v>0</v>
      </c>
      <c r="L9" s="157">
        <v>21</v>
      </c>
      <c r="M9" s="157">
        <f t="shared" ref="M9:M17" si="3">G9*(1+L9/100)</f>
        <v>0</v>
      </c>
      <c r="N9" s="156">
        <v>0</v>
      </c>
      <c r="O9" s="156">
        <f t="shared" ref="O9:O17" si="4">ROUND(E9*N9,2)</f>
        <v>0</v>
      </c>
      <c r="P9" s="156">
        <v>0</v>
      </c>
      <c r="Q9" s="156">
        <f t="shared" ref="Q9:Q17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7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2.5" outlineLevel="1" x14ac:dyDescent="0.2">
      <c r="A10" s="179">
        <v>2</v>
      </c>
      <c r="B10" s="180" t="s">
        <v>2949</v>
      </c>
      <c r="C10" s="189" t="s">
        <v>2950</v>
      </c>
      <c r="D10" s="181" t="s">
        <v>1972</v>
      </c>
      <c r="E10" s="182">
        <v>2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2951</v>
      </c>
      <c r="C11" s="189" t="s">
        <v>2952</v>
      </c>
      <c r="D11" s="181" t="s">
        <v>1972</v>
      </c>
      <c r="E11" s="182">
        <v>2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ht="22.5" outlineLevel="1" x14ac:dyDescent="0.2">
      <c r="A12" s="179">
        <v>4</v>
      </c>
      <c r="B12" s="180" t="s">
        <v>2953</v>
      </c>
      <c r="C12" s="189" t="s">
        <v>2954</v>
      </c>
      <c r="D12" s="181" t="s">
        <v>1972</v>
      </c>
      <c r="E12" s="182">
        <v>2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2955</v>
      </c>
      <c r="C13" s="189" t="s">
        <v>2956</v>
      </c>
      <c r="D13" s="181" t="s">
        <v>355</v>
      </c>
      <c r="E13" s="182">
        <v>180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2957</v>
      </c>
      <c r="C14" s="189" t="s">
        <v>2958</v>
      </c>
      <c r="D14" s="181" t="s">
        <v>355</v>
      </c>
      <c r="E14" s="182">
        <v>50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2959</v>
      </c>
      <c r="C15" s="189" t="s">
        <v>2960</v>
      </c>
      <c r="D15" s="181" t="s">
        <v>355</v>
      </c>
      <c r="E15" s="182">
        <v>20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2961</v>
      </c>
      <c r="C16" s="189" t="s">
        <v>2962</v>
      </c>
      <c r="D16" s="181" t="s">
        <v>1972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3">
        <v>9</v>
      </c>
      <c r="B17" s="174" t="s">
        <v>2963</v>
      </c>
      <c r="C17" s="187" t="s">
        <v>2964</v>
      </c>
      <c r="D17" s="175" t="s">
        <v>1972</v>
      </c>
      <c r="E17" s="176">
        <v>3</v>
      </c>
      <c r="F17" s="177"/>
      <c r="G17" s="178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1597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">
      <c r="A18" s="154"/>
      <c r="B18" s="155"/>
      <c r="C18" s="274" t="s">
        <v>2892</v>
      </c>
      <c r="D18" s="275"/>
      <c r="E18" s="275"/>
      <c r="F18" s="275"/>
      <c r="G18" s="275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10</v>
      </c>
      <c r="B19" s="180" t="s">
        <v>2965</v>
      </c>
      <c r="C19" s="189" t="s">
        <v>2939</v>
      </c>
      <c r="D19" s="181" t="s">
        <v>2843</v>
      </c>
      <c r="E19" s="182">
        <v>12</v>
      </c>
      <c r="F19" s="183"/>
      <c r="G19" s="184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332</v>
      </c>
      <c r="T19" s="157" t="s">
        <v>333</v>
      </c>
      <c r="U19" s="157">
        <v>0</v>
      </c>
      <c r="V19" s="157">
        <f>ROUND(E19*U19,2)</f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11</v>
      </c>
      <c r="B20" s="180" t="s">
        <v>2966</v>
      </c>
      <c r="C20" s="189" t="s">
        <v>2967</v>
      </c>
      <c r="D20" s="181" t="s">
        <v>2843</v>
      </c>
      <c r="E20" s="182">
        <v>8</v>
      </c>
      <c r="F20" s="183"/>
      <c r="G20" s="184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7"/>
      <c r="S20" s="157" t="s">
        <v>332</v>
      </c>
      <c r="T20" s="157" t="s">
        <v>333</v>
      </c>
      <c r="U20" s="157">
        <v>0</v>
      </c>
      <c r="V20" s="157">
        <f>ROUND(E20*U20,2)</f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12</v>
      </c>
      <c r="B21" s="180" t="s">
        <v>2968</v>
      </c>
      <c r="C21" s="189" t="s">
        <v>2845</v>
      </c>
      <c r="D21" s="181" t="s">
        <v>2843</v>
      </c>
      <c r="E21" s="182">
        <v>24</v>
      </c>
      <c r="F21" s="183"/>
      <c r="G21" s="184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0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332</v>
      </c>
      <c r="T21" s="157" t="s">
        <v>333</v>
      </c>
      <c r="U21" s="157">
        <v>0</v>
      </c>
      <c r="V21" s="157">
        <f>ROUND(E21*U21,2)</f>
        <v>0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1585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13</v>
      </c>
      <c r="B22" s="180" t="s">
        <v>2969</v>
      </c>
      <c r="C22" s="189" t="s">
        <v>2847</v>
      </c>
      <c r="D22" s="181" t="s">
        <v>2843</v>
      </c>
      <c r="E22" s="182">
        <v>8</v>
      </c>
      <c r="F22" s="183"/>
      <c r="G22" s="184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14</v>
      </c>
      <c r="B23" s="180" t="s">
        <v>2970</v>
      </c>
      <c r="C23" s="189" t="s">
        <v>2849</v>
      </c>
      <c r="D23" s="181" t="s">
        <v>2843</v>
      </c>
      <c r="E23" s="182">
        <v>6</v>
      </c>
      <c r="F23" s="183"/>
      <c r="G23" s="184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332</v>
      </c>
      <c r="T23" s="157" t="s">
        <v>333</v>
      </c>
      <c r="U23" s="157">
        <v>0</v>
      </c>
      <c r="V23" s="157">
        <f>ROUND(E23*U23,2)</f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1585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x14ac:dyDescent="0.2">
      <c r="A24" s="163" t="s">
        <v>295</v>
      </c>
      <c r="B24" s="164" t="s">
        <v>186</v>
      </c>
      <c r="C24" s="186" t="s">
        <v>187</v>
      </c>
      <c r="D24" s="165"/>
      <c r="E24" s="166"/>
      <c r="F24" s="167"/>
      <c r="G24" s="168">
        <f>SUMIF(AG25:AG26,"&lt;&gt;NOR",G25:G26)</f>
        <v>0</v>
      </c>
      <c r="H24" s="162"/>
      <c r="I24" s="162">
        <f>SUM(I25:I26)</f>
        <v>0</v>
      </c>
      <c r="J24" s="162"/>
      <c r="K24" s="162">
        <f>SUM(K25:K26)</f>
        <v>0</v>
      </c>
      <c r="L24" s="162"/>
      <c r="M24" s="162">
        <f>SUM(M25:M26)</f>
        <v>0</v>
      </c>
      <c r="N24" s="161"/>
      <c r="O24" s="161">
        <f>SUM(O25:O26)</f>
        <v>0</v>
      </c>
      <c r="P24" s="161"/>
      <c r="Q24" s="161">
        <f>SUM(Q25:Q26)</f>
        <v>0</v>
      </c>
      <c r="R24" s="162"/>
      <c r="S24" s="162"/>
      <c r="T24" s="162"/>
      <c r="U24" s="162"/>
      <c r="V24" s="162">
        <f>SUM(V25:V26)</f>
        <v>2</v>
      </c>
      <c r="W24" s="162"/>
      <c r="X24" s="162"/>
      <c r="Y24" s="162"/>
      <c r="AG24" t="s">
        <v>296</v>
      </c>
    </row>
    <row r="25" spans="1:60" outlineLevel="1" x14ac:dyDescent="0.2">
      <c r="A25" s="179">
        <v>15</v>
      </c>
      <c r="B25" s="180" t="s">
        <v>2906</v>
      </c>
      <c r="C25" s="189" t="s">
        <v>2907</v>
      </c>
      <c r="D25" s="181" t="s">
        <v>370</v>
      </c>
      <c r="E25" s="182">
        <v>1</v>
      </c>
      <c r="F25" s="183"/>
      <c r="G25" s="184">
        <f>ROUND(E25*F25,2)</f>
        <v>0</v>
      </c>
      <c r="H25" s="158"/>
      <c r="I25" s="157">
        <f>ROUND(E25*H25,2)</f>
        <v>0</v>
      </c>
      <c r="J25" s="158"/>
      <c r="K25" s="157">
        <f>ROUND(E25*J25,2)</f>
        <v>0</v>
      </c>
      <c r="L25" s="157">
        <v>21</v>
      </c>
      <c r="M25" s="157">
        <f>G25*(1+L25/100)</f>
        <v>0</v>
      </c>
      <c r="N25" s="156">
        <v>0</v>
      </c>
      <c r="O25" s="156">
        <f>ROUND(E25*N25,2)</f>
        <v>0</v>
      </c>
      <c r="P25" s="156">
        <v>0</v>
      </c>
      <c r="Q25" s="156">
        <f>ROUND(E25*P25,2)</f>
        <v>0</v>
      </c>
      <c r="R25" s="157"/>
      <c r="S25" s="157" t="s">
        <v>332</v>
      </c>
      <c r="T25" s="157" t="s">
        <v>333</v>
      </c>
      <c r="U25" s="157">
        <v>1</v>
      </c>
      <c r="V25" s="157">
        <f>ROUND(E25*U25,2)</f>
        <v>1</v>
      </c>
      <c r="W25" s="157"/>
      <c r="X25" s="157" t="s">
        <v>187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2908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2.5" outlineLevel="1" x14ac:dyDescent="0.2">
      <c r="A26" s="173">
        <v>16</v>
      </c>
      <c r="B26" s="174" t="s">
        <v>2168</v>
      </c>
      <c r="C26" s="187" t="s">
        <v>2909</v>
      </c>
      <c r="D26" s="175" t="s">
        <v>370</v>
      </c>
      <c r="E26" s="176">
        <v>1</v>
      </c>
      <c r="F26" s="177"/>
      <c r="G26" s="178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7"/>
      <c r="S26" s="157" t="s">
        <v>332</v>
      </c>
      <c r="T26" s="157" t="s">
        <v>333</v>
      </c>
      <c r="U26" s="157">
        <v>1</v>
      </c>
      <c r="V26" s="157">
        <f>ROUND(E26*U26,2)</f>
        <v>1</v>
      </c>
      <c r="W26" s="157"/>
      <c r="X26" s="157" t="s">
        <v>187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2908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x14ac:dyDescent="0.2">
      <c r="A27" s="3"/>
      <c r="B27" s="4"/>
      <c r="C27" s="190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AE27">
        <v>12</v>
      </c>
      <c r="AF27">
        <v>21</v>
      </c>
      <c r="AG27" t="s">
        <v>281</v>
      </c>
    </row>
    <row r="28" spans="1:60" x14ac:dyDescent="0.2">
      <c r="A28" s="150"/>
      <c r="B28" s="151" t="s">
        <v>31</v>
      </c>
      <c r="C28" s="191"/>
      <c r="D28" s="152"/>
      <c r="E28" s="153"/>
      <c r="F28" s="153"/>
      <c r="G28" s="172">
        <f>G8+G24</f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AE28">
        <f>SUMIF(L7:L26,AE27,G7:G26)</f>
        <v>0</v>
      </c>
      <c r="AF28">
        <f>SUMIF(L7:L26,AF27,G7:G26)</f>
        <v>0</v>
      </c>
      <c r="AG28" t="s">
        <v>463</v>
      </c>
    </row>
    <row r="29" spans="1:60" x14ac:dyDescent="0.2">
      <c r="A29" s="3"/>
      <c r="B29" s="4"/>
      <c r="C29" s="190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">
      <c r="A30" s="3"/>
      <c r="B30" s="4"/>
      <c r="C30" s="190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">
      <c r="A31" s="260" t="s">
        <v>464</v>
      </c>
      <c r="B31" s="260"/>
      <c r="C31" s="261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">
      <c r="A32" s="262"/>
      <c r="B32" s="263"/>
      <c r="C32" s="264"/>
      <c r="D32" s="263"/>
      <c r="E32" s="263"/>
      <c r="F32" s="263"/>
      <c r="G32" s="265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AG32" t="s">
        <v>465</v>
      </c>
    </row>
    <row r="33" spans="1:33" x14ac:dyDescent="0.2">
      <c r="A33" s="266"/>
      <c r="B33" s="267"/>
      <c r="C33" s="268"/>
      <c r="D33" s="267"/>
      <c r="E33" s="267"/>
      <c r="F33" s="267"/>
      <c r="G33" s="269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">
      <c r="A34" s="266"/>
      <c r="B34" s="267"/>
      <c r="C34" s="268"/>
      <c r="D34" s="267"/>
      <c r="E34" s="267"/>
      <c r="F34" s="267"/>
      <c r="G34" s="26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">
      <c r="A35" s="266"/>
      <c r="B35" s="267"/>
      <c r="C35" s="268"/>
      <c r="D35" s="267"/>
      <c r="E35" s="267"/>
      <c r="F35" s="267"/>
      <c r="G35" s="269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">
      <c r="A36" s="270"/>
      <c r="B36" s="271"/>
      <c r="C36" s="272"/>
      <c r="D36" s="271"/>
      <c r="E36" s="271"/>
      <c r="F36" s="271"/>
      <c r="G36" s="27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">
      <c r="A37" s="3"/>
      <c r="B37" s="4"/>
      <c r="C37" s="190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33" x14ac:dyDescent="0.2">
      <c r="C38" s="192"/>
      <c r="D38" s="10"/>
      <c r="AG38" t="s">
        <v>466</v>
      </c>
    </row>
    <row r="39" spans="1:33" x14ac:dyDescent="0.2">
      <c r="D39" s="10"/>
    </row>
    <row r="40" spans="1:33" x14ac:dyDescent="0.2">
      <c r="D40" s="10"/>
    </row>
    <row r="41" spans="1:33" x14ac:dyDescent="0.2">
      <c r="D41" s="10"/>
    </row>
    <row r="42" spans="1:33" x14ac:dyDescent="0.2">
      <c r="D42" s="10"/>
    </row>
    <row r="43" spans="1:33" x14ac:dyDescent="0.2">
      <c r="D43" s="10"/>
    </row>
    <row r="44" spans="1:33" x14ac:dyDescent="0.2">
      <c r="D44" s="10"/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SrJJcTSKGdvbezPs7ar3CYvAj82zbAtAbAHPIRcc1O9WTLSoe55kKjavm1IBsthq2JQxdmEfFtqVt2xo1bJvsg==" saltValue="vND2rPFgPKGmkGCvWtm2Ww==" spinCount="100000" sheet="1" formatRows="0"/>
  <mergeCells count="7">
    <mergeCell ref="A32:G36"/>
    <mergeCell ref="C18:G18"/>
    <mergeCell ref="A1:G1"/>
    <mergeCell ref="C2:G2"/>
    <mergeCell ref="C3:G3"/>
    <mergeCell ref="C4:G4"/>
    <mergeCell ref="A31:C31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BA426-AF89-482F-8B1A-CAE9AFB83F78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57" t="s">
        <v>79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147</v>
      </c>
      <c r="C8" s="186" t="s">
        <v>148</v>
      </c>
      <c r="D8" s="165"/>
      <c r="E8" s="166"/>
      <c r="F8" s="167"/>
      <c r="G8" s="168">
        <f>SUMIF(AG9:AG20,"&lt;&gt;NOR",G9:G20)</f>
        <v>0</v>
      </c>
      <c r="H8" s="162"/>
      <c r="I8" s="162">
        <f>SUM(I9:I20)</f>
        <v>0</v>
      </c>
      <c r="J8" s="162"/>
      <c r="K8" s="162">
        <f>SUM(K9:K20)</f>
        <v>0</v>
      </c>
      <c r="L8" s="162"/>
      <c r="M8" s="162">
        <f>SUM(M9:M20)</f>
        <v>0</v>
      </c>
      <c r="N8" s="161"/>
      <c r="O8" s="161">
        <f>SUM(O9:O20)</f>
        <v>0</v>
      </c>
      <c r="P8" s="161"/>
      <c r="Q8" s="161">
        <f>SUM(Q9:Q20)</f>
        <v>0</v>
      </c>
      <c r="R8" s="162"/>
      <c r="S8" s="162"/>
      <c r="T8" s="162"/>
      <c r="U8" s="162"/>
      <c r="V8" s="162">
        <f>SUM(V9:V20)</f>
        <v>0</v>
      </c>
      <c r="W8" s="162"/>
      <c r="X8" s="162"/>
      <c r="Y8" s="162"/>
      <c r="AG8" t="s">
        <v>296</v>
      </c>
    </row>
    <row r="9" spans="1:60" ht="22.5" outlineLevel="1" x14ac:dyDescent="0.2">
      <c r="A9" s="179">
        <v>1</v>
      </c>
      <c r="B9" s="180" t="s">
        <v>2971</v>
      </c>
      <c r="C9" s="189" t="s">
        <v>2972</v>
      </c>
      <c r="D9" s="181" t="s">
        <v>1972</v>
      </c>
      <c r="E9" s="182">
        <v>1</v>
      </c>
      <c r="F9" s="183"/>
      <c r="G9" s="184">
        <f t="shared" ref="G9:G16" si="0">ROUND(E9*F9,2)</f>
        <v>0</v>
      </c>
      <c r="H9" s="158"/>
      <c r="I9" s="157">
        <f t="shared" ref="I9:I16" si="1">ROUND(E9*H9,2)</f>
        <v>0</v>
      </c>
      <c r="J9" s="158"/>
      <c r="K9" s="157">
        <f t="shared" ref="K9:K16" si="2">ROUND(E9*J9,2)</f>
        <v>0</v>
      </c>
      <c r="L9" s="157">
        <v>21</v>
      </c>
      <c r="M9" s="157">
        <f t="shared" ref="M9:M16" si="3">G9*(1+L9/100)</f>
        <v>0</v>
      </c>
      <c r="N9" s="156">
        <v>0</v>
      </c>
      <c r="O9" s="156">
        <f t="shared" ref="O9:O16" si="4">ROUND(E9*N9,2)</f>
        <v>0</v>
      </c>
      <c r="P9" s="156">
        <v>0</v>
      </c>
      <c r="Q9" s="156">
        <f t="shared" ref="Q9:Q16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6" si="6"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2.5" outlineLevel="1" x14ac:dyDescent="0.2">
      <c r="A10" s="179">
        <v>2</v>
      </c>
      <c r="B10" s="180" t="s">
        <v>2973</v>
      </c>
      <c r="C10" s="189" t="s">
        <v>2974</v>
      </c>
      <c r="D10" s="181" t="s">
        <v>1972</v>
      </c>
      <c r="E10" s="182">
        <v>6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2.5" outlineLevel="1" x14ac:dyDescent="0.2">
      <c r="A11" s="179">
        <v>3</v>
      </c>
      <c r="B11" s="180" t="s">
        <v>2975</v>
      </c>
      <c r="C11" s="189" t="s">
        <v>2976</v>
      </c>
      <c r="D11" s="181" t="s">
        <v>1972</v>
      </c>
      <c r="E11" s="182">
        <v>1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2977</v>
      </c>
      <c r="C12" s="189" t="s">
        <v>2978</v>
      </c>
      <c r="D12" s="181" t="s">
        <v>355</v>
      </c>
      <c r="E12" s="182">
        <v>180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2979</v>
      </c>
      <c r="C13" s="189" t="s">
        <v>2980</v>
      </c>
      <c r="D13" s="181" t="s">
        <v>355</v>
      </c>
      <c r="E13" s="182">
        <v>50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2981</v>
      </c>
      <c r="C14" s="189" t="s">
        <v>2982</v>
      </c>
      <c r="D14" s="181" t="s">
        <v>1972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2983</v>
      </c>
      <c r="C15" s="189" t="s">
        <v>2984</v>
      </c>
      <c r="D15" s="181" t="s">
        <v>1972</v>
      </c>
      <c r="E15" s="182">
        <v>5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3">
        <v>8</v>
      </c>
      <c r="B16" s="174" t="s">
        <v>2985</v>
      </c>
      <c r="C16" s="187" t="s">
        <v>2986</v>
      </c>
      <c r="D16" s="175" t="s">
        <v>1972</v>
      </c>
      <c r="E16" s="176">
        <v>1</v>
      </c>
      <c r="F16" s="177"/>
      <c r="G16" s="178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2" x14ac:dyDescent="0.2">
      <c r="A17" s="154"/>
      <c r="B17" s="155"/>
      <c r="C17" s="274" t="s">
        <v>2892</v>
      </c>
      <c r="D17" s="275"/>
      <c r="E17" s="275"/>
      <c r="F17" s="275"/>
      <c r="G17" s="275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319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9</v>
      </c>
      <c r="B18" s="180" t="s">
        <v>2987</v>
      </c>
      <c r="C18" s="189" t="s">
        <v>187</v>
      </c>
      <c r="D18" s="181" t="s">
        <v>2843</v>
      </c>
      <c r="E18" s="182">
        <v>4</v>
      </c>
      <c r="F18" s="183"/>
      <c r="G18" s="184">
        <f>ROUND(E18*F18,2)</f>
        <v>0</v>
      </c>
      <c r="H18" s="158"/>
      <c r="I18" s="157">
        <f>ROUND(E18*H18,2)</f>
        <v>0</v>
      </c>
      <c r="J18" s="158"/>
      <c r="K18" s="157">
        <f>ROUND(E18*J18,2)</f>
        <v>0</v>
      </c>
      <c r="L18" s="157">
        <v>21</v>
      </c>
      <c r="M18" s="157">
        <f>G18*(1+L18/100)</f>
        <v>0</v>
      </c>
      <c r="N18" s="156">
        <v>0</v>
      </c>
      <c r="O18" s="156">
        <f>ROUND(E18*N18,2)</f>
        <v>0</v>
      </c>
      <c r="P18" s="156">
        <v>0</v>
      </c>
      <c r="Q18" s="156">
        <f>ROUND(E18*P18,2)</f>
        <v>0</v>
      </c>
      <c r="R18" s="157"/>
      <c r="S18" s="157" t="s">
        <v>332</v>
      </c>
      <c r="T18" s="157" t="s">
        <v>333</v>
      </c>
      <c r="U18" s="157">
        <v>0</v>
      </c>
      <c r="V18" s="157">
        <f>ROUND(E18*U18,2)</f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10</v>
      </c>
      <c r="B19" s="180" t="s">
        <v>2988</v>
      </c>
      <c r="C19" s="189" t="s">
        <v>2989</v>
      </c>
      <c r="D19" s="181" t="s">
        <v>2843</v>
      </c>
      <c r="E19" s="182">
        <v>2</v>
      </c>
      <c r="F19" s="183"/>
      <c r="G19" s="184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332</v>
      </c>
      <c r="T19" s="157" t="s">
        <v>333</v>
      </c>
      <c r="U19" s="157">
        <v>0</v>
      </c>
      <c r="V19" s="157">
        <f>ROUND(E19*U19,2)</f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11</v>
      </c>
      <c r="B20" s="180" t="s">
        <v>2990</v>
      </c>
      <c r="C20" s="189" t="s">
        <v>2991</v>
      </c>
      <c r="D20" s="181" t="s">
        <v>2843</v>
      </c>
      <c r="E20" s="182">
        <v>8</v>
      </c>
      <c r="F20" s="183"/>
      <c r="G20" s="184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7"/>
      <c r="S20" s="157" t="s">
        <v>332</v>
      </c>
      <c r="T20" s="157" t="s">
        <v>333</v>
      </c>
      <c r="U20" s="157">
        <v>0</v>
      </c>
      <c r="V20" s="157">
        <f>ROUND(E20*U20,2)</f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x14ac:dyDescent="0.2">
      <c r="A21" s="163" t="s">
        <v>295</v>
      </c>
      <c r="B21" s="164" t="s">
        <v>186</v>
      </c>
      <c r="C21" s="186" t="s">
        <v>187</v>
      </c>
      <c r="D21" s="165"/>
      <c r="E21" s="166"/>
      <c r="F21" s="167"/>
      <c r="G21" s="168">
        <f>SUMIF(AG22:AG23,"&lt;&gt;NOR",G22:G23)</f>
        <v>0</v>
      </c>
      <c r="H21" s="162"/>
      <c r="I21" s="162">
        <f>SUM(I22:I23)</f>
        <v>0</v>
      </c>
      <c r="J21" s="162"/>
      <c r="K21" s="162">
        <f>SUM(K22:K23)</f>
        <v>0</v>
      </c>
      <c r="L21" s="162"/>
      <c r="M21" s="162">
        <f>SUM(M22:M23)</f>
        <v>0</v>
      </c>
      <c r="N21" s="161"/>
      <c r="O21" s="161">
        <f>SUM(O22:O23)</f>
        <v>0</v>
      </c>
      <c r="P21" s="161"/>
      <c r="Q21" s="161">
        <f>SUM(Q22:Q23)</f>
        <v>0</v>
      </c>
      <c r="R21" s="162"/>
      <c r="S21" s="162"/>
      <c r="T21" s="162"/>
      <c r="U21" s="162"/>
      <c r="V21" s="162">
        <f>SUM(V22:V23)</f>
        <v>2</v>
      </c>
      <c r="W21" s="162"/>
      <c r="X21" s="162"/>
      <c r="Y21" s="162"/>
      <c r="AG21" t="s">
        <v>296</v>
      </c>
    </row>
    <row r="22" spans="1:60" outlineLevel="1" x14ac:dyDescent="0.2">
      <c r="A22" s="179">
        <v>12</v>
      </c>
      <c r="B22" s="180" t="s">
        <v>2906</v>
      </c>
      <c r="C22" s="189" t="s">
        <v>2907</v>
      </c>
      <c r="D22" s="181" t="s">
        <v>370</v>
      </c>
      <c r="E22" s="182">
        <v>1</v>
      </c>
      <c r="F22" s="183"/>
      <c r="G22" s="184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1</v>
      </c>
      <c r="V22" s="157">
        <f>ROUND(E22*U22,2)</f>
        <v>1</v>
      </c>
      <c r="W22" s="157"/>
      <c r="X22" s="157" t="s">
        <v>187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2908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ht="22.5" outlineLevel="1" x14ac:dyDescent="0.2">
      <c r="A23" s="173">
        <v>13</v>
      </c>
      <c r="B23" s="174" t="s">
        <v>2168</v>
      </c>
      <c r="C23" s="187" t="s">
        <v>2909</v>
      </c>
      <c r="D23" s="175" t="s">
        <v>370</v>
      </c>
      <c r="E23" s="176">
        <v>1</v>
      </c>
      <c r="F23" s="177"/>
      <c r="G23" s="178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332</v>
      </c>
      <c r="T23" s="157" t="s">
        <v>333</v>
      </c>
      <c r="U23" s="157">
        <v>1</v>
      </c>
      <c r="V23" s="157">
        <f>ROUND(E23*U23,2)</f>
        <v>1</v>
      </c>
      <c r="W23" s="157"/>
      <c r="X23" s="157" t="s">
        <v>187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2908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x14ac:dyDescent="0.2">
      <c r="A24" s="3"/>
      <c r="B24" s="4"/>
      <c r="C24" s="190"/>
      <c r="D24" s="6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AE24">
        <v>12</v>
      </c>
      <c r="AF24">
        <v>21</v>
      </c>
      <c r="AG24" t="s">
        <v>281</v>
      </c>
    </row>
    <row r="25" spans="1:60" x14ac:dyDescent="0.2">
      <c r="A25" s="150"/>
      <c r="B25" s="151" t="s">
        <v>31</v>
      </c>
      <c r="C25" s="191"/>
      <c r="D25" s="152"/>
      <c r="E25" s="153"/>
      <c r="F25" s="153"/>
      <c r="G25" s="172">
        <f>G8+G21</f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AE25">
        <f>SUMIF(L7:L23,AE24,G7:G23)</f>
        <v>0</v>
      </c>
      <c r="AF25">
        <f>SUMIF(L7:L23,AF24,G7:G23)</f>
        <v>0</v>
      </c>
      <c r="AG25" t="s">
        <v>463</v>
      </c>
    </row>
    <row r="26" spans="1:60" x14ac:dyDescent="0.2">
      <c r="A26" s="3"/>
      <c r="B26" s="4"/>
      <c r="C26" s="190"/>
      <c r="D26" s="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60" x14ac:dyDescent="0.2">
      <c r="A27" s="3"/>
      <c r="B27" s="4"/>
      <c r="C27" s="190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60" x14ac:dyDescent="0.2">
      <c r="A28" s="260" t="s">
        <v>464</v>
      </c>
      <c r="B28" s="260"/>
      <c r="C28" s="261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">
      <c r="A29" s="262"/>
      <c r="B29" s="263"/>
      <c r="C29" s="264"/>
      <c r="D29" s="263"/>
      <c r="E29" s="263"/>
      <c r="F29" s="263"/>
      <c r="G29" s="265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AG29" t="s">
        <v>465</v>
      </c>
    </row>
    <row r="30" spans="1:60" x14ac:dyDescent="0.2">
      <c r="A30" s="266"/>
      <c r="B30" s="267"/>
      <c r="C30" s="268"/>
      <c r="D30" s="267"/>
      <c r="E30" s="267"/>
      <c r="F30" s="267"/>
      <c r="G30" s="269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">
      <c r="A31" s="266"/>
      <c r="B31" s="267"/>
      <c r="C31" s="268"/>
      <c r="D31" s="267"/>
      <c r="E31" s="267"/>
      <c r="F31" s="267"/>
      <c r="G31" s="269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">
      <c r="A32" s="266"/>
      <c r="B32" s="267"/>
      <c r="C32" s="268"/>
      <c r="D32" s="267"/>
      <c r="E32" s="267"/>
      <c r="F32" s="267"/>
      <c r="G32" s="269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33" x14ac:dyDescent="0.2">
      <c r="A33" s="270"/>
      <c r="B33" s="271"/>
      <c r="C33" s="272"/>
      <c r="D33" s="271"/>
      <c r="E33" s="271"/>
      <c r="F33" s="271"/>
      <c r="G33" s="27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">
      <c r="A34" s="3"/>
      <c r="B34" s="4"/>
      <c r="C34" s="190"/>
      <c r="D34" s="6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">
      <c r="C35" s="192"/>
      <c r="D35" s="10"/>
      <c r="AG35" t="s">
        <v>466</v>
      </c>
    </row>
    <row r="36" spans="1:33" x14ac:dyDescent="0.2">
      <c r="D36" s="10"/>
    </row>
    <row r="37" spans="1:33" x14ac:dyDescent="0.2">
      <c r="D37" s="10"/>
    </row>
    <row r="38" spans="1:33" x14ac:dyDescent="0.2">
      <c r="D38" s="10"/>
    </row>
    <row r="39" spans="1:33" x14ac:dyDescent="0.2">
      <c r="D39" s="10"/>
    </row>
    <row r="40" spans="1:33" x14ac:dyDescent="0.2">
      <c r="D40" s="10"/>
    </row>
    <row r="41" spans="1:33" x14ac:dyDescent="0.2">
      <c r="D41" s="10"/>
    </row>
    <row r="42" spans="1:33" x14ac:dyDescent="0.2">
      <c r="D42" s="10"/>
    </row>
    <row r="43" spans="1:33" x14ac:dyDescent="0.2">
      <c r="D43" s="10"/>
    </row>
    <row r="44" spans="1:33" x14ac:dyDescent="0.2">
      <c r="D44" s="10"/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jooLZAd7Ic1NByPwEshmU3JOdqoQgXI3SCdVaDpMjhPjITN2xwvCWX02VWv5wr+3D1MmalW6dLWWmCcbQk0JrQ==" saltValue="m5kxJdCDVKw92aNYC4JJ7g==" spinCount="100000" sheet="1" formatRows="0"/>
  <mergeCells count="7">
    <mergeCell ref="A29:G33"/>
    <mergeCell ref="C17:G17"/>
    <mergeCell ref="A1:G1"/>
    <mergeCell ref="C2:G2"/>
    <mergeCell ref="C3:G3"/>
    <mergeCell ref="C4:G4"/>
    <mergeCell ref="A28:C28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04DD0-B8B4-40CF-9FB6-F9A52A86ABD9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57" t="s">
        <v>81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152</v>
      </c>
      <c r="C8" s="186" t="s">
        <v>137</v>
      </c>
      <c r="D8" s="165"/>
      <c r="E8" s="166"/>
      <c r="F8" s="167"/>
      <c r="G8" s="168">
        <f>SUMIF(AG9:AG35,"&lt;&gt;NOR",G9:G35)</f>
        <v>0</v>
      </c>
      <c r="H8" s="162"/>
      <c r="I8" s="162">
        <f>SUM(I9:I35)</f>
        <v>0</v>
      </c>
      <c r="J8" s="162"/>
      <c r="K8" s="162">
        <f>SUM(K9:K35)</f>
        <v>0</v>
      </c>
      <c r="L8" s="162"/>
      <c r="M8" s="162">
        <f>SUM(M9:M35)</f>
        <v>0</v>
      </c>
      <c r="N8" s="161"/>
      <c r="O8" s="161">
        <f>SUM(O9:O35)</f>
        <v>0</v>
      </c>
      <c r="P8" s="161"/>
      <c r="Q8" s="161">
        <f>SUM(Q9:Q35)</f>
        <v>0</v>
      </c>
      <c r="R8" s="162"/>
      <c r="S8" s="162"/>
      <c r="T8" s="162"/>
      <c r="U8" s="162"/>
      <c r="V8" s="162">
        <f>SUM(V9:V35)</f>
        <v>0</v>
      </c>
      <c r="W8" s="162"/>
      <c r="X8" s="162"/>
      <c r="Y8" s="162"/>
      <c r="AG8" t="s">
        <v>296</v>
      </c>
    </row>
    <row r="9" spans="1:60" ht="33.75" outlineLevel="1" x14ac:dyDescent="0.2">
      <c r="A9" s="179">
        <v>1</v>
      </c>
      <c r="B9" s="180" t="s">
        <v>2992</v>
      </c>
      <c r="C9" s="189" t="s">
        <v>2993</v>
      </c>
      <c r="D9" s="181" t="s">
        <v>1972</v>
      </c>
      <c r="E9" s="182">
        <v>1</v>
      </c>
      <c r="F9" s="183"/>
      <c r="G9" s="184">
        <f t="shared" ref="G9:G30" si="0">ROUND(E9*F9,2)</f>
        <v>0</v>
      </c>
      <c r="H9" s="158"/>
      <c r="I9" s="157">
        <f t="shared" ref="I9:I30" si="1">ROUND(E9*H9,2)</f>
        <v>0</v>
      </c>
      <c r="J9" s="158"/>
      <c r="K9" s="157">
        <f t="shared" ref="K9:K30" si="2">ROUND(E9*J9,2)</f>
        <v>0</v>
      </c>
      <c r="L9" s="157">
        <v>21</v>
      </c>
      <c r="M9" s="157">
        <f t="shared" ref="M9:M30" si="3">G9*(1+L9/100)</f>
        <v>0</v>
      </c>
      <c r="N9" s="156">
        <v>0</v>
      </c>
      <c r="O9" s="156">
        <f t="shared" ref="O9:O30" si="4">ROUND(E9*N9,2)</f>
        <v>0</v>
      </c>
      <c r="P9" s="156">
        <v>0</v>
      </c>
      <c r="Q9" s="156">
        <f t="shared" ref="Q9:Q30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30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33.75" outlineLevel="1" x14ac:dyDescent="0.2">
      <c r="A10" s="179">
        <v>2</v>
      </c>
      <c r="B10" s="180" t="s">
        <v>2994</v>
      </c>
      <c r="C10" s="189" t="s">
        <v>2995</v>
      </c>
      <c r="D10" s="181" t="s">
        <v>1972</v>
      </c>
      <c r="E10" s="182">
        <v>1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2.5" outlineLevel="1" x14ac:dyDescent="0.2">
      <c r="A11" s="179">
        <v>3</v>
      </c>
      <c r="B11" s="180" t="s">
        <v>2996</v>
      </c>
      <c r="C11" s="189" t="s">
        <v>2997</v>
      </c>
      <c r="D11" s="181" t="s">
        <v>1972</v>
      </c>
      <c r="E11" s="182">
        <v>1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2998</v>
      </c>
      <c r="C12" s="189" t="s">
        <v>2999</v>
      </c>
      <c r="D12" s="181" t="s">
        <v>1972</v>
      </c>
      <c r="E12" s="182">
        <v>2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22.5" outlineLevel="1" x14ac:dyDescent="0.2">
      <c r="A13" s="179">
        <v>5</v>
      </c>
      <c r="B13" s="180" t="s">
        <v>3000</v>
      </c>
      <c r="C13" s="189" t="s">
        <v>3001</v>
      </c>
      <c r="D13" s="181" t="s">
        <v>1972</v>
      </c>
      <c r="E13" s="182">
        <v>17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3002</v>
      </c>
      <c r="C14" s="189" t="s">
        <v>3003</v>
      </c>
      <c r="D14" s="181" t="s">
        <v>1972</v>
      </c>
      <c r="E14" s="182">
        <v>21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3004</v>
      </c>
      <c r="C15" s="189" t="s">
        <v>3005</v>
      </c>
      <c r="D15" s="181" t="s">
        <v>1972</v>
      </c>
      <c r="E15" s="182">
        <v>5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ht="22.5" outlineLevel="1" x14ac:dyDescent="0.2">
      <c r="A16" s="179">
        <v>8</v>
      </c>
      <c r="B16" s="180" t="s">
        <v>3006</v>
      </c>
      <c r="C16" s="189" t="s">
        <v>3007</v>
      </c>
      <c r="D16" s="181" t="s">
        <v>1972</v>
      </c>
      <c r="E16" s="182">
        <v>50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9</v>
      </c>
      <c r="B17" s="180" t="s">
        <v>3008</v>
      </c>
      <c r="C17" s="189" t="s">
        <v>3009</v>
      </c>
      <c r="D17" s="181" t="s">
        <v>1972</v>
      </c>
      <c r="E17" s="182">
        <v>22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1597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2.5" outlineLevel="1" x14ac:dyDescent="0.2">
      <c r="A18" s="179">
        <v>10</v>
      </c>
      <c r="B18" s="180" t="s">
        <v>3010</v>
      </c>
      <c r="C18" s="189" t="s">
        <v>3011</v>
      </c>
      <c r="D18" s="181" t="s">
        <v>1972</v>
      </c>
      <c r="E18" s="182">
        <v>15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2.5" outlineLevel="1" x14ac:dyDescent="0.2">
      <c r="A19" s="179">
        <v>11</v>
      </c>
      <c r="B19" s="180" t="s">
        <v>3012</v>
      </c>
      <c r="C19" s="189" t="s">
        <v>3013</v>
      </c>
      <c r="D19" s="181" t="s">
        <v>1972</v>
      </c>
      <c r="E19" s="182">
        <v>4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3014</v>
      </c>
      <c r="C20" s="189" t="s">
        <v>3015</v>
      </c>
      <c r="D20" s="181" t="s">
        <v>1972</v>
      </c>
      <c r="E20" s="182">
        <v>2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334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1597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3016</v>
      </c>
      <c r="C21" s="189" t="s">
        <v>3017</v>
      </c>
      <c r="D21" s="181" t="s">
        <v>1972</v>
      </c>
      <c r="E21" s="182">
        <v>6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1597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14</v>
      </c>
      <c r="B22" s="180" t="s">
        <v>3018</v>
      </c>
      <c r="C22" s="189" t="s">
        <v>3019</v>
      </c>
      <c r="D22" s="181" t="s">
        <v>1972</v>
      </c>
      <c r="E22" s="182">
        <v>6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1597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15</v>
      </c>
      <c r="B23" s="180" t="s">
        <v>3020</v>
      </c>
      <c r="C23" s="189" t="s">
        <v>3021</v>
      </c>
      <c r="D23" s="181" t="s">
        <v>1972</v>
      </c>
      <c r="E23" s="182">
        <v>30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334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1597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22.5" outlineLevel="1" x14ac:dyDescent="0.2">
      <c r="A24" s="179">
        <v>16</v>
      </c>
      <c r="B24" s="180" t="s">
        <v>3022</v>
      </c>
      <c r="C24" s="189" t="s">
        <v>3023</v>
      </c>
      <c r="D24" s="181" t="s">
        <v>1972</v>
      </c>
      <c r="E24" s="182">
        <v>2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334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1597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17</v>
      </c>
      <c r="B25" s="180" t="s">
        <v>3024</v>
      </c>
      <c r="C25" s="189" t="s">
        <v>3025</v>
      </c>
      <c r="D25" s="181" t="s">
        <v>1972</v>
      </c>
      <c r="E25" s="182">
        <v>2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334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1597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18</v>
      </c>
      <c r="B26" s="180" t="s">
        <v>3026</v>
      </c>
      <c r="C26" s="189" t="s">
        <v>3027</v>
      </c>
      <c r="D26" s="181" t="s">
        <v>1972</v>
      </c>
      <c r="E26" s="182">
        <v>1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334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1597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9">
        <v>19</v>
      </c>
      <c r="B27" s="180" t="s">
        <v>3028</v>
      </c>
      <c r="C27" s="189" t="s">
        <v>3029</v>
      </c>
      <c r="D27" s="181" t="s">
        <v>1972</v>
      </c>
      <c r="E27" s="182">
        <v>1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1597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9">
        <v>20</v>
      </c>
      <c r="B28" s="180" t="s">
        <v>3030</v>
      </c>
      <c r="C28" s="189" t="s">
        <v>3027</v>
      </c>
      <c r="D28" s="181" t="s">
        <v>2902</v>
      </c>
      <c r="E28" s="182">
        <v>1</v>
      </c>
      <c r="F28" s="183"/>
      <c r="G28" s="184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1597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21</v>
      </c>
      <c r="B29" s="180" t="s">
        <v>3031</v>
      </c>
      <c r="C29" s="189" t="s">
        <v>3032</v>
      </c>
      <c r="D29" s="181" t="s">
        <v>355</v>
      </c>
      <c r="E29" s="182">
        <v>3200</v>
      </c>
      <c r="F29" s="183"/>
      <c r="G29" s="184">
        <f t="shared" si="0"/>
        <v>0</v>
      </c>
      <c r="H29" s="158"/>
      <c r="I29" s="157">
        <f t="shared" si="1"/>
        <v>0</v>
      </c>
      <c r="J29" s="158"/>
      <c r="K29" s="157">
        <f t="shared" si="2"/>
        <v>0</v>
      </c>
      <c r="L29" s="157">
        <v>21</v>
      </c>
      <c r="M29" s="157">
        <f t="shared" si="3"/>
        <v>0</v>
      </c>
      <c r="N29" s="156">
        <v>0</v>
      </c>
      <c r="O29" s="156">
        <f t="shared" si="4"/>
        <v>0</v>
      </c>
      <c r="P29" s="156">
        <v>0</v>
      </c>
      <c r="Q29" s="156">
        <f t="shared" si="5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6"/>
        <v>0</v>
      </c>
      <c r="W29" s="157"/>
      <c r="X29" s="157" t="s">
        <v>334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1597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3">
        <v>22</v>
      </c>
      <c r="B30" s="174" t="s">
        <v>3033</v>
      </c>
      <c r="C30" s="187" t="s">
        <v>3034</v>
      </c>
      <c r="D30" s="175" t="s">
        <v>355</v>
      </c>
      <c r="E30" s="176">
        <v>350</v>
      </c>
      <c r="F30" s="177"/>
      <c r="G30" s="178">
        <f t="shared" si="0"/>
        <v>0</v>
      </c>
      <c r="H30" s="158"/>
      <c r="I30" s="157">
        <f t="shared" si="1"/>
        <v>0</v>
      </c>
      <c r="J30" s="158"/>
      <c r="K30" s="157">
        <f t="shared" si="2"/>
        <v>0</v>
      </c>
      <c r="L30" s="157">
        <v>21</v>
      </c>
      <c r="M30" s="157">
        <f t="shared" si="3"/>
        <v>0</v>
      </c>
      <c r="N30" s="156">
        <v>0</v>
      </c>
      <c r="O30" s="156">
        <f t="shared" si="4"/>
        <v>0</v>
      </c>
      <c r="P30" s="156">
        <v>0</v>
      </c>
      <c r="Q30" s="156">
        <f t="shared" si="5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6"/>
        <v>0</v>
      </c>
      <c r="W30" s="157"/>
      <c r="X30" s="157" t="s">
        <v>334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1597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2" x14ac:dyDescent="0.2">
      <c r="A31" s="154"/>
      <c r="B31" s="155"/>
      <c r="C31" s="274" t="s">
        <v>2892</v>
      </c>
      <c r="D31" s="275"/>
      <c r="E31" s="275"/>
      <c r="F31" s="275"/>
      <c r="G31" s="275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319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9">
        <v>23</v>
      </c>
      <c r="B32" s="180" t="s">
        <v>3035</v>
      </c>
      <c r="C32" s="189" t="s">
        <v>2943</v>
      </c>
      <c r="D32" s="181" t="s">
        <v>2843</v>
      </c>
      <c r="E32" s="182">
        <v>8</v>
      </c>
      <c r="F32" s="183"/>
      <c r="G32" s="184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332</v>
      </c>
      <c r="T32" s="157" t="s">
        <v>333</v>
      </c>
      <c r="U32" s="157">
        <v>0</v>
      </c>
      <c r="V32" s="157">
        <f>ROUND(E32*U32,2)</f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1585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9">
        <v>24</v>
      </c>
      <c r="B33" s="180" t="s">
        <v>3036</v>
      </c>
      <c r="C33" s="189" t="s">
        <v>2845</v>
      </c>
      <c r="D33" s="181" t="s">
        <v>2843</v>
      </c>
      <c r="E33" s="182">
        <v>32</v>
      </c>
      <c r="F33" s="183"/>
      <c r="G33" s="184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</v>
      </c>
      <c r="Q33" s="156">
        <f>ROUND(E33*P33,2)</f>
        <v>0</v>
      </c>
      <c r="R33" s="157"/>
      <c r="S33" s="157" t="s">
        <v>332</v>
      </c>
      <c r="T33" s="157" t="s">
        <v>333</v>
      </c>
      <c r="U33" s="157">
        <v>0</v>
      </c>
      <c r="V33" s="157">
        <f>ROUND(E33*U33,2)</f>
        <v>0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1585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">
      <c r="A34" s="179">
        <v>25</v>
      </c>
      <c r="B34" s="180" t="s">
        <v>3037</v>
      </c>
      <c r="C34" s="189" t="s">
        <v>2847</v>
      </c>
      <c r="D34" s="181" t="s">
        <v>2843</v>
      </c>
      <c r="E34" s="182">
        <v>12</v>
      </c>
      <c r="F34" s="183"/>
      <c r="G34" s="184">
        <f>ROUND(E34*F34,2)</f>
        <v>0</v>
      </c>
      <c r="H34" s="158"/>
      <c r="I34" s="157">
        <f>ROUND(E34*H34,2)</f>
        <v>0</v>
      </c>
      <c r="J34" s="158"/>
      <c r="K34" s="157">
        <f>ROUND(E34*J34,2)</f>
        <v>0</v>
      </c>
      <c r="L34" s="157">
        <v>21</v>
      </c>
      <c r="M34" s="157">
        <f>G34*(1+L34/100)</f>
        <v>0</v>
      </c>
      <c r="N34" s="156">
        <v>0</v>
      </c>
      <c r="O34" s="156">
        <f>ROUND(E34*N34,2)</f>
        <v>0</v>
      </c>
      <c r="P34" s="156">
        <v>0</v>
      </c>
      <c r="Q34" s="156">
        <f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>ROUND(E34*U34,2)</f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1585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">
      <c r="A35" s="179">
        <v>26</v>
      </c>
      <c r="B35" s="180" t="s">
        <v>3038</v>
      </c>
      <c r="C35" s="189" t="s">
        <v>2849</v>
      </c>
      <c r="D35" s="181" t="s">
        <v>2843</v>
      </c>
      <c r="E35" s="182">
        <v>8</v>
      </c>
      <c r="F35" s="183"/>
      <c r="G35" s="184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0</v>
      </c>
      <c r="O35" s="156">
        <f>ROUND(E35*N35,2)</f>
        <v>0</v>
      </c>
      <c r="P35" s="156">
        <v>0</v>
      </c>
      <c r="Q35" s="156">
        <f>ROUND(E35*P35,2)</f>
        <v>0</v>
      </c>
      <c r="R35" s="157"/>
      <c r="S35" s="157" t="s">
        <v>332</v>
      </c>
      <c r="T35" s="157" t="s">
        <v>333</v>
      </c>
      <c r="U35" s="157">
        <v>0</v>
      </c>
      <c r="V35" s="157">
        <f>ROUND(E35*U35,2)</f>
        <v>0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1585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x14ac:dyDescent="0.2">
      <c r="A36" s="163" t="s">
        <v>295</v>
      </c>
      <c r="B36" s="164" t="s">
        <v>186</v>
      </c>
      <c r="C36" s="186" t="s">
        <v>187</v>
      </c>
      <c r="D36" s="165"/>
      <c r="E36" s="166"/>
      <c r="F36" s="167"/>
      <c r="G36" s="168">
        <f>SUMIF(AG37:AG38,"&lt;&gt;NOR",G37:G38)</f>
        <v>0</v>
      </c>
      <c r="H36" s="162"/>
      <c r="I36" s="162">
        <f>SUM(I37:I38)</f>
        <v>0</v>
      </c>
      <c r="J36" s="162"/>
      <c r="K36" s="162">
        <f>SUM(K37:K38)</f>
        <v>0</v>
      </c>
      <c r="L36" s="162"/>
      <c r="M36" s="162">
        <f>SUM(M37:M38)</f>
        <v>0</v>
      </c>
      <c r="N36" s="161"/>
      <c r="O36" s="161">
        <f>SUM(O37:O38)</f>
        <v>0</v>
      </c>
      <c r="P36" s="161"/>
      <c r="Q36" s="161">
        <f>SUM(Q37:Q38)</f>
        <v>0</v>
      </c>
      <c r="R36" s="162"/>
      <c r="S36" s="162"/>
      <c r="T36" s="162"/>
      <c r="U36" s="162"/>
      <c r="V36" s="162">
        <f>SUM(V37:V38)</f>
        <v>2</v>
      </c>
      <c r="W36" s="162"/>
      <c r="X36" s="162"/>
      <c r="Y36" s="162"/>
      <c r="AG36" t="s">
        <v>296</v>
      </c>
    </row>
    <row r="37" spans="1:60" outlineLevel="1" x14ac:dyDescent="0.2">
      <c r="A37" s="179">
        <v>27</v>
      </c>
      <c r="B37" s="180" t="s">
        <v>2906</v>
      </c>
      <c r="C37" s="189" t="s">
        <v>2907</v>
      </c>
      <c r="D37" s="181" t="s">
        <v>370</v>
      </c>
      <c r="E37" s="182">
        <v>1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1</v>
      </c>
      <c r="V37" s="157">
        <f>ROUND(E37*U37,2)</f>
        <v>1</v>
      </c>
      <c r="W37" s="157"/>
      <c r="X37" s="157" t="s">
        <v>187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2908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.5" outlineLevel="1" x14ac:dyDescent="0.2">
      <c r="A38" s="173">
        <v>28</v>
      </c>
      <c r="B38" s="174" t="s">
        <v>2168</v>
      </c>
      <c r="C38" s="187" t="s">
        <v>2909</v>
      </c>
      <c r="D38" s="175" t="s">
        <v>370</v>
      </c>
      <c r="E38" s="176">
        <v>1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332</v>
      </c>
      <c r="T38" s="157" t="s">
        <v>333</v>
      </c>
      <c r="U38" s="157">
        <v>1</v>
      </c>
      <c r="V38" s="157">
        <f>ROUND(E38*U38,2)</f>
        <v>1</v>
      </c>
      <c r="W38" s="157"/>
      <c r="X38" s="157" t="s">
        <v>187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2908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x14ac:dyDescent="0.2">
      <c r="A39" s="3"/>
      <c r="B39" s="4"/>
      <c r="C39" s="190"/>
      <c r="D39" s="6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AE39">
        <v>12</v>
      </c>
      <c r="AF39">
        <v>21</v>
      </c>
      <c r="AG39" t="s">
        <v>281</v>
      </c>
    </row>
    <row r="40" spans="1:60" x14ac:dyDescent="0.2">
      <c r="A40" s="150"/>
      <c r="B40" s="151" t="s">
        <v>31</v>
      </c>
      <c r="C40" s="191"/>
      <c r="D40" s="152"/>
      <c r="E40" s="153"/>
      <c r="F40" s="153"/>
      <c r="G40" s="172">
        <f>G8+G36</f>
        <v>0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AE40">
        <f>SUMIF(L7:L38,AE39,G7:G38)</f>
        <v>0</v>
      </c>
      <c r="AF40">
        <f>SUMIF(L7:L38,AF39,G7:G38)</f>
        <v>0</v>
      </c>
      <c r="AG40" t="s">
        <v>463</v>
      </c>
    </row>
    <row r="41" spans="1:60" x14ac:dyDescent="0.2">
      <c r="A41" s="3"/>
      <c r="B41" s="4"/>
      <c r="C41" s="190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60" x14ac:dyDescent="0.2">
      <c r="A42" s="3"/>
      <c r="B42" s="4"/>
      <c r="C42" s="190"/>
      <c r="D42" s="6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60" x14ac:dyDescent="0.2">
      <c r="A43" s="260" t="s">
        <v>464</v>
      </c>
      <c r="B43" s="260"/>
      <c r="C43" s="261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60" x14ac:dyDescent="0.2">
      <c r="A44" s="262"/>
      <c r="B44" s="263"/>
      <c r="C44" s="264"/>
      <c r="D44" s="263"/>
      <c r="E44" s="263"/>
      <c r="F44" s="263"/>
      <c r="G44" s="265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AG44" t="s">
        <v>465</v>
      </c>
    </row>
    <row r="45" spans="1:60" x14ac:dyDescent="0.2">
      <c r="A45" s="266"/>
      <c r="B45" s="267"/>
      <c r="C45" s="268"/>
      <c r="D45" s="267"/>
      <c r="E45" s="267"/>
      <c r="F45" s="267"/>
      <c r="G45" s="269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60" x14ac:dyDescent="0.2">
      <c r="A46" s="266"/>
      <c r="B46" s="267"/>
      <c r="C46" s="268"/>
      <c r="D46" s="267"/>
      <c r="E46" s="267"/>
      <c r="F46" s="267"/>
      <c r="G46" s="269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60" x14ac:dyDescent="0.2">
      <c r="A47" s="266"/>
      <c r="B47" s="267"/>
      <c r="C47" s="268"/>
      <c r="D47" s="267"/>
      <c r="E47" s="267"/>
      <c r="F47" s="267"/>
      <c r="G47" s="269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60" x14ac:dyDescent="0.2">
      <c r="A48" s="270"/>
      <c r="B48" s="271"/>
      <c r="C48" s="272"/>
      <c r="D48" s="271"/>
      <c r="E48" s="271"/>
      <c r="F48" s="271"/>
      <c r="G48" s="27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33" x14ac:dyDescent="0.2">
      <c r="A49" s="3"/>
      <c r="B49" s="4"/>
      <c r="C49" s="190"/>
      <c r="D49" s="6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33" x14ac:dyDescent="0.2">
      <c r="C50" s="192"/>
      <c r="D50" s="10"/>
      <c r="AG50" t="s">
        <v>466</v>
      </c>
    </row>
    <row r="51" spans="1:33" x14ac:dyDescent="0.2">
      <c r="D51" s="10"/>
    </row>
    <row r="52" spans="1:33" x14ac:dyDescent="0.2">
      <c r="D52" s="10"/>
    </row>
    <row r="53" spans="1:33" x14ac:dyDescent="0.2">
      <c r="D53" s="10"/>
    </row>
    <row r="54" spans="1:33" x14ac:dyDescent="0.2">
      <c r="D54" s="10"/>
    </row>
    <row r="55" spans="1:33" x14ac:dyDescent="0.2">
      <c r="D55" s="10"/>
    </row>
    <row r="56" spans="1:33" x14ac:dyDescent="0.2">
      <c r="D56" s="10"/>
    </row>
    <row r="57" spans="1:33" x14ac:dyDescent="0.2">
      <c r="D57" s="10"/>
    </row>
    <row r="58" spans="1:33" x14ac:dyDescent="0.2">
      <c r="D58" s="10"/>
    </row>
    <row r="59" spans="1:33" x14ac:dyDescent="0.2">
      <c r="D59" s="10"/>
    </row>
    <row r="60" spans="1:33" x14ac:dyDescent="0.2">
      <c r="D60" s="10"/>
    </row>
    <row r="61" spans="1:33" x14ac:dyDescent="0.2">
      <c r="D61" s="10"/>
    </row>
    <row r="62" spans="1:33" x14ac:dyDescent="0.2">
      <c r="D62" s="10"/>
    </row>
    <row r="63" spans="1:33" x14ac:dyDescent="0.2">
      <c r="D63" s="10"/>
    </row>
    <row r="64" spans="1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cBGqi3rSD47gC4nfh31bObT3SU0jbSQYUm7dwG+eudpcKv/2Hss0RcNoX0uC81CmrPFQNKep7oWY4RGXjsSlGw==" saltValue="YiUP9Pz36f5LnxxGQadmCQ==" spinCount="100000" sheet="1" formatRows="0"/>
  <mergeCells count="7">
    <mergeCell ref="A44:G48"/>
    <mergeCell ref="C31:G31"/>
    <mergeCell ref="A1:G1"/>
    <mergeCell ref="C2:G2"/>
    <mergeCell ref="C3:G3"/>
    <mergeCell ref="C4:G4"/>
    <mergeCell ref="A43:C43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FF2EC-83EB-40E8-9CFD-35CC059166D2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57" t="s">
        <v>80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141</v>
      </c>
      <c r="C8" s="186" t="s">
        <v>138</v>
      </c>
      <c r="D8" s="165"/>
      <c r="E8" s="166"/>
      <c r="F8" s="167"/>
      <c r="G8" s="168">
        <f>SUMIF(AG9:AG45,"&lt;&gt;NOR",G9:G45)</f>
        <v>0</v>
      </c>
      <c r="H8" s="162"/>
      <c r="I8" s="162">
        <f>SUM(I9:I45)</f>
        <v>0</v>
      </c>
      <c r="J8" s="162"/>
      <c r="K8" s="162">
        <f>SUM(K9:K45)</f>
        <v>0</v>
      </c>
      <c r="L8" s="162"/>
      <c r="M8" s="162">
        <f>SUM(M9:M45)</f>
        <v>0</v>
      </c>
      <c r="N8" s="161"/>
      <c r="O8" s="161">
        <f>SUM(O9:O45)</f>
        <v>0</v>
      </c>
      <c r="P8" s="161"/>
      <c r="Q8" s="161">
        <f>SUM(Q9:Q45)</f>
        <v>0</v>
      </c>
      <c r="R8" s="162"/>
      <c r="S8" s="162"/>
      <c r="T8" s="162"/>
      <c r="U8" s="162"/>
      <c r="V8" s="162">
        <f>SUM(V9:V45)</f>
        <v>0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3039</v>
      </c>
      <c r="C9" s="189" t="s">
        <v>3040</v>
      </c>
      <c r="D9" s="181" t="s">
        <v>355</v>
      </c>
      <c r="E9" s="182">
        <v>50</v>
      </c>
      <c r="F9" s="183"/>
      <c r="G9" s="184">
        <f t="shared" ref="G9:G42" si="0">ROUND(E9*F9,2)</f>
        <v>0</v>
      </c>
      <c r="H9" s="158"/>
      <c r="I9" s="157">
        <f t="shared" ref="I9:I42" si="1">ROUND(E9*H9,2)</f>
        <v>0</v>
      </c>
      <c r="J9" s="158"/>
      <c r="K9" s="157">
        <f t="shared" ref="K9:K42" si="2">ROUND(E9*J9,2)</f>
        <v>0</v>
      </c>
      <c r="L9" s="157">
        <v>21</v>
      </c>
      <c r="M9" s="157">
        <f t="shared" ref="M9:M42" si="3">G9*(1+L9/100)</f>
        <v>0</v>
      </c>
      <c r="N9" s="156">
        <v>0</v>
      </c>
      <c r="O9" s="156">
        <f t="shared" ref="O9:O42" si="4">ROUND(E9*N9,2)</f>
        <v>0</v>
      </c>
      <c r="P9" s="156">
        <v>0</v>
      </c>
      <c r="Q9" s="156">
        <f t="shared" ref="Q9:Q42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42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3041</v>
      </c>
      <c r="C10" s="189" t="s">
        <v>3042</v>
      </c>
      <c r="D10" s="181" t="s">
        <v>355</v>
      </c>
      <c r="E10" s="182">
        <v>50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3043</v>
      </c>
      <c r="C11" s="189" t="s">
        <v>3044</v>
      </c>
      <c r="D11" s="181" t="s">
        <v>1972</v>
      </c>
      <c r="E11" s="182">
        <v>25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3045</v>
      </c>
      <c r="C12" s="189" t="s">
        <v>3046</v>
      </c>
      <c r="D12" s="181" t="s">
        <v>1972</v>
      </c>
      <c r="E12" s="182">
        <v>25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1585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3047</v>
      </c>
      <c r="C13" s="189" t="s">
        <v>3048</v>
      </c>
      <c r="D13" s="181" t="s">
        <v>355</v>
      </c>
      <c r="E13" s="182">
        <v>50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3049</v>
      </c>
      <c r="C14" s="189" t="s">
        <v>3050</v>
      </c>
      <c r="D14" s="181" t="s">
        <v>355</v>
      </c>
      <c r="E14" s="182">
        <v>650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3051</v>
      </c>
      <c r="C15" s="189" t="s">
        <v>3052</v>
      </c>
      <c r="D15" s="181" t="s">
        <v>355</v>
      </c>
      <c r="E15" s="182">
        <v>350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3053</v>
      </c>
      <c r="C16" s="189" t="s">
        <v>3054</v>
      </c>
      <c r="D16" s="181" t="s">
        <v>355</v>
      </c>
      <c r="E16" s="182">
        <v>150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9</v>
      </c>
      <c r="B17" s="180" t="s">
        <v>3055</v>
      </c>
      <c r="C17" s="189" t="s">
        <v>3056</v>
      </c>
      <c r="D17" s="181" t="s">
        <v>355</v>
      </c>
      <c r="E17" s="182">
        <v>120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1597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10</v>
      </c>
      <c r="B18" s="180" t="s">
        <v>3057</v>
      </c>
      <c r="C18" s="189" t="s">
        <v>3058</v>
      </c>
      <c r="D18" s="181" t="s">
        <v>355</v>
      </c>
      <c r="E18" s="182">
        <v>150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11</v>
      </c>
      <c r="B19" s="180" t="s">
        <v>3059</v>
      </c>
      <c r="C19" s="189" t="s">
        <v>3060</v>
      </c>
      <c r="D19" s="181" t="s">
        <v>355</v>
      </c>
      <c r="E19" s="182">
        <v>50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334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1597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3061</v>
      </c>
      <c r="C20" s="189" t="s">
        <v>3062</v>
      </c>
      <c r="D20" s="181" t="s">
        <v>1972</v>
      </c>
      <c r="E20" s="182">
        <v>160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334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1597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3063</v>
      </c>
      <c r="C21" s="189" t="s">
        <v>3064</v>
      </c>
      <c r="D21" s="181" t="s">
        <v>1972</v>
      </c>
      <c r="E21" s="182">
        <v>60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1597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14</v>
      </c>
      <c r="B22" s="180" t="s">
        <v>3065</v>
      </c>
      <c r="C22" s="189" t="s">
        <v>3066</v>
      </c>
      <c r="D22" s="181" t="s">
        <v>1972</v>
      </c>
      <c r="E22" s="182">
        <v>80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1597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15</v>
      </c>
      <c r="B23" s="180" t="s">
        <v>3067</v>
      </c>
      <c r="C23" s="189" t="s">
        <v>3068</v>
      </c>
      <c r="D23" s="181" t="s">
        <v>1972</v>
      </c>
      <c r="E23" s="182">
        <v>40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334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1597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16</v>
      </c>
      <c r="B24" s="180" t="s">
        <v>3069</v>
      </c>
      <c r="C24" s="189" t="s">
        <v>3070</v>
      </c>
      <c r="D24" s="181" t="s">
        <v>1972</v>
      </c>
      <c r="E24" s="182">
        <v>40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334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1597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17</v>
      </c>
      <c r="B25" s="180" t="s">
        <v>3071</v>
      </c>
      <c r="C25" s="189" t="s">
        <v>3072</v>
      </c>
      <c r="D25" s="181" t="s">
        <v>355</v>
      </c>
      <c r="E25" s="182">
        <v>150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334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1597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18</v>
      </c>
      <c r="B26" s="180" t="s">
        <v>3073</v>
      </c>
      <c r="C26" s="189" t="s">
        <v>3074</v>
      </c>
      <c r="D26" s="181" t="s">
        <v>355</v>
      </c>
      <c r="E26" s="182">
        <v>150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334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1597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22.5" outlineLevel="1" x14ac:dyDescent="0.2">
      <c r="A27" s="179">
        <v>19</v>
      </c>
      <c r="B27" s="180" t="s">
        <v>3075</v>
      </c>
      <c r="C27" s="189" t="s">
        <v>3076</v>
      </c>
      <c r="D27" s="181" t="s">
        <v>1972</v>
      </c>
      <c r="E27" s="182">
        <v>20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1597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22.5" outlineLevel="1" x14ac:dyDescent="0.2">
      <c r="A28" s="179">
        <v>20</v>
      </c>
      <c r="B28" s="180" t="s">
        <v>3077</v>
      </c>
      <c r="C28" s="189" t="s">
        <v>3078</v>
      </c>
      <c r="D28" s="181" t="s">
        <v>1972</v>
      </c>
      <c r="E28" s="182">
        <v>180</v>
      </c>
      <c r="F28" s="183"/>
      <c r="G28" s="184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1597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21</v>
      </c>
      <c r="B29" s="180" t="s">
        <v>3079</v>
      </c>
      <c r="C29" s="189" t="s">
        <v>3080</v>
      </c>
      <c r="D29" s="181" t="s">
        <v>1972</v>
      </c>
      <c r="E29" s="182">
        <v>2</v>
      </c>
      <c r="F29" s="183"/>
      <c r="G29" s="184">
        <f t="shared" si="0"/>
        <v>0</v>
      </c>
      <c r="H29" s="158"/>
      <c r="I29" s="157">
        <f t="shared" si="1"/>
        <v>0</v>
      </c>
      <c r="J29" s="158"/>
      <c r="K29" s="157">
        <f t="shared" si="2"/>
        <v>0</v>
      </c>
      <c r="L29" s="157">
        <v>21</v>
      </c>
      <c r="M29" s="157">
        <f t="shared" si="3"/>
        <v>0</v>
      </c>
      <c r="N29" s="156">
        <v>0</v>
      </c>
      <c r="O29" s="156">
        <f t="shared" si="4"/>
        <v>0</v>
      </c>
      <c r="P29" s="156">
        <v>0</v>
      </c>
      <c r="Q29" s="156">
        <f t="shared" si="5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6"/>
        <v>0</v>
      </c>
      <c r="W29" s="157"/>
      <c r="X29" s="157" t="s">
        <v>334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1597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9">
        <v>22</v>
      </c>
      <c r="B30" s="180" t="s">
        <v>3081</v>
      </c>
      <c r="C30" s="189" t="s">
        <v>3082</v>
      </c>
      <c r="D30" s="181" t="s">
        <v>1972</v>
      </c>
      <c r="E30" s="182">
        <v>450</v>
      </c>
      <c r="F30" s="183"/>
      <c r="G30" s="184">
        <f t="shared" si="0"/>
        <v>0</v>
      </c>
      <c r="H30" s="158"/>
      <c r="I30" s="157">
        <f t="shared" si="1"/>
        <v>0</v>
      </c>
      <c r="J30" s="158"/>
      <c r="K30" s="157">
        <f t="shared" si="2"/>
        <v>0</v>
      </c>
      <c r="L30" s="157">
        <v>21</v>
      </c>
      <c r="M30" s="157">
        <f t="shared" si="3"/>
        <v>0</v>
      </c>
      <c r="N30" s="156">
        <v>0</v>
      </c>
      <c r="O30" s="156">
        <f t="shared" si="4"/>
        <v>0</v>
      </c>
      <c r="P30" s="156">
        <v>0</v>
      </c>
      <c r="Q30" s="156">
        <f t="shared" si="5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6"/>
        <v>0</v>
      </c>
      <c r="W30" s="157"/>
      <c r="X30" s="157" t="s">
        <v>334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1597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9">
        <v>23</v>
      </c>
      <c r="B31" s="180" t="s">
        <v>3083</v>
      </c>
      <c r="C31" s="189" t="s">
        <v>3084</v>
      </c>
      <c r="D31" s="181" t="s">
        <v>1972</v>
      </c>
      <c r="E31" s="182">
        <v>1350</v>
      </c>
      <c r="F31" s="183"/>
      <c r="G31" s="184">
        <f t="shared" si="0"/>
        <v>0</v>
      </c>
      <c r="H31" s="158"/>
      <c r="I31" s="157">
        <f t="shared" si="1"/>
        <v>0</v>
      </c>
      <c r="J31" s="158"/>
      <c r="K31" s="157">
        <f t="shared" si="2"/>
        <v>0</v>
      </c>
      <c r="L31" s="157">
        <v>21</v>
      </c>
      <c r="M31" s="157">
        <f t="shared" si="3"/>
        <v>0</v>
      </c>
      <c r="N31" s="156">
        <v>0</v>
      </c>
      <c r="O31" s="156">
        <f t="shared" si="4"/>
        <v>0</v>
      </c>
      <c r="P31" s="156">
        <v>0</v>
      </c>
      <c r="Q31" s="156">
        <f t="shared" si="5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6"/>
        <v>0</v>
      </c>
      <c r="W31" s="157"/>
      <c r="X31" s="157" t="s">
        <v>334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1597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9">
        <v>24</v>
      </c>
      <c r="B32" s="180" t="s">
        <v>3085</v>
      </c>
      <c r="C32" s="189" t="s">
        <v>3086</v>
      </c>
      <c r="D32" s="181" t="s">
        <v>355</v>
      </c>
      <c r="E32" s="182">
        <v>1470</v>
      </c>
      <c r="F32" s="183"/>
      <c r="G32" s="184">
        <f t="shared" si="0"/>
        <v>0</v>
      </c>
      <c r="H32" s="158"/>
      <c r="I32" s="157">
        <f t="shared" si="1"/>
        <v>0</v>
      </c>
      <c r="J32" s="158"/>
      <c r="K32" s="157">
        <f t="shared" si="2"/>
        <v>0</v>
      </c>
      <c r="L32" s="157">
        <v>21</v>
      </c>
      <c r="M32" s="157">
        <f t="shared" si="3"/>
        <v>0</v>
      </c>
      <c r="N32" s="156">
        <v>0</v>
      </c>
      <c r="O32" s="156">
        <f t="shared" si="4"/>
        <v>0</v>
      </c>
      <c r="P32" s="156">
        <v>0</v>
      </c>
      <c r="Q32" s="156">
        <f t="shared" si="5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6"/>
        <v>0</v>
      </c>
      <c r="W32" s="157"/>
      <c r="X32" s="157" t="s">
        <v>334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1597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ht="22.5" outlineLevel="1" x14ac:dyDescent="0.2">
      <c r="A33" s="179">
        <v>25</v>
      </c>
      <c r="B33" s="180" t="s">
        <v>3087</v>
      </c>
      <c r="C33" s="189" t="s">
        <v>3088</v>
      </c>
      <c r="D33" s="181" t="s">
        <v>1972</v>
      </c>
      <c r="E33" s="182">
        <v>220</v>
      </c>
      <c r="F33" s="183"/>
      <c r="G33" s="184">
        <f t="shared" si="0"/>
        <v>0</v>
      </c>
      <c r="H33" s="158"/>
      <c r="I33" s="157">
        <f t="shared" si="1"/>
        <v>0</v>
      </c>
      <c r="J33" s="158"/>
      <c r="K33" s="157">
        <f t="shared" si="2"/>
        <v>0</v>
      </c>
      <c r="L33" s="157">
        <v>21</v>
      </c>
      <c r="M33" s="157">
        <f t="shared" si="3"/>
        <v>0</v>
      </c>
      <c r="N33" s="156">
        <v>0</v>
      </c>
      <c r="O33" s="156">
        <f t="shared" si="4"/>
        <v>0</v>
      </c>
      <c r="P33" s="156">
        <v>0</v>
      </c>
      <c r="Q33" s="156">
        <f t="shared" si="5"/>
        <v>0</v>
      </c>
      <c r="R33" s="157"/>
      <c r="S33" s="157" t="s">
        <v>332</v>
      </c>
      <c r="T33" s="157" t="s">
        <v>333</v>
      </c>
      <c r="U33" s="157">
        <v>0</v>
      </c>
      <c r="V33" s="157">
        <f t="shared" si="6"/>
        <v>0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1585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ht="22.5" outlineLevel="1" x14ac:dyDescent="0.2">
      <c r="A34" s="179">
        <v>26</v>
      </c>
      <c r="B34" s="180" t="s">
        <v>3089</v>
      </c>
      <c r="C34" s="189" t="s">
        <v>3090</v>
      </c>
      <c r="D34" s="181" t="s">
        <v>1972</v>
      </c>
      <c r="E34" s="182">
        <v>160</v>
      </c>
      <c r="F34" s="183"/>
      <c r="G34" s="184">
        <f t="shared" si="0"/>
        <v>0</v>
      </c>
      <c r="H34" s="158"/>
      <c r="I34" s="157">
        <f t="shared" si="1"/>
        <v>0</v>
      </c>
      <c r="J34" s="158"/>
      <c r="K34" s="157">
        <f t="shared" si="2"/>
        <v>0</v>
      </c>
      <c r="L34" s="157">
        <v>21</v>
      </c>
      <c r="M34" s="157">
        <f t="shared" si="3"/>
        <v>0</v>
      </c>
      <c r="N34" s="156">
        <v>0</v>
      </c>
      <c r="O34" s="156">
        <f t="shared" si="4"/>
        <v>0</v>
      </c>
      <c r="P34" s="156">
        <v>0</v>
      </c>
      <c r="Q34" s="156">
        <f t="shared" si="5"/>
        <v>0</v>
      </c>
      <c r="R34" s="157"/>
      <c r="S34" s="157" t="s">
        <v>332</v>
      </c>
      <c r="T34" s="157" t="s">
        <v>333</v>
      </c>
      <c r="U34" s="157">
        <v>0</v>
      </c>
      <c r="V34" s="157">
        <f t="shared" si="6"/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1585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2.5" outlineLevel="1" x14ac:dyDescent="0.2">
      <c r="A35" s="179">
        <v>27</v>
      </c>
      <c r="B35" s="180" t="s">
        <v>3091</v>
      </c>
      <c r="C35" s="189" t="s">
        <v>3092</v>
      </c>
      <c r="D35" s="181" t="s">
        <v>355</v>
      </c>
      <c r="E35" s="182">
        <v>1000</v>
      </c>
      <c r="F35" s="183"/>
      <c r="G35" s="184">
        <f t="shared" si="0"/>
        <v>0</v>
      </c>
      <c r="H35" s="158"/>
      <c r="I35" s="157">
        <f t="shared" si="1"/>
        <v>0</v>
      </c>
      <c r="J35" s="158"/>
      <c r="K35" s="157">
        <f t="shared" si="2"/>
        <v>0</v>
      </c>
      <c r="L35" s="157">
        <v>21</v>
      </c>
      <c r="M35" s="157">
        <f t="shared" si="3"/>
        <v>0</v>
      </c>
      <c r="N35" s="156">
        <v>0</v>
      </c>
      <c r="O35" s="156">
        <f t="shared" si="4"/>
        <v>0</v>
      </c>
      <c r="P35" s="156">
        <v>0</v>
      </c>
      <c r="Q35" s="156">
        <f t="shared" si="5"/>
        <v>0</v>
      </c>
      <c r="R35" s="157"/>
      <c r="S35" s="157" t="s">
        <v>332</v>
      </c>
      <c r="T35" s="157" t="s">
        <v>333</v>
      </c>
      <c r="U35" s="157">
        <v>0</v>
      </c>
      <c r="V35" s="157">
        <f t="shared" si="6"/>
        <v>0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1585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2.5" outlineLevel="1" x14ac:dyDescent="0.2">
      <c r="A36" s="179">
        <v>28</v>
      </c>
      <c r="B36" s="180" t="s">
        <v>3093</v>
      </c>
      <c r="C36" s="189" t="s">
        <v>3094</v>
      </c>
      <c r="D36" s="181" t="s">
        <v>1972</v>
      </c>
      <c r="E36" s="182">
        <v>420</v>
      </c>
      <c r="F36" s="183"/>
      <c r="G36" s="184">
        <f t="shared" si="0"/>
        <v>0</v>
      </c>
      <c r="H36" s="158"/>
      <c r="I36" s="157">
        <f t="shared" si="1"/>
        <v>0</v>
      </c>
      <c r="J36" s="158"/>
      <c r="K36" s="157">
        <f t="shared" si="2"/>
        <v>0</v>
      </c>
      <c r="L36" s="157">
        <v>21</v>
      </c>
      <c r="M36" s="157">
        <f t="shared" si="3"/>
        <v>0</v>
      </c>
      <c r="N36" s="156">
        <v>0</v>
      </c>
      <c r="O36" s="156">
        <f t="shared" si="4"/>
        <v>0</v>
      </c>
      <c r="P36" s="156">
        <v>0</v>
      </c>
      <c r="Q36" s="156">
        <f t="shared" si="5"/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si="6"/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">
      <c r="A37" s="179">
        <v>29</v>
      </c>
      <c r="B37" s="180" t="s">
        <v>3095</v>
      </c>
      <c r="C37" s="189" t="s">
        <v>3096</v>
      </c>
      <c r="D37" s="181" t="s">
        <v>355</v>
      </c>
      <c r="E37" s="182">
        <v>1420</v>
      </c>
      <c r="F37" s="183"/>
      <c r="G37" s="184">
        <f t="shared" si="0"/>
        <v>0</v>
      </c>
      <c r="H37" s="158"/>
      <c r="I37" s="157">
        <f t="shared" si="1"/>
        <v>0</v>
      </c>
      <c r="J37" s="158"/>
      <c r="K37" s="157">
        <f t="shared" si="2"/>
        <v>0</v>
      </c>
      <c r="L37" s="157">
        <v>21</v>
      </c>
      <c r="M37" s="157">
        <f t="shared" si="3"/>
        <v>0</v>
      </c>
      <c r="N37" s="156">
        <v>0</v>
      </c>
      <c r="O37" s="156">
        <f t="shared" si="4"/>
        <v>0</v>
      </c>
      <c r="P37" s="156">
        <v>0</v>
      </c>
      <c r="Q37" s="156">
        <f t="shared" si="5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6"/>
        <v>0</v>
      </c>
      <c r="W37" s="157"/>
      <c r="X37" s="157" t="s">
        <v>334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1597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">
      <c r="A38" s="179">
        <v>30</v>
      </c>
      <c r="B38" s="180" t="s">
        <v>3097</v>
      </c>
      <c r="C38" s="189" t="s">
        <v>3098</v>
      </c>
      <c r="D38" s="181" t="s">
        <v>308</v>
      </c>
      <c r="E38" s="182">
        <v>0.8</v>
      </c>
      <c r="F38" s="183"/>
      <c r="G38" s="184">
        <f t="shared" si="0"/>
        <v>0</v>
      </c>
      <c r="H38" s="158"/>
      <c r="I38" s="157">
        <f t="shared" si="1"/>
        <v>0</v>
      </c>
      <c r="J38" s="158"/>
      <c r="K38" s="157">
        <f t="shared" si="2"/>
        <v>0</v>
      </c>
      <c r="L38" s="157">
        <v>21</v>
      </c>
      <c r="M38" s="157">
        <f t="shared" si="3"/>
        <v>0</v>
      </c>
      <c r="N38" s="156">
        <v>0</v>
      </c>
      <c r="O38" s="156">
        <f t="shared" si="4"/>
        <v>0</v>
      </c>
      <c r="P38" s="156">
        <v>0</v>
      </c>
      <c r="Q38" s="156">
        <f t="shared" si="5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6"/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9">
        <v>31</v>
      </c>
      <c r="B39" s="180" t="s">
        <v>3099</v>
      </c>
      <c r="C39" s="189" t="s">
        <v>3100</v>
      </c>
      <c r="D39" s="181" t="s">
        <v>461</v>
      </c>
      <c r="E39" s="182">
        <v>250</v>
      </c>
      <c r="F39" s="183"/>
      <c r="G39" s="184">
        <f t="shared" si="0"/>
        <v>0</v>
      </c>
      <c r="H39" s="158"/>
      <c r="I39" s="157">
        <f t="shared" si="1"/>
        <v>0</v>
      </c>
      <c r="J39" s="158"/>
      <c r="K39" s="157">
        <f t="shared" si="2"/>
        <v>0</v>
      </c>
      <c r="L39" s="157">
        <v>21</v>
      </c>
      <c r="M39" s="157">
        <f t="shared" si="3"/>
        <v>0</v>
      </c>
      <c r="N39" s="156">
        <v>0</v>
      </c>
      <c r="O39" s="156">
        <f t="shared" si="4"/>
        <v>0</v>
      </c>
      <c r="P39" s="156">
        <v>0</v>
      </c>
      <c r="Q39" s="156">
        <f t="shared" si="5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6"/>
        <v>0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1585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9">
        <v>32</v>
      </c>
      <c r="B40" s="180" t="s">
        <v>3101</v>
      </c>
      <c r="C40" s="189" t="s">
        <v>3102</v>
      </c>
      <c r="D40" s="181" t="s">
        <v>1972</v>
      </c>
      <c r="E40" s="182">
        <v>36</v>
      </c>
      <c r="F40" s="183"/>
      <c r="G40" s="184">
        <f t="shared" si="0"/>
        <v>0</v>
      </c>
      <c r="H40" s="158"/>
      <c r="I40" s="157">
        <f t="shared" si="1"/>
        <v>0</v>
      </c>
      <c r="J40" s="158"/>
      <c r="K40" s="157">
        <f t="shared" si="2"/>
        <v>0</v>
      </c>
      <c r="L40" s="157">
        <v>21</v>
      </c>
      <c r="M40" s="157">
        <f t="shared" si="3"/>
        <v>0</v>
      </c>
      <c r="N40" s="156">
        <v>0</v>
      </c>
      <c r="O40" s="156">
        <f t="shared" si="4"/>
        <v>0</v>
      </c>
      <c r="P40" s="156">
        <v>0</v>
      </c>
      <c r="Q40" s="156">
        <f t="shared" si="5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6"/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">
      <c r="A41" s="179">
        <v>33</v>
      </c>
      <c r="B41" s="180" t="s">
        <v>3103</v>
      </c>
      <c r="C41" s="189" t="s">
        <v>3104</v>
      </c>
      <c r="D41" s="181" t="s">
        <v>1972</v>
      </c>
      <c r="E41" s="182">
        <v>12</v>
      </c>
      <c r="F41" s="183"/>
      <c r="G41" s="184">
        <f t="shared" si="0"/>
        <v>0</v>
      </c>
      <c r="H41" s="158"/>
      <c r="I41" s="157">
        <f t="shared" si="1"/>
        <v>0</v>
      </c>
      <c r="J41" s="158"/>
      <c r="K41" s="157">
        <f t="shared" si="2"/>
        <v>0</v>
      </c>
      <c r="L41" s="157">
        <v>21</v>
      </c>
      <c r="M41" s="157">
        <f t="shared" si="3"/>
        <v>0</v>
      </c>
      <c r="N41" s="156">
        <v>0</v>
      </c>
      <c r="O41" s="156">
        <f t="shared" si="4"/>
        <v>0</v>
      </c>
      <c r="P41" s="156">
        <v>0</v>
      </c>
      <c r="Q41" s="156">
        <f t="shared" si="5"/>
        <v>0</v>
      </c>
      <c r="R41" s="157"/>
      <c r="S41" s="157" t="s">
        <v>332</v>
      </c>
      <c r="T41" s="157" t="s">
        <v>333</v>
      </c>
      <c r="U41" s="157">
        <v>0</v>
      </c>
      <c r="V41" s="157">
        <f t="shared" si="6"/>
        <v>0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1585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3">
        <v>34</v>
      </c>
      <c r="B42" s="174" t="s">
        <v>3105</v>
      </c>
      <c r="C42" s="187" t="s">
        <v>3106</v>
      </c>
      <c r="D42" s="175" t="s">
        <v>1972</v>
      </c>
      <c r="E42" s="176">
        <v>8</v>
      </c>
      <c r="F42" s="177"/>
      <c r="G42" s="178">
        <f t="shared" si="0"/>
        <v>0</v>
      </c>
      <c r="H42" s="158"/>
      <c r="I42" s="157">
        <f t="shared" si="1"/>
        <v>0</v>
      </c>
      <c r="J42" s="158"/>
      <c r="K42" s="157">
        <f t="shared" si="2"/>
        <v>0</v>
      </c>
      <c r="L42" s="157">
        <v>21</v>
      </c>
      <c r="M42" s="157">
        <f t="shared" si="3"/>
        <v>0</v>
      </c>
      <c r="N42" s="156">
        <v>0</v>
      </c>
      <c r="O42" s="156">
        <f t="shared" si="4"/>
        <v>0</v>
      </c>
      <c r="P42" s="156">
        <v>0</v>
      </c>
      <c r="Q42" s="156">
        <f t="shared" si="5"/>
        <v>0</v>
      </c>
      <c r="R42" s="157"/>
      <c r="S42" s="157" t="s">
        <v>332</v>
      </c>
      <c r="T42" s="157" t="s">
        <v>333</v>
      </c>
      <c r="U42" s="157">
        <v>0</v>
      </c>
      <c r="V42" s="157">
        <f t="shared" si="6"/>
        <v>0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1585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2" x14ac:dyDescent="0.2">
      <c r="A43" s="154"/>
      <c r="B43" s="155"/>
      <c r="C43" s="274" t="s">
        <v>2892</v>
      </c>
      <c r="D43" s="275"/>
      <c r="E43" s="275"/>
      <c r="F43" s="275"/>
      <c r="G43" s="275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319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9">
        <v>35</v>
      </c>
      <c r="B44" s="180" t="s">
        <v>3107</v>
      </c>
      <c r="C44" s="189" t="s">
        <v>3108</v>
      </c>
      <c r="D44" s="181" t="s">
        <v>2843</v>
      </c>
      <c r="E44" s="182">
        <v>60</v>
      </c>
      <c r="F44" s="183"/>
      <c r="G44" s="184">
        <f>ROUND(E44*F44,2)</f>
        <v>0</v>
      </c>
      <c r="H44" s="158"/>
      <c r="I44" s="157">
        <f>ROUND(E44*H44,2)</f>
        <v>0</v>
      </c>
      <c r="J44" s="158"/>
      <c r="K44" s="157">
        <f>ROUND(E44*J44,2)</f>
        <v>0</v>
      </c>
      <c r="L44" s="157">
        <v>21</v>
      </c>
      <c r="M44" s="157">
        <f>G44*(1+L44/100)</f>
        <v>0</v>
      </c>
      <c r="N44" s="156">
        <v>0</v>
      </c>
      <c r="O44" s="156">
        <f>ROUND(E44*N44,2)</f>
        <v>0</v>
      </c>
      <c r="P44" s="156">
        <v>0</v>
      </c>
      <c r="Q44" s="156">
        <f>ROUND(E44*P44,2)</f>
        <v>0</v>
      </c>
      <c r="R44" s="157"/>
      <c r="S44" s="157" t="s">
        <v>332</v>
      </c>
      <c r="T44" s="157" t="s">
        <v>333</v>
      </c>
      <c r="U44" s="157">
        <v>0</v>
      </c>
      <c r="V44" s="157">
        <f>ROUND(E44*U44,2)</f>
        <v>0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1585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">
      <c r="A45" s="179">
        <v>36</v>
      </c>
      <c r="B45" s="180" t="s">
        <v>3109</v>
      </c>
      <c r="C45" s="189" t="s">
        <v>3110</v>
      </c>
      <c r="D45" s="181" t="s">
        <v>348</v>
      </c>
      <c r="E45" s="182">
        <v>3.7</v>
      </c>
      <c r="F45" s="183"/>
      <c r="G45" s="184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0</v>
      </c>
      <c r="O45" s="156">
        <f>ROUND(E45*N45,2)</f>
        <v>0</v>
      </c>
      <c r="P45" s="156">
        <v>0</v>
      </c>
      <c r="Q45" s="156">
        <f>ROUND(E45*P45,2)</f>
        <v>0</v>
      </c>
      <c r="R45" s="157"/>
      <c r="S45" s="157" t="s">
        <v>332</v>
      </c>
      <c r="T45" s="157" t="s">
        <v>333</v>
      </c>
      <c r="U45" s="157">
        <v>0</v>
      </c>
      <c r="V45" s="157">
        <f>ROUND(E45*U45,2)</f>
        <v>0</v>
      </c>
      <c r="W45" s="157"/>
      <c r="X45" s="157" t="s">
        <v>334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1597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x14ac:dyDescent="0.2">
      <c r="A46" s="163" t="s">
        <v>295</v>
      </c>
      <c r="B46" s="164" t="s">
        <v>186</v>
      </c>
      <c r="C46" s="186" t="s">
        <v>187</v>
      </c>
      <c r="D46" s="165"/>
      <c r="E46" s="166"/>
      <c r="F46" s="167"/>
      <c r="G46" s="168">
        <f>SUMIF(AG47:AG48,"&lt;&gt;NOR",G47:G48)</f>
        <v>0</v>
      </c>
      <c r="H46" s="162"/>
      <c r="I46" s="162">
        <f>SUM(I47:I48)</f>
        <v>0</v>
      </c>
      <c r="J46" s="162"/>
      <c r="K46" s="162">
        <f>SUM(K47:K48)</f>
        <v>0</v>
      </c>
      <c r="L46" s="162"/>
      <c r="M46" s="162">
        <f>SUM(M47:M48)</f>
        <v>0</v>
      </c>
      <c r="N46" s="161"/>
      <c r="O46" s="161">
        <f>SUM(O47:O48)</f>
        <v>0</v>
      </c>
      <c r="P46" s="161"/>
      <c r="Q46" s="161">
        <f>SUM(Q47:Q48)</f>
        <v>0</v>
      </c>
      <c r="R46" s="162"/>
      <c r="S46" s="162"/>
      <c r="T46" s="162"/>
      <c r="U46" s="162"/>
      <c r="V46" s="162">
        <f>SUM(V47:V48)</f>
        <v>2</v>
      </c>
      <c r="W46" s="162"/>
      <c r="X46" s="162"/>
      <c r="Y46" s="162"/>
      <c r="AG46" t="s">
        <v>296</v>
      </c>
    </row>
    <row r="47" spans="1:60" outlineLevel="1" x14ac:dyDescent="0.2">
      <c r="A47" s="179">
        <v>37</v>
      </c>
      <c r="B47" s="180" t="s">
        <v>2906</v>
      </c>
      <c r="C47" s="189" t="s">
        <v>2907</v>
      </c>
      <c r="D47" s="181" t="s">
        <v>370</v>
      </c>
      <c r="E47" s="182">
        <v>1</v>
      </c>
      <c r="F47" s="183"/>
      <c r="G47" s="184">
        <f>ROUND(E47*F47,2)</f>
        <v>0</v>
      </c>
      <c r="H47" s="158"/>
      <c r="I47" s="157">
        <f>ROUND(E47*H47,2)</f>
        <v>0</v>
      </c>
      <c r="J47" s="158"/>
      <c r="K47" s="157">
        <f>ROUND(E47*J47,2)</f>
        <v>0</v>
      </c>
      <c r="L47" s="157">
        <v>21</v>
      </c>
      <c r="M47" s="157">
        <f>G47*(1+L47/100)</f>
        <v>0</v>
      </c>
      <c r="N47" s="156">
        <v>0</v>
      </c>
      <c r="O47" s="156">
        <f>ROUND(E47*N47,2)</f>
        <v>0</v>
      </c>
      <c r="P47" s="156">
        <v>0</v>
      </c>
      <c r="Q47" s="156">
        <f>ROUND(E47*P47,2)</f>
        <v>0</v>
      </c>
      <c r="R47" s="157"/>
      <c r="S47" s="157" t="s">
        <v>332</v>
      </c>
      <c r="T47" s="157" t="s">
        <v>333</v>
      </c>
      <c r="U47" s="157">
        <v>1</v>
      </c>
      <c r="V47" s="157">
        <f>ROUND(E47*U47,2)</f>
        <v>1</v>
      </c>
      <c r="W47" s="157"/>
      <c r="X47" s="157" t="s">
        <v>187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2908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ht="22.5" outlineLevel="1" x14ac:dyDescent="0.2">
      <c r="A48" s="179">
        <v>38</v>
      </c>
      <c r="B48" s="180" t="s">
        <v>2168</v>
      </c>
      <c r="C48" s="189" t="s">
        <v>2909</v>
      </c>
      <c r="D48" s="181" t="s">
        <v>370</v>
      </c>
      <c r="E48" s="182">
        <v>1</v>
      </c>
      <c r="F48" s="183"/>
      <c r="G48" s="184">
        <f>ROUND(E48*F48,2)</f>
        <v>0</v>
      </c>
      <c r="H48" s="158"/>
      <c r="I48" s="157">
        <f>ROUND(E48*H48,2)</f>
        <v>0</v>
      </c>
      <c r="J48" s="158"/>
      <c r="K48" s="157">
        <f>ROUND(E48*J48,2)</f>
        <v>0</v>
      </c>
      <c r="L48" s="157">
        <v>21</v>
      </c>
      <c r="M48" s="157">
        <f>G48*(1+L48/100)</f>
        <v>0</v>
      </c>
      <c r="N48" s="156">
        <v>0</v>
      </c>
      <c r="O48" s="156">
        <f>ROUND(E48*N48,2)</f>
        <v>0</v>
      </c>
      <c r="P48" s="156">
        <v>0</v>
      </c>
      <c r="Q48" s="156">
        <f>ROUND(E48*P48,2)</f>
        <v>0</v>
      </c>
      <c r="R48" s="157"/>
      <c r="S48" s="157" t="s">
        <v>332</v>
      </c>
      <c r="T48" s="157" t="s">
        <v>333</v>
      </c>
      <c r="U48" s="157">
        <v>1</v>
      </c>
      <c r="V48" s="157">
        <f>ROUND(E48*U48,2)</f>
        <v>1</v>
      </c>
      <c r="W48" s="157"/>
      <c r="X48" s="157" t="s">
        <v>187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2908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x14ac:dyDescent="0.2">
      <c r="A49" s="163" t="s">
        <v>295</v>
      </c>
      <c r="B49" s="164" t="s">
        <v>141</v>
      </c>
      <c r="C49" s="186" t="s">
        <v>138</v>
      </c>
      <c r="D49" s="165"/>
      <c r="E49" s="166"/>
      <c r="F49" s="167"/>
      <c r="G49" s="168">
        <f>SUMIF(AG50:AG54,"&lt;&gt;NOR",G50:G54)</f>
        <v>0</v>
      </c>
      <c r="H49" s="162"/>
      <c r="I49" s="162">
        <f>SUM(I50:I54)</f>
        <v>0</v>
      </c>
      <c r="J49" s="162"/>
      <c r="K49" s="162">
        <f>SUM(K50:K54)</f>
        <v>0</v>
      </c>
      <c r="L49" s="162"/>
      <c r="M49" s="162">
        <f>SUM(M50:M54)</f>
        <v>0</v>
      </c>
      <c r="N49" s="161"/>
      <c r="O49" s="161">
        <f>SUM(O50:O54)</f>
        <v>0</v>
      </c>
      <c r="P49" s="161"/>
      <c r="Q49" s="161">
        <f>SUM(Q50:Q54)</f>
        <v>0</v>
      </c>
      <c r="R49" s="162"/>
      <c r="S49" s="162"/>
      <c r="T49" s="162"/>
      <c r="U49" s="162"/>
      <c r="V49" s="162">
        <f>SUM(V50:V54)</f>
        <v>0</v>
      </c>
      <c r="W49" s="162"/>
      <c r="X49" s="162"/>
      <c r="Y49" s="162"/>
      <c r="AG49" t="s">
        <v>296</v>
      </c>
    </row>
    <row r="50" spans="1:60" outlineLevel="1" x14ac:dyDescent="0.2">
      <c r="A50" s="179">
        <v>39</v>
      </c>
      <c r="B50" s="180" t="s">
        <v>3111</v>
      </c>
      <c r="C50" s="189" t="s">
        <v>3112</v>
      </c>
      <c r="D50" s="181" t="s">
        <v>348</v>
      </c>
      <c r="E50" s="182">
        <v>3.7</v>
      </c>
      <c r="F50" s="183"/>
      <c r="G50" s="184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0</v>
      </c>
      <c r="O50" s="156">
        <f>ROUND(E50*N50,2)</f>
        <v>0</v>
      </c>
      <c r="P50" s="156">
        <v>0</v>
      </c>
      <c r="Q50" s="156">
        <f>ROUND(E50*P50,2)</f>
        <v>0</v>
      </c>
      <c r="R50" s="157"/>
      <c r="S50" s="157" t="s">
        <v>332</v>
      </c>
      <c r="T50" s="157" t="s">
        <v>333</v>
      </c>
      <c r="U50" s="157">
        <v>0</v>
      </c>
      <c r="V50" s="157">
        <f>ROUND(E50*U50,2)</f>
        <v>0</v>
      </c>
      <c r="W50" s="157"/>
      <c r="X50" s="157" t="s">
        <v>334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1597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9">
        <v>40</v>
      </c>
      <c r="B51" s="180" t="s">
        <v>3113</v>
      </c>
      <c r="C51" s="189" t="s">
        <v>3114</v>
      </c>
      <c r="D51" s="181" t="s">
        <v>348</v>
      </c>
      <c r="E51" s="182">
        <v>3.7</v>
      </c>
      <c r="F51" s="183"/>
      <c r="G51" s="184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0</v>
      </c>
      <c r="O51" s="156">
        <f>ROUND(E51*N51,2)</f>
        <v>0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</v>
      </c>
      <c r="V51" s="157">
        <f>ROUND(E51*U51,2)</f>
        <v>0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1585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">
      <c r="A52" s="179">
        <v>41</v>
      </c>
      <c r="B52" s="180" t="s">
        <v>3115</v>
      </c>
      <c r="C52" s="189" t="s">
        <v>3116</v>
      </c>
      <c r="D52" s="181" t="s">
        <v>3117</v>
      </c>
      <c r="E52" s="182">
        <v>40</v>
      </c>
      <c r="F52" s="183"/>
      <c r="G52" s="184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0</v>
      </c>
      <c r="O52" s="156">
        <f>ROUND(E52*N52,2)</f>
        <v>0</v>
      </c>
      <c r="P52" s="156">
        <v>0</v>
      </c>
      <c r="Q52" s="156">
        <f>ROUND(E52*P52,2)</f>
        <v>0</v>
      </c>
      <c r="R52" s="157"/>
      <c r="S52" s="157" t="s">
        <v>332</v>
      </c>
      <c r="T52" s="157" t="s">
        <v>333</v>
      </c>
      <c r="U52" s="157">
        <v>0</v>
      </c>
      <c r="V52" s="157">
        <f>ROUND(E52*U52,2)</f>
        <v>0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1585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">
      <c r="A53" s="179">
        <v>42</v>
      </c>
      <c r="B53" s="180" t="s">
        <v>3118</v>
      </c>
      <c r="C53" s="189" t="s">
        <v>2989</v>
      </c>
      <c r="D53" s="181" t="s">
        <v>2843</v>
      </c>
      <c r="E53" s="182">
        <v>16</v>
      </c>
      <c r="F53" s="183"/>
      <c r="G53" s="184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0</v>
      </c>
      <c r="O53" s="156">
        <f>ROUND(E53*N53,2)</f>
        <v>0</v>
      </c>
      <c r="P53" s="156">
        <v>0</v>
      </c>
      <c r="Q53" s="156">
        <f>ROUND(E53*P53,2)</f>
        <v>0</v>
      </c>
      <c r="R53" s="157"/>
      <c r="S53" s="157" t="s">
        <v>332</v>
      </c>
      <c r="T53" s="157" t="s">
        <v>333</v>
      </c>
      <c r="U53" s="157">
        <v>0</v>
      </c>
      <c r="V53" s="157">
        <f>ROUND(E53*U53,2)</f>
        <v>0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1585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">
      <c r="A54" s="173">
        <v>43</v>
      </c>
      <c r="B54" s="174" t="s">
        <v>3119</v>
      </c>
      <c r="C54" s="187" t="s">
        <v>2939</v>
      </c>
      <c r="D54" s="175" t="s">
        <v>2843</v>
      </c>
      <c r="E54" s="176">
        <v>32</v>
      </c>
      <c r="F54" s="177"/>
      <c r="G54" s="178">
        <f>ROUND(E54*F54,2)</f>
        <v>0</v>
      </c>
      <c r="H54" s="158"/>
      <c r="I54" s="157">
        <f>ROUND(E54*H54,2)</f>
        <v>0</v>
      </c>
      <c r="J54" s="158"/>
      <c r="K54" s="157">
        <f>ROUND(E54*J54,2)</f>
        <v>0</v>
      </c>
      <c r="L54" s="157">
        <v>21</v>
      </c>
      <c r="M54" s="157">
        <f>G54*(1+L54/100)</f>
        <v>0</v>
      </c>
      <c r="N54" s="156">
        <v>0</v>
      </c>
      <c r="O54" s="156">
        <f>ROUND(E54*N54,2)</f>
        <v>0</v>
      </c>
      <c r="P54" s="156">
        <v>0</v>
      </c>
      <c r="Q54" s="156">
        <f>ROUND(E54*P54,2)</f>
        <v>0</v>
      </c>
      <c r="R54" s="157"/>
      <c r="S54" s="157" t="s">
        <v>332</v>
      </c>
      <c r="T54" s="157" t="s">
        <v>333</v>
      </c>
      <c r="U54" s="157">
        <v>0</v>
      </c>
      <c r="V54" s="157">
        <f>ROUND(E54*U54,2)</f>
        <v>0</v>
      </c>
      <c r="W54" s="157"/>
      <c r="X54" s="157" t="s">
        <v>301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1585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x14ac:dyDescent="0.2">
      <c r="A55" s="3"/>
      <c r="B55" s="4"/>
      <c r="C55" s="190"/>
      <c r="D55" s="6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AE55">
        <v>12</v>
      </c>
      <c r="AF55">
        <v>21</v>
      </c>
      <c r="AG55" t="s">
        <v>281</v>
      </c>
    </row>
    <row r="56" spans="1:60" x14ac:dyDescent="0.2">
      <c r="A56" s="150"/>
      <c r="B56" s="151" t="s">
        <v>31</v>
      </c>
      <c r="C56" s="191"/>
      <c r="D56" s="152"/>
      <c r="E56" s="153"/>
      <c r="F56" s="153"/>
      <c r="G56" s="172">
        <f>G8+G46+G49</f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AE56">
        <f>SUMIF(L7:L54,AE55,G7:G54)</f>
        <v>0</v>
      </c>
      <c r="AF56">
        <f>SUMIF(L7:L54,AF55,G7:G54)</f>
        <v>0</v>
      </c>
      <c r="AG56" t="s">
        <v>463</v>
      </c>
    </row>
    <row r="57" spans="1:60" x14ac:dyDescent="0.2">
      <c r="A57" s="3"/>
      <c r="B57" s="4"/>
      <c r="C57" s="190"/>
      <c r="D57" s="6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60" x14ac:dyDescent="0.2">
      <c r="A58" s="3"/>
      <c r="B58" s="4"/>
      <c r="C58" s="190"/>
      <c r="D58" s="6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60" x14ac:dyDescent="0.2">
      <c r="A59" s="260" t="s">
        <v>464</v>
      </c>
      <c r="B59" s="260"/>
      <c r="C59" s="261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60" x14ac:dyDescent="0.2">
      <c r="A60" s="262"/>
      <c r="B60" s="263"/>
      <c r="C60" s="264"/>
      <c r="D60" s="263"/>
      <c r="E60" s="263"/>
      <c r="F60" s="263"/>
      <c r="G60" s="265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AG60" t="s">
        <v>465</v>
      </c>
    </row>
    <row r="61" spans="1:60" x14ac:dyDescent="0.2">
      <c r="A61" s="266"/>
      <c r="B61" s="267"/>
      <c r="C61" s="268"/>
      <c r="D61" s="267"/>
      <c r="E61" s="267"/>
      <c r="F61" s="267"/>
      <c r="G61" s="269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60" x14ac:dyDescent="0.2">
      <c r="A62" s="266"/>
      <c r="B62" s="267"/>
      <c r="C62" s="268"/>
      <c r="D62" s="267"/>
      <c r="E62" s="267"/>
      <c r="F62" s="267"/>
      <c r="G62" s="269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60" x14ac:dyDescent="0.2">
      <c r="A63" s="266"/>
      <c r="B63" s="267"/>
      <c r="C63" s="268"/>
      <c r="D63" s="267"/>
      <c r="E63" s="267"/>
      <c r="F63" s="267"/>
      <c r="G63" s="269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60" x14ac:dyDescent="0.2">
      <c r="A64" s="270"/>
      <c r="B64" s="271"/>
      <c r="C64" s="272"/>
      <c r="D64" s="271"/>
      <c r="E64" s="271"/>
      <c r="F64" s="271"/>
      <c r="G64" s="27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33" x14ac:dyDescent="0.2">
      <c r="A65" s="3"/>
      <c r="B65" s="4"/>
      <c r="C65" s="190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33" x14ac:dyDescent="0.2">
      <c r="C66" s="192"/>
      <c r="D66" s="10"/>
      <c r="AG66" t="s">
        <v>466</v>
      </c>
    </row>
    <row r="67" spans="1:33" x14ac:dyDescent="0.2">
      <c r="D67" s="10"/>
    </row>
    <row r="68" spans="1:33" x14ac:dyDescent="0.2">
      <c r="D68" s="10"/>
    </row>
    <row r="69" spans="1:33" x14ac:dyDescent="0.2">
      <c r="D69" s="10"/>
    </row>
    <row r="70" spans="1:33" x14ac:dyDescent="0.2">
      <c r="D70" s="10"/>
    </row>
    <row r="71" spans="1:33" x14ac:dyDescent="0.2">
      <c r="D71" s="10"/>
    </row>
    <row r="72" spans="1:33" x14ac:dyDescent="0.2">
      <c r="D72" s="10"/>
    </row>
    <row r="73" spans="1:33" x14ac:dyDescent="0.2">
      <c r="D73" s="10"/>
    </row>
    <row r="74" spans="1:33" x14ac:dyDescent="0.2">
      <c r="D74" s="10"/>
    </row>
    <row r="75" spans="1:33" x14ac:dyDescent="0.2">
      <c r="D75" s="10"/>
    </row>
    <row r="76" spans="1:33" x14ac:dyDescent="0.2">
      <c r="D76" s="10"/>
    </row>
    <row r="77" spans="1:33" x14ac:dyDescent="0.2">
      <c r="D77" s="10"/>
    </row>
    <row r="78" spans="1:33" x14ac:dyDescent="0.2">
      <c r="D78" s="10"/>
    </row>
    <row r="79" spans="1:33" x14ac:dyDescent="0.2">
      <c r="D79" s="10"/>
    </row>
    <row r="80" spans="1:33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s/NvJ0/DmVOclVY17YMTTDxWXLj4EwSB2KRFz/CsG/N6B3/JMQkUhuJ0Hcd1vGOwNNTVtxcsyR6PxrnCHiMbiQ==" saltValue="eb3772FhIXcWQs3PqRaC4w==" spinCount="100000" sheet="1" formatRows="0"/>
  <mergeCells count="7">
    <mergeCell ref="A60:G64"/>
    <mergeCell ref="C43:G43"/>
    <mergeCell ref="A1:G1"/>
    <mergeCell ref="C2:G2"/>
    <mergeCell ref="C3:G3"/>
    <mergeCell ref="C4:G4"/>
    <mergeCell ref="A59:C59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B50B9-F852-47EC-ADC3-DBF62E0C47C2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83</v>
      </c>
      <c r="C4" s="257" t="s">
        <v>84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245</v>
      </c>
      <c r="C8" s="186" t="s">
        <v>246</v>
      </c>
      <c r="D8" s="165"/>
      <c r="E8" s="166"/>
      <c r="F8" s="167"/>
      <c r="G8" s="168">
        <f>SUMIF(AG9:AG65,"&lt;&gt;NOR",G9:G65)</f>
        <v>0</v>
      </c>
      <c r="H8" s="162"/>
      <c r="I8" s="162">
        <f>SUM(I9:I65)</f>
        <v>0</v>
      </c>
      <c r="J8" s="162"/>
      <c r="K8" s="162">
        <f>SUM(K9:K65)</f>
        <v>0</v>
      </c>
      <c r="L8" s="162"/>
      <c r="M8" s="162">
        <f>SUM(M9:M65)</f>
        <v>0</v>
      </c>
      <c r="N8" s="161"/>
      <c r="O8" s="161">
        <f>SUM(O9:O65)</f>
        <v>4.3699999999999966</v>
      </c>
      <c r="P8" s="161"/>
      <c r="Q8" s="161">
        <f>SUM(Q9:Q65)</f>
        <v>0</v>
      </c>
      <c r="R8" s="162"/>
      <c r="S8" s="162"/>
      <c r="T8" s="162"/>
      <c r="U8" s="162"/>
      <c r="V8" s="162">
        <f>SUM(V9:V65)</f>
        <v>3431.8200000000011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3120</v>
      </c>
      <c r="C9" s="189" t="s">
        <v>3121</v>
      </c>
      <c r="D9" s="181" t="s">
        <v>314</v>
      </c>
      <c r="E9" s="182">
        <v>1</v>
      </c>
      <c r="F9" s="183"/>
      <c r="G9" s="184">
        <f t="shared" ref="G9:G40" si="0">ROUND(E9*F9,2)</f>
        <v>0</v>
      </c>
      <c r="H9" s="158"/>
      <c r="I9" s="157">
        <f t="shared" ref="I9:I40" si="1">ROUND(E9*H9,2)</f>
        <v>0</v>
      </c>
      <c r="J9" s="158"/>
      <c r="K9" s="157">
        <f t="shared" ref="K9:K40" si="2">ROUND(E9*J9,2)</f>
        <v>0</v>
      </c>
      <c r="L9" s="157">
        <v>21</v>
      </c>
      <c r="M9" s="157">
        <f t="shared" ref="M9:M40" si="3">G9*(1+L9/100)</f>
        <v>0</v>
      </c>
      <c r="N9" s="156">
        <v>0.1</v>
      </c>
      <c r="O9" s="156">
        <f t="shared" ref="O9:O40" si="4">ROUND(E9*N9,2)</f>
        <v>0.1</v>
      </c>
      <c r="P9" s="156">
        <v>0</v>
      </c>
      <c r="Q9" s="156">
        <f t="shared" ref="Q9:Q40" si="5">ROUND(E9*P9,2)</f>
        <v>0</v>
      </c>
      <c r="R9" s="157"/>
      <c r="S9" s="157" t="s">
        <v>332</v>
      </c>
      <c r="T9" s="157" t="s">
        <v>333</v>
      </c>
      <c r="U9" s="157">
        <v>10.728</v>
      </c>
      <c r="V9" s="157">
        <f t="shared" ref="V9:V40" si="6">ROUND(E9*U9,2)</f>
        <v>10.73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3122</v>
      </c>
      <c r="C10" s="189" t="s">
        <v>3123</v>
      </c>
      <c r="D10" s="181" t="s">
        <v>314</v>
      </c>
      <c r="E10" s="182">
        <v>1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0.1</v>
      </c>
      <c r="O10" s="156">
        <f t="shared" si="4"/>
        <v>0.1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10.728</v>
      </c>
      <c r="V10" s="157">
        <f t="shared" si="6"/>
        <v>10.73</v>
      </c>
      <c r="W10" s="157"/>
      <c r="X10" s="157" t="s">
        <v>301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303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3124</v>
      </c>
      <c r="C11" s="189" t="s">
        <v>3125</v>
      </c>
      <c r="D11" s="181" t="s">
        <v>314</v>
      </c>
      <c r="E11" s="182">
        <v>1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0.1</v>
      </c>
      <c r="O11" s="156">
        <f t="shared" si="4"/>
        <v>0.1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10.728</v>
      </c>
      <c r="V11" s="157">
        <f t="shared" si="6"/>
        <v>10.73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3126</v>
      </c>
      <c r="C12" s="189" t="s">
        <v>3127</v>
      </c>
      <c r="D12" s="181" t="s">
        <v>314</v>
      </c>
      <c r="E12" s="182">
        <v>1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0.1</v>
      </c>
      <c r="O12" s="156">
        <f t="shared" si="4"/>
        <v>0.1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10.728</v>
      </c>
      <c r="V12" s="157">
        <f t="shared" si="6"/>
        <v>10.73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303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3128</v>
      </c>
      <c r="C13" s="189" t="s">
        <v>3129</v>
      </c>
      <c r="D13" s="181" t="s">
        <v>314</v>
      </c>
      <c r="E13" s="182">
        <v>1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0.1</v>
      </c>
      <c r="O13" s="156">
        <f t="shared" si="4"/>
        <v>0.1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10.728</v>
      </c>
      <c r="V13" s="157">
        <f t="shared" si="6"/>
        <v>10.73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3130</v>
      </c>
      <c r="C14" s="189" t="s">
        <v>3131</v>
      </c>
      <c r="D14" s="181" t="s">
        <v>314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0.1</v>
      </c>
      <c r="O14" s="156">
        <f t="shared" si="4"/>
        <v>0.1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10.728</v>
      </c>
      <c r="V14" s="157">
        <f t="shared" si="6"/>
        <v>10.73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303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3132</v>
      </c>
      <c r="C15" s="189" t="s">
        <v>3133</v>
      </c>
      <c r="D15" s="181" t="s">
        <v>314</v>
      </c>
      <c r="E15" s="182">
        <v>1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0.1</v>
      </c>
      <c r="O15" s="156">
        <f t="shared" si="4"/>
        <v>0.1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10.728</v>
      </c>
      <c r="V15" s="157">
        <f t="shared" si="6"/>
        <v>10.73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3134</v>
      </c>
      <c r="C16" s="189" t="s">
        <v>3135</v>
      </c>
      <c r="D16" s="181" t="s">
        <v>314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0.1</v>
      </c>
      <c r="O16" s="156">
        <f t="shared" si="4"/>
        <v>0.1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10.728</v>
      </c>
      <c r="V16" s="157">
        <f t="shared" si="6"/>
        <v>10.73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303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9</v>
      </c>
      <c r="B17" s="180" t="s">
        <v>3136</v>
      </c>
      <c r="C17" s="189" t="s">
        <v>3137</v>
      </c>
      <c r="D17" s="181" t="s">
        <v>314</v>
      </c>
      <c r="E17" s="182">
        <v>2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0.05</v>
      </c>
      <c r="O17" s="156">
        <f t="shared" si="4"/>
        <v>0.1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10.728</v>
      </c>
      <c r="V17" s="157">
        <f t="shared" si="6"/>
        <v>21.46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10</v>
      </c>
      <c r="B18" s="180" t="s">
        <v>3138</v>
      </c>
      <c r="C18" s="189" t="s">
        <v>3139</v>
      </c>
      <c r="D18" s="181" t="s">
        <v>314</v>
      </c>
      <c r="E18" s="182">
        <v>6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0.05</v>
      </c>
      <c r="O18" s="156">
        <f t="shared" si="4"/>
        <v>0.3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10.728</v>
      </c>
      <c r="V18" s="157">
        <f t="shared" si="6"/>
        <v>64.37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303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11</v>
      </c>
      <c r="B19" s="180" t="s">
        <v>3140</v>
      </c>
      <c r="C19" s="189" t="s">
        <v>3141</v>
      </c>
      <c r="D19" s="181" t="s">
        <v>314</v>
      </c>
      <c r="E19" s="182">
        <v>4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0.05</v>
      </c>
      <c r="O19" s="156">
        <f t="shared" si="4"/>
        <v>0.2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10.728</v>
      </c>
      <c r="V19" s="157">
        <f t="shared" si="6"/>
        <v>42.91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3142</v>
      </c>
      <c r="C20" s="189" t="s">
        <v>3143</v>
      </c>
      <c r="D20" s="181" t="s">
        <v>314</v>
      </c>
      <c r="E20" s="182">
        <v>1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0.05</v>
      </c>
      <c r="O20" s="156">
        <f t="shared" si="4"/>
        <v>0.05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10.728</v>
      </c>
      <c r="V20" s="157">
        <f t="shared" si="6"/>
        <v>10.73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303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3144</v>
      </c>
      <c r="C21" s="189" t="s">
        <v>3145</v>
      </c>
      <c r="D21" s="181" t="s">
        <v>314</v>
      </c>
      <c r="E21" s="182">
        <v>1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0.05</v>
      </c>
      <c r="O21" s="156">
        <f t="shared" si="4"/>
        <v>0.05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10.728</v>
      </c>
      <c r="V21" s="157">
        <f t="shared" si="6"/>
        <v>10.73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303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14</v>
      </c>
      <c r="B22" s="180" t="s">
        <v>3146</v>
      </c>
      <c r="C22" s="189" t="s">
        <v>3147</v>
      </c>
      <c r="D22" s="181" t="s">
        <v>314</v>
      </c>
      <c r="E22" s="182">
        <v>2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0.05</v>
      </c>
      <c r="O22" s="156">
        <f t="shared" si="4"/>
        <v>0.1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10.728</v>
      </c>
      <c r="V22" s="157">
        <f t="shared" si="6"/>
        <v>21.46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303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15</v>
      </c>
      <c r="B23" s="180" t="s">
        <v>3148</v>
      </c>
      <c r="C23" s="189" t="s">
        <v>3149</v>
      </c>
      <c r="D23" s="181" t="s">
        <v>314</v>
      </c>
      <c r="E23" s="182">
        <v>3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0.05</v>
      </c>
      <c r="O23" s="156">
        <f t="shared" si="4"/>
        <v>0.15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10.728</v>
      </c>
      <c r="V23" s="157">
        <f t="shared" si="6"/>
        <v>32.18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303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16</v>
      </c>
      <c r="B24" s="180" t="s">
        <v>3150</v>
      </c>
      <c r="C24" s="189" t="s">
        <v>3151</v>
      </c>
      <c r="D24" s="181" t="s">
        <v>314</v>
      </c>
      <c r="E24" s="182">
        <v>2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0.05</v>
      </c>
      <c r="O24" s="156">
        <f t="shared" si="4"/>
        <v>0.1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10.728</v>
      </c>
      <c r="V24" s="157">
        <f t="shared" si="6"/>
        <v>21.46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303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17</v>
      </c>
      <c r="B25" s="180" t="s">
        <v>3152</v>
      </c>
      <c r="C25" s="189" t="s">
        <v>3153</v>
      </c>
      <c r="D25" s="181" t="s">
        <v>314</v>
      </c>
      <c r="E25" s="182">
        <v>1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0.05</v>
      </c>
      <c r="O25" s="156">
        <f t="shared" si="4"/>
        <v>0.05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10.728</v>
      </c>
      <c r="V25" s="157">
        <f t="shared" si="6"/>
        <v>10.73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303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18</v>
      </c>
      <c r="B26" s="180" t="s">
        <v>3154</v>
      </c>
      <c r="C26" s="189" t="s">
        <v>3155</v>
      </c>
      <c r="D26" s="181" t="s">
        <v>314</v>
      </c>
      <c r="E26" s="182">
        <v>3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0.05</v>
      </c>
      <c r="O26" s="156">
        <f t="shared" si="4"/>
        <v>0.15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10.728</v>
      </c>
      <c r="V26" s="157">
        <f t="shared" si="6"/>
        <v>32.18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303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9">
        <v>19</v>
      </c>
      <c r="B27" s="180" t="s">
        <v>3156</v>
      </c>
      <c r="C27" s="189" t="s">
        <v>3157</v>
      </c>
      <c r="D27" s="181" t="s">
        <v>314</v>
      </c>
      <c r="E27" s="182">
        <v>12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2E-3</v>
      </c>
      <c r="O27" s="156">
        <f t="shared" si="4"/>
        <v>0.02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10.728</v>
      </c>
      <c r="V27" s="157">
        <f t="shared" si="6"/>
        <v>128.74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303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9">
        <v>20</v>
      </c>
      <c r="B28" s="180" t="s">
        <v>3158</v>
      </c>
      <c r="C28" s="189" t="s">
        <v>3159</v>
      </c>
      <c r="D28" s="181" t="s">
        <v>314</v>
      </c>
      <c r="E28" s="182">
        <v>16</v>
      </c>
      <c r="F28" s="183"/>
      <c r="G28" s="184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2E-3</v>
      </c>
      <c r="O28" s="156">
        <f t="shared" si="4"/>
        <v>0.03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10.728</v>
      </c>
      <c r="V28" s="157">
        <f t="shared" si="6"/>
        <v>171.65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303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21</v>
      </c>
      <c r="B29" s="180" t="s">
        <v>3160</v>
      </c>
      <c r="C29" s="189" t="s">
        <v>3161</v>
      </c>
      <c r="D29" s="181" t="s">
        <v>314</v>
      </c>
      <c r="E29" s="182">
        <v>1</v>
      </c>
      <c r="F29" s="183"/>
      <c r="G29" s="184">
        <f t="shared" si="0"/>
        <v>0</v>
      </c>
      <c r="H29" s="158"/>
      <c r="I29" s="157">
        <f t="shared" si="1"/>
        <v>0</v>
      </c>
      <c r="J29" s="158"/>
      <c r="K29" s="157">
        <f t="shared" si="2"/>
        <v>0</v>
      </c>
      <c r="L29" s="157">
        <v>21</v>
      </c>
      <c r="M29" s="157">
        <f t="shared" si="3"/>
        <v>0</v>
      </c>
      <c r="N29" s="156">
        <v>2E-3</v>
      </c>
      <c r="O29" s="156">
        <f t="shared" si="4"/>
        <v>0</v>
      </c>
      <c r="P29" s="156">
        <v>0</v>
      </c>
      <c r="Q29" s="156">
        <f t="shared" si="5"/>
        <v>0</v>
      </c>
      <c r="R29" s="157"/>
      <c r="S29" s="157" t="s">
        <v>332</v>
      </c>
      <c r="T29" s="157" t="s">
        <v>333</v>
      </c>
      <c r="U29" s="157">
        <v>10.728</v>
      </c>
      <c r="V29" s="157">
        <f t="shared" si="6"/>
        <v>10.73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303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9">
        <v>22</v>
      </c>
      <c r="B30" s="180" t="s">
        <v>3162</v>
      </c>
      <c r="C30" s="189" t="s">
        <v>3163</v>
      </c>
      <c r="D30" s="181" t="s">
        <v>314</v>
      </c>
      <c r="E30" s="182">
        <v>7</v>
      </c>
      <c r="F30" s="183"/>
      <c r="G30" s="184">
        <f t="shared" si="0"/>
        <v>0</v>
      </c>
      <c r="H30" s="158"/>
      <c r="I30" s="157">
        <f t="shared" si="1"/>
        <v>0</v>
      </c>
      <c r="J30" s="158"/>
      <c r="K30" s="157">
        <f t="shared" si="2"/>
        <v>0</v>
      </c>
      <c r="L30" s="157">
        <v>21</v>
      </c>
      <c r="M30" s="157">
        <f t="shared" si="3"/>
        <v>0</v>
      </c>
      <c r="N30" s="156">
        <v>2E-3</v>
      </c>
      <c r="O30" s="156">
        <f t="shared" si="4"/>
        <v>0.01</v>
      </c>
      <c r="P30" s="156">
        <v>0</v>
      </c>
      <c r="Q30" s="156">
        <f t="shared" si="5"/>
        <v>0</v>
      </c>
      <c r="R30" s="157"/>
      <c r="S30" s="157" t="s">
        <v>332</v>
      </c>
      <c r="T30" s="157" t="s">
        <v>333</v>
      </c>
      <c r="U30" s="157">
        <v>10.728</v>
      </c>
      <c r="V30" s="157">
        <f t="shared" si="6"/>
        <v>75.099999999999994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303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9">
        <v>23</v>
      </c>
      <c r="B31" s="180" t="s">
        <v>3164</v>
      </c>
      <c r="C31" s="189" t="s">
        <v>3165</v>
      </c>
      <c r="D31" s="181" t="s">
        <v>314</v>
      </c>
      <c r="E31" s="182">
        <v>10</v>
      </c>
      <c r="F31" s="183"/>
      <c r="G31" s="184">
        <f t="shared" si="0"/>
        <v>0</v>
      </c>
      <c r="H31" s="158"/>
      <c r="I31" s="157">
        <f t="shared" si="1"/>
        <v>0</v>
      </c>
      <c r="J31" s="158"/>
      <c r="K31" s="157">
        <f t="shared" si="2"/>
        <v>0</v>
      </c>
      <c r="L31" s="157">
        <v>21</v>
      </c>
      <c r="M31" s="157">
        <f t="shared" si="3"/>
        <v>0</v>
      </c>
      <c r="N31" s="156">
        <v>0.01</v>
      </c>
      <c r="O31" s="156">
        <f t="shared" si="4"/>
        <v>0.1</v>
      </c>
      <c r="P31" s="156">
        <v>0</v>
      </c>
      <c r="Q31" s="156">
        <f t="shared" si="5"/>
        <v>0</v>
      </c>
      <c r="R31" s="157"/>
      <c r="S31" s="157" t="s">
        <v>332</v>
      </c>
      <c r="T31" s="157" t="s">
        <v>333</v>
      </c>
      <c r="U31" s="157">
        <v>10.728</v>
      </c>
      <c r="V31" s="157">
        <f t="shared" si="6"/>
        <v>107.28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303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9">
        <v>24</v>
      </c>
      <c r="B32" s="180" t="s">
        <v>3166</v>
      </c>
      <c r="C32" s="189" t="s">
        <v>3167</v>
      </c>
      <c r="D32" s="181" t="s">
        <v>314</v>
      </c>
      <c r="E32" s="182">
        <v>6</v>
      </c>
      <c r="F32" s="183"/>
      <c r="G32" s="184">
        <f t="shared" si="0"/>
        <v>0</v>
      </c>
      <c r="H32" s="158"/>
      <c r="I32" s="157">
        <f t="shared" si="1"/>
        <v>0</v>
      </c>
      <c r="J32" s="158"/>
      <c r="K32" s="157">
        <f t="shared" si="2"/>
        <v>0</v>
      </c>
      <c r="L32" s="157">
        <v>21</v>
      </c>
      <c r="M32" s="157">
        <f t="shared" si="3"/>
        <v>0</v>
      </c>
      <c r="N32" s="156">
        <v>5.0000000000000001E-3</v>
      </c>
      <c r="O32" s="156">
        <f t="shared" si="4"/>
        <v>0.03</v>
      </c>
      <c r="P32" s="156">
        <v>0</v>
      </c>
      <c r="Q32" s="156">
        <f t="shared" si="5"/>
        <v>0</v>
      </c>
      <c r="R32" s="157"/>
      <c r="S32" s="157" t="s">
        <v>332</v>
      </c>
      <c r="T32" s="157" t="s">
        <v>333</v>
      </c>
      <c r="U32" s="157">
        <v>10.728</v>
      </c>
      <c r="V32" s="157">
        <f t="shared" si="6"/>
        <v>64.37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303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9">
        <v>25</v>
      </c>
      <c r="B33" s="180" t="s">
        <v>3168</v>
      </c>
      <c r="C33" s="189" t="s">
        <v>3169</v>
      </c>
      <c r="D33" s="181" t="s">
        <v>314</v>
      </c>
      <c r="E33" s="182">
        <v>8</v>
      </c>
      <c r="F33" s="183"/>
      <c r="G33" s="184">
        <f t="shared" si="0"/>
        <v>0</v>
      </c>
      <c r="H33" s="158"/>
      <c r="I33" s="157">
        <f t="shared" si="1"/>
        <v>0</v>
      </c>
      <c r="J33" s="158"/>
      <c r="K33" s="157">
        <f t="shared" si="2"/>
        <v>0</v>
      </c>
      <c r="L33" s="157">
        <v>21</v>
      </c>
      <c r="M33" s="157">
        <f t="shared" si="3"/>
        <v>0</v>
      </c>
      <c r="N33" s="156">
        <v>0.01</v>
      </c>
      <c r="O33" s="156">
        <f t="shared" si="4"/>
        <v>0.08</v>
      </c>
      <c r="P33" s="156">
        <v>0</v>
      </c>
      <c r="Q33" s="156">
        <f t="shared" si="5"/>
        <v>0</v>
      </c>
      <c r="R33" s="157"/>
      <c r="S33" s="157" t="s">
        <v>332</v>
      </c>
      <c r="T33" s="157" t="s">
        <v>333</v>
      </c>
      <c r="U33" s="157">
        <v>10.728</v>
      </c>
      <c r="V33" s="157">
        <f t="shared" si="6"/>
        <v>85.82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">
      <c r="A34" s="179">
        <v>26</v>
      </c>
      <c r="B34" s="180" t="s">
        <v>3170</v>
      </c>
      <c r="C34" s="189" t="s">
        <v>3171</v>
      </c>
      <c r="D34" s="181" t="s">
        <v>314</v>
      </c>
      <c r="E34" s="182">
        <v>4</v>
      </c>
      <c r="F34" s="183"/>
      <c r="G34" s="184">
        <f t="shared" si="0"/>
        <v>0</v>
      </c>
      <c r="H34" s="158"/>
      <c r="I34" s="157">
        <f t="shared" si="1"/>
        <v>0</v>
      </c>
      <c r="J34" s="158"/>
      <c r="K34" s="157">
        <f t="shared" si="2"/>
        <v>0</v>
      </c>
      <c r="L34" s="157">
        <v>21</v>
      </c>
      <c r="M34" s="157">
        <f t="shared" si="3"/>
        <v>0</v>
      </c>
      <c r="N34" s="156">
        <v>0.01</v>
      </c>
      <c r="O34" s="156">
        <f t="shared" si="4"/>
        <v>0.04</v>
      </c>
      <c r="P34" s="156">
        <v>0</v>
      </c>
      <c r="Q34" s="156">
        <f t="shared" si="5"/>
        <v>0</v>
      </c>
      <c r="R34" s="157"/>
      <c r="S34" s="157" t="s">
        <v>332</v>
      </c>
      <c r="T34" s="157" t="s">
        <v>333</v>
      </c>
      <c r="U34" s="157">
        <v>10.728</v>
      </c>
      <c r="V34" s="157">
        <f t="shared" si="6"/>
        <v>42.91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303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">
      <c r="A35" s="179">
        <v>27</v>
      </c>
      <c r="B35" s="180" t="s">
        <v>3172</v>
      </c>
      <c r="C35" s="189" t="s">
        <v>3173</v>
      </c>
      <c r="D35" s="181" t="s">
        <v>314</v>
      </c>
      <c r="E35" s="182">
        <v>13</v>
      </c>
      <c r="F35" s="183"/>
      <c r="G35" s="184">
        <f t="shared" si="0"/>
        <v>0</v>
      </c>
      <c r="H35" s="158"/>
      <c r="I35" s="157">
        <f t="shared" si="1"/>
        <v>0</v>
      </c>
      <c r="J35" s="158"/>
      <c r="K35" s="157">
        <f t="shared" si="2"/>
        <v>0</v>
      </c>
      <c r="L35" s="157">
        <v>21</v>
      </c>
      <c r="M35" s="157">
        <f t="shared" si="3"/>
        <v>0</v>
      </c>
      <c r="N35" s="156">
        <v>1E-3</v>
      </c>
      <c r="O35" s="156">
        <f t="shared" si="4"/>
        <v>0.01</v>
      </c>
      <c r="P35" s="156">
        <v>0</v>
      </c>
      <c r="Q35" s="156">
        <f t="shared" si="5"/>
        <v>0</v>
      </c>
      <c r="R35" s="157"/>
      <c r="S35" s="157" t="s">
        <v>332</v>
      </c>
      <c r="T35" s="157" t="s">
        <v>333</v>
      </c>
      <c r="U35" s="157">
        <v>10.728</v>
      </c>
      <c r="V35" s="157">
        <f t="shared" si="6"/>
        <v>139.46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303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2.5" outlineLevel="1" x14ac:dyDescent="0.2">
      <c r="A36" s="179">
        <v>28</v>
      </c>
      <c r="B36" s="180" t="s">
        <v>3174</v>
      </c>
      <c r="C36" s="189" t="s">
        <v>3175</v>
      </c>
      <c r="D36" s="181" t="s">
        <v>314</v>
      </c>
      <c r="E36" s="182">
        <v>1</v>
      </c>
      <c r="F36" s="183"/>
      <c r="G36" s="184">
        <f t="shared" si="0"/>
        <v>0</v>
      </c>
      <c r="H36" s="158"/>
      <c r="I36" s="157">
        <f t="shared" si="1"/>
        <v>0</v>
      </c>
      <c r="J36" s="158"/>
      <c r="K36" s="157">
        <f t="shared" si="2"/>
        <v>0</v>
      </c>
      <c r="L36" s="157">
        <v>21</v>
      </c>
      <c r="M36" s="157">
        <f t="shared" si="3"/>
        <v>0</v>
      </c>
      <c r="N36" s="156">
        <v>0.01</v>
      </c>
      <c r="O36" s="156">
        <f t="shared" si="4"/>
        <v>0.01</v>
      </c>
      <c r="P36" s="156">
        <v>0</v>
      </c>
      <c r="Q36" s="156">
        <f t="shared" si="5"/>
        <v>0</v>
      </c>
      <c r="R36" s="157"/>
      <c r="S36" s="157" t="s">
        <v>332</v>
      </c>
      <c r="T36" s="157" t="s">
        <v>333</v>
      </c>
      <c r="U36" s="157">
        <v>10.728</v>
      </c>
      <c r="V36" s="157">
        <f t="shared" si="6"/>
        <v>10.73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303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2.5" outlineLevel="1" x14ac:dyDescent="0.2">
      <c r="A37" s="179">
        <v>29</v>
      </c>
      <c r="B37" s="180" t="s">
        <v>3176</v>
      </c>
      <c r="C37" s="189" t="s">
        <v>3177</v>
      </c>
      <c r="D37" s="181" t="s">
        <v>314</v>
      </c>
      <c r="E37" s="182">
        <v>5</v>
      </c>
      <c r="F37" s="183"/>
      <c r="G37" s="184">
        <f t="shared" si="0"/>
        <v>0</v>
      </c>
      <c r="H37" s="158"/>
      <c r="I37" s="157">
        <f t="shared" si="1"/>
        <v>0</v>
      </c>
      <c r="J37" s="158"/>
      <c r="K37" s="157">
        <f t="shared" si="2"/>
        <v>0</v>
      </c>
      <c r="L37" s="157">
        <v>21</v>
      </c>
      <c r="M37" s="157">
        <f t="shared" si="3"/>
        <v>0</v>
      </c>
      <c r="N37" s="156">
        <v>1E-3</v>
      </c>
      <c r="O37" s="156">
        <f t="shared" si="4"/>
        <v>0.01</v>
      </c>
      <c r="P37" s="156">
        <v>0</v>
      </c>
      <c r="Q37" s="156">
        <f t="shared" si="5"/>
        <v>0</v>
      </c>
      <c r="R37" s="157"/>
      <c r="S37" s="157" t="s">
        <v>332</v>
      </c>
      <c r="T37" s="157" t="s">
        <v>333</v>
      </c>
      <c r="U37" s="157">
        <v>10.728</v>
      </c>
      <c r="V37" s="157">
        <f t="shared" si="6"/>
        <v>53.64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303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">
      <c r="A38" s="179">
        <v>30</v>
      </c>
      <c r="B38" s="180" t="s">
        <v>3178</v>
      </c>
      <c r="C38" s="189" t="s">
        <v>3179</v>
      </c>
      <c r="D38" s="181" t="s">
        <v>314</v>
      </c>
      <c r="E38" s="182">
        <v>1</v>
      </c>
      <c r="F38" s="183"/>
      <c r="G38" s="184">
        <f t="shared" si="0"/>
        <v>0</v>
      </c>
      <c r="H38" s="158"/>
      <c r="I38" s="157">
        <f t="shared" si="1"/>
        <v>0</v>
      </c>
      <c r="J38" s="158"/>
      <c r="K38" s="157">
        <f t="shared" si="2"/>
        <v>0</v>
      </c>
      <c r="L38" s="157">
        <v>21</v>
      </c>
      <c r="M38" s="157">
        <f t="shared" si="3"/>
        <v>0</v>
      </c>
      <c r="N38" s="156">
        <v>0.05</v>
      </c>
      <c r="O38" s="156">
        <f t="shared" si="4"/>
        <v>0.05</v>
      </c>
      <c r="P38" s="156">
        <v>0</v>
      </c>
      <c r="Q38" s="156">
        <f t="shared" si="5"/>
        <v>0</v>
      </c>
      <c r="R38" s="157"/>
      <c r="S38" s="157" t="s">
        <v>332</v>
      </c>
      <c r="T38" s="157" t="s">
        <v>333</v>
      </c>
      <c r="U38" s="157">
        <v>10.728</v>
      </c>
      <c r="V38" s="157">
        <f t="shared" si="6"/>
        <v>10.73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303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9">
        <v>31</v>
      </c>
      <c r="B39" s="180" t="s">
        <v>3180</v>
      </c>
      <c r="C39" s="189" t="s">
        <v>3181</v>
      </c>
      <c r="D39" s="181" t="s">
        <v>314</v>
      </c>
      <c r="E39" s="182">
        <v>1</v>
      </c>
      <c r="F39" s="183"/>
      <c r="G39" s="184">
        <f t="shared" si="0"/>
        <v>0</v>
      </c>
      <c r="H39" s="158"/>
      <c r="I39" s="157">
        <f t="shared" si="1"/>
        <v>0</v>
      </c>
      <c r="J39" s="158"/>
      <c r="K39" s="157">
        <f t="shared" si="2"/>
        <v>0</v>
      </c>
      <c r="L39" s="157">
        <v>21</v>
      </c>
      <c r="M39" s="157">
        <f t="shared" si="3"/>
        <v>0</v>
      </c>
      <c r="N39" s="156">
        <v>0.05</v>
      </c>
      <c r="O39" s="156">
        <f t="shared" si="4"/>
        <v>0.05</v>
      </c>
      <c r="P39" s="156">
        <v>0</v>
      </c>
      <c r="Q39" s="156">
        <f t="shared" si="5"/>
        <v>0</v>
      </c>
      <c r="R39" s="157"/>
      <c r="S39" s="157" t="s">
        <v>332</v>
      </c>
      <c r="T39" s="157" t="s">
        <v>333</v>
      </c>
      <c r="U39" s="157">
        <v>10.728</v>
      </c>
      <c r="V39" s="157">
        <f t="shared" si="6"/>
        <v>10.73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303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9">
        <v>32</v>
      </c>
      <c r="B40" s="180" t="s">
        <v>3182</v>
      </c>
      <c r="C40" s="189" t="s">
        <v>3183</v>
      </c>
      <c r="D40" s="181" t="s">
        <v>314</v>
      </c>
      <c r="E40" s="182">
        <v>1</v>
      </c>
      <c r="F40" s="183"/>
      <c r="G40" s="184">
        <f t="shared" si="0"/>
        <v>0</v>
      </c>
      <c r="H40" s="158"/>
      <c r="I40" s="157">
        <f t="shared" si="1"/>
        <v>0</v>
      </c>
      <c r="J40" s="158"/>
      <c r="K40" s="157">
        <f t="shared" si="2"/>
        <v>0</v>
      </c>
      <c r="L40" s="157">
        <v>21</v>
      </c>
      <c r="M40" s="157">
        <f t="shared" si="3"/>
        <v>0</v>
      </c>
      <c r="N40" s="156">
        <v>0.05</v>
      </c>
      <c r="O40" s="156">
        <f t="shared" si="4"/>
        <v>0.05</v>
      </c>
      <c r="P40" s="156">
        <v>0</v>
      </c>
      <c r="Q40" s="156">
        <f t="shared" si="5"/>
        <v>0</v>
      </c>
      <c r="R40" s="157"/>
      <c r="S40" s="157" t="s">
        <v>332</v>
      </c>
      <c r="T40" s="157" t="s">
        <v>333</v>
      </c>
      <c r="U40" s="157">
        <v>10.728</v>
      </c>
      <c r="V40" s="157">
        <f t="shared" si="6"/>
        <v>10.73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303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">
      <c r="A41" s="179">
        <v>33</v>
      </c>
      <c r="B41" s="180" t="s">
        <v>3184</v>
      </c>
      <c r="C41" s="189" t="s">
        <v>3185</v>
      </c>
      <c r="D41" s="181" t="s">
        <v>314</v>
      </c>
      <c r="E41" s="182">
        <v>1</v>
      </c>
      <c r="F41" s="183"/>
      <c r="G41" s="184">
        <f t="shared" ref="G41:G65" si="7">ROUND(E41*F41,2)</f>
        <v>0</v>
      </c>
      <c r="H41" s="158"/>
      <c r="I41" s="157">
        <f t="shared" ref="I41:I65" si="8">ROUND(E41*H41,2)</f>
        <v>0</v>
      </c>
      <c r="J41" s="158"/>
      <c r="K41" s="157">
        <f t="shared" ref="K41:K65" si="9">ROUND(E41*J41,2)</f>
        <v>0</v>
      </c>
      <c r="L41" s="157">
        <v>21</v>
      </c>
      <c r="M41" s="157">
        <f t="shared" ref="M41:M65" si="10">G41*(1+L41/100)</f>
        <v>0</v>
      </c>
      <c r="N41" s="156">
        <v>0.1</v>
      </c>
      <c r="O41" s="156">
        <f t="shared" ref="O41:O65" si="11">ROUND(E41*N41,2)</f>
        <v>0.1</v>
      </c>
      <c r="P41" s="156">
        <v>0</v>
      </c>
      <c r="Q41" s="156">
        <f t="shared" ref="Q41:Q65" si="12">ROUND(E41*P41,2)</f>
        <v>0</v>
      </c>
      <c r="R41" s="157"/>
      <c r="S41" s="157" t="s">
        <v>332</v>
      </c>
      <c r="T41" s="157" t="s">
        <v>333</v>
      </c>
      <c r="U41" s="157">
        <v>10.728</v>
      </c>
      <c r="V41" s="157">
        <f t="shared" ref="V41:V65" si="13">ROUND(E41*U41,2)</f>
        <v>10.73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303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9">
        <v>34</v>
      </c>
      <c r="B42" s="180" t="s">
        <v>3186</v>
      </c>
      <c r="C42" s="189" t="s">
        <v>3187</v>
      </c>
      <c r="D42" s="181" t="s">
        <v>3188</v>
      </c>
      <c r="E42" s="182">
        <v>5.5</v>
      </c>
      <c r="F42" s="183"/>
      <c r="G42" s="184">
        <f t="shared" si="7"/>
        <v>0</v>
      </c>
      <c r="H42" s="158"/>
      <c r="I42" s="157">
        <f t="shared" si="8"/>
        <v>0</v>
      </c>
      <c r="J42" s="158"/>
      <c r="K42" s="157">
        <f t="shared" si="9"/>
        <v>0</v>
      </c>
      <c r="L42" s="157">
        <v>21</v>
      </c>
      <c r="M42" s="157">
        <f t="shared" si="10"/>
        <v>0</v>
      </c>
      <c r="N42" s="156">
        <v>0.05</v>
      </c>
      <c r="O42" s="156">
        <f t="shared" si="11"/>
        <v>0.28000000000000003</v>
      </c>
      <c r="P42" s="156">
        <v>0</v>
      </c>
      <c r="Q42" s="156">
        <f t="shared" si="12"/>
        <v>0</v>
      </c>
      <c r="R42" s="157"/>
      <c r="S42" s="157" t="s">
        <v>332</v>
      </c>
      <c r="T42" s="157" t="s">
        <v>333</v>
      </c>
      <c r="U42" s="157">
        <v>10.728</v>
      </c>
      <c r="V42" s="157">
        <f t="shared" si="13"/>
        <v>59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303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">
      <c r="A43" s="179">
        <v>35</v>
      </c>
      <c r="B43" s="180" t="s">
        <v>3189</v>
      </c>
      <c r="C43" s="189" t="s">
        <v>3190</v>
      </c>
      <c r="D43" s="181" t="s">
        <v>3188</v>
      </c>
      <c r="E43" s="182">
        <v>1</v>
      </c>
      <c r="F43" s="183"/>
      <c r="G43" s="184">
        <f t="shared" si="7"/>
        <v>0</v>
      </c>
      <c r="H43" s="158"/>
      <c r="I43" s="157">
        <f t="shared" si="8"/>
        <v>0</v>
      </c>
      <c r="J43" s="158"/>
      <c r="K43" s="157">
        <f t="shared" si="9"/>
        <v>0</v>
      </c>
      <c r="L43" s="157">
        <v>21</v>
      </c>
      <c r="M43" s="157">
        <f t="shared" si="10"/>
        <v>0</v>
      </c>
      <c r="N43" s="156">
        <v>5.0000000000000001E-3</v>
      </c>
      <c r="O43" s="156">
        <f t="shared" si="11"/>
        <v>0.01</v>
      </c>
      <c r="P43" s="156">
        <v>0</v>
      </c>
      <c r="Q43" s="156">
        <f t="shared" si="12"/>
        <v>0</v>
      </c>
      <c r="R43" s="157"/>
      <c r="S43" s="157" t="s">
        <v>332</v>
      </c>
      <c r="T43" s="157" t="s">
        <v>333</v>
      </c>
      <c r="U43" s="157">
        <v>10.728</v>
      </c>
      <c r="V43" s="157">
        <f t="shared" si="13"/>
        <v>10.73</v>
      </c>
      <c r="W43" s="157"/>
      <c r="X43" s="157" t="s">
        <v>301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303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9">
        <v>36</v>
      </c>
      <c r="B44" s="180" t="s">
        <v>3191</v>
      </c>
      <c r="C44" s="189" t="s">
        <v>3192</v>
      </c>
      <c r="D44" s="181" t="s">
        <v>3188</v>
      </c>
      <c r="E44" s="182">
        <v>68.2</v>
      </c>
      <c r="F44" s="183"/>
      <c r="G44" s="184">
        <f t="shared" si="7"/>
        <v>0</v>
      </c>
      <c r="H44" s="158"/>
      <c r="I44" s="157">
        <f t="shared" si="8"/>
        <v>0</v>
      </c>
      <c r="J44" s="158"/>
      <c r="K44" s="157">
        <f t="shared" si="9"/>
        <v>0</v>
      </c>
      <c r="L44" s="157">
        <v>21</v>
      </c>
      <c r="M44" s="157">
        <f t="shared" si="10"/>
        <v>0</v>
      </c>
      <c r="N44" s="156">
        <v>3.0000000000000001E-3</v>
      </c>
      <c r="O44" s="156">
        <f t="shared" si="11"/>
        <v>0.2</v>
      </c>
      <c r="P44" s="156">
        <v>0</v>
      </c>
      <c r="Q44" s="156">
        <f t="shared" si="12"/>
        <v>0</v>
      </c>
      <c r="R44" s="157"/>
      <c r="S44" s="157" t="s">
        <v>332</v>
      </c>
      <c r="T44" s="157" t="s">
        <v>333</v>
      </c>
      <c r="U44" s="157">
        <v>10.728</v>
      </c>
      <c r="V44" s="157">
        <f t="shared" si="13"/>
        <v>731.65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303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">
      <c r="A45" s="179">
        <v>37</v>
      </c>
      <c r="B45" s="180" t="s">
        <v>3193</v>
      </c>
      <c r="C45" s="189" t="s">
        <v>3194</v>
      </c>
      <c r="D45" s="181" t="s">
        <v>3188</v>
      </c>
      <c r="E45" s="182">
        <v>33.299999999999997</v>
      </c>
      <c r="F45" s="183"/>
      <c r="G45" s="184">
        <f t="shared" si="7"/>
        <v>0</v>
      </c>
      <c r="H45" s="158"/>
      <c r="I45" s="157">
        <f t="shared" si="8"/>
        <v>0</v>
      </c>
      <c r="J45" s="158"/>
      <c r="K45" s="157">
        <f t="shared" si="9"/>
        <v>0</v>
      </c>
      <c r="L45" s="157">
        <v>21</v>
      </c>
      <c r="M45" s="157">
        <f t="shared" si="10"/>
        <v>0</v>
      </c>
      <c r="N45" s="156">
        <v>3.0000000000000001E-3</v>
      </c>
      <c r="O45" s="156">
        <f t="shared" si="11"/>
        <v>0.1</v>
      </c>
      <c r="P45" s="156">
        <v>0</v>
      </c>
      <c r="Q45" s="156">
        <f t="shared" si="12"/>
        <v>0</v>
      </c>
      <c r="R45" s="157"/>
      <c r="S45" s="157" t="s">
        <v>332</v>
      </c>
      <c r="T45" s="157" t="s">
        <v>333</v>
      </c>
      <c r="U45" s="157">
        <v>10.728</v>
      </c>
      <c r="V45" s="157">
        <f t="shared" si="13"/>
        <v>357.24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303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9">
        <v>38</v>
      </c>
      <c r="B46" s="180" t="s">
        <v>3195</v>
      </c>
      <c r="C46" s="189" t="s">
        <v>3196</v>
      </c>
      <c r="D46" s="181" t="s">
        <v>3188</v>
      </c>
      <c r="E46" s="182">
        <v>27.4</v>
      </c>
      <c r="F46" s="183"/>
      <c r="G46" s="184">
        <f t="shared" si="7"/>
        <v>0</v>
      </c>
      <c r="H46" s="158"/>
      <c r="I46" s="157">
        <f t="shared" si="8"/>
        <v>0</v>
      </c>
      <c r="J46" s="158"/>
      <c r="K46" s="157">
        <f t="shared" si="9"/>
        <v>0</v>
      </c>
      <c r="L46" s="157">
        <v>21</v>
      </c>
      <c r="M46" s="157">
        <f t="shared" si="10"/>
        <v>0</v>
      </c>
      <c r="N46" s="156">
        <v>3.0000000000000001E-3</v>
      </c>
      <c r="O46" s="156">
        <f t="shared" si="11"/>
        <v>0.08</v>
      </c>
      <c r="P46" s="156">
        <v>0</v>
      </c>
      <c r="Q46" s="156">
        <f t="shared" si="12"/>
        <v>0</v>
      </c>
      <c r="R46" s="157"/>
      <c r="S46" s="157" t="s">
        <v>332</v>
      </c>
      <c r="T46" s="157" t="s">
        <v>333</v>
      </c>
      <c r="U46" s="157">
        <v>10.728</v>
      </c>
      <c r="V46" s="157">
        <f t="shared" si="13"/>
        <v>293.95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303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">
      <c r="A47" s="179">
        <v>39</v>
      </c>
      <c r="B47" s="180" t="s">
        <v>2831</v>
      </c>
      <c r="C47" s="189" t="s">
        <v>3197</v>
      </c>
      <c r="D47" s="181" t="s">
        <v>3188</v>
      </c>
      <c r="E47" s="182">
        <v>6.4</v>
      </c>
      <c r="F47" s="183"/>
      <c r="G47" s="184">
        <f t="shared" si="7"/>
        <v>0</v>
      </c>
      <c r="H47" s="158"/>
      <c r="I47" s="157">
        <f t="shared" si="8"/>
        <v>0</v>
      </c>
      <c r="J47" s="158"/>
      <c r="K47" s="157">
        <f t="shared" si="9"/>
        <v>0</v>
      </c>
      <c r="L47" s="157">
        <v>21</v>
      </c>
      <c r="M47" s="157">
        <f t="shared" si="10"/>
        <v>0</v>
      </c>
      <c r="N47" s="156">
        <v>3.0000000000000001E-3</v>
      </c>
      <c r="O47" s="156">
        <f t="shared" si="11"/>
        <v>0.02</v>
      </c>
      <c r="P47" s="156">
        <v>0</v>
      </c>
      <c r="Q47" s="156">
        <f t="shared" si="12"/>
        <v>0</v>
      </c>
      <c r="R47" s="157"/>
      <c r="S47" s="157" t="s">
        <v>332</v>
      </c>
      <c r="T47" s="157" t="s">
        <v>333</v>
      </c>
      <c r="U47" s="157">
        <v>10.728</v>
      </c>
      <c r="V47" s="157">
        <f t="shared" si="13"/>
        <v>68.66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303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">
      <c r="A48" s="179">
        <v>40</v>
      </c>
      <c r="B48" s="180" t="s">
        <v>2833</v>
      </c>
      <c r="C48" s="189" t="s">
        <v>3198</v>
      </c>
      <c r="D48" s="181" t="s">
        <v>3188</v>
      </c>
      <c r="E48" s="182">
        <v>1.2</v>
      </c>
      <c r="F48" s="183"/>
      <c r="G48" s="184">
        <f t="shared" si="7"/>
        <v>0</v>
      </c>
      <c r="H48" s="158"/>
      <c r="I48" s="157">
        <f t="shared" si="8"/>
        <v>0</v>
      </c>
      <c r="J48" s="158"/>
      <c r="K48" s="157">
        <f t="shared" si="9"/>
        <v>0</v>
      </c>
      <c r="L48" s="157">
        <v>21</v>
      </c>
      <c r="M48" s="157">
        <f t="shared" si="10"/>
        <v>0</v>
      </c>
      <c r="N48" s="156">
        <v>0.05</v>
      </c>
      <c r="O48" s="156">
        <f t="shared" si="11"/>
        <v>0.06</v>
      </c>
      <c r="P48" s="156">
        <v>0</v>
      </c>
      <c r="Q48" s="156">
        <f t="shared" si="12"/>
        <v>0</v>
      </c>
      <c r="R48" s="157"/>
      <c r="S48" s="157" t="s">
        <v>332</v>
      </c>
      <c r="T48" s="157" t="s">
        <v>333</v>
      </c>
      <c r="U48" s="157">
        <v>10.728</v>
      </c>
      <c r="V48" s="157">
        <f t="shared" si="13"/>
        <v>12.87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303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2">
      <c r="A49" s="179">
        <v>41</v>
      </c>
      <c r="B49" s="180" t="s">
        <v>2835</v>
      </c>
      <c r="C49" s="189" t="s">
        <v>3199</v>
      </c>
      <c r="D49" s="181" t="s">
        <v>3188</v>
      </c>
      <c r="E49" s="182">
        <v>10.9</v>
      </c>
      <c r="F49" s="183"/>
      <c r="G49" s="184">
        <f t="shared" si="7"/>
        <v>0</v>
      </c>
      <c r="H49" s="158"/>
      <c r="I49" s="157">
        <f t="shared" si="8"/>
        <v>0</v>
      </c>
      <c r="J49" s="158"/>
      <c r="K49" s="157">
        <f t="shared" si="9"/>
        <v>0</v>
      </c>
      <c r="L49" s="157">
        <v>21</v>
      </c>
      <c r="M49" s="157">
        <f t="shared" si="10"/>
        <v>0</v>
      </c>
      <c r="N49" s="156">
        <v>3.0000000000000001E-3</v>
      </c>
      <c r="O49" s="156">
        <f t="shared" si="11"/>
        <v>0.03</v>
      </c>
      <c r="P49" s="156">
        <v>0</v>
      </c>
      <c r="Q49" s="156">
        <f t="shared" si="12"/>
        <v>0</v>
      </c>
      <c r="R49" s="157"/>
      <c r="S49" s="157" t="s">
        <v>332</v>
      </c>
      <c r="T49" s="157" t="s">
        <v>333</v>
      </c>
      <c r="U49" s="157">
        <v>10.728</v>
      </c>
      <c r="V49" s="157">
        <f t="shared" si="13"/>
        <v>116.94</v>
      </c>
      <c r="W49" s="157"/>
      <c r="X49" s="157" t="s">
        <v>301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303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">
      <c r="A50" s="179">
        <v>42</v>
      </c>
      <c r="B50" s="180" t="s">
        <v>2837</v>
      </c>
      <c r="C50" s="189" t="s">
        <v>3200</v>
      </c>
      <c r="D50" s="181" t="s">
        <v>314</v>
      </c>
      <c r="E50" s="182">
        <v>2</v>
      </c>
      <c r="F50" s="183"/>
      <c r="G50" s="184">
        <f t="shared" si="7"/>
        <v>0</v>
      </c>
      <c r="H50" s="158"/>
      <c r="I50" s="157">
        <f t="shared" si="8"/>
        <v>0</v>
      </c>
      <c r="J50" s="158"/>
      <c r="K50" s="157">
        <f t="shared" si="9"/>
        <v>0</v>
      </c>
      <c r="L50" s="157">
        <v>21</v>
      </c>
      <c r="M50" s="157">
        <f t="shared" si="10"/>
        <v>0</v>
      </c>
      <c r="N50" s="156">
        <v>5.0000000000000001E-3</v>
      </c>
      <c r="O50" s="156">
        <f t="shared" si="11"/>
        <v>0.01</v>
      </c>
      <c r="P50" s="156">
        <v>0</v>
      </c>
      <c r="Q50" s="156">
        <f t="shared" si="12"/>
        <v>0</v>
      </c>
      <c r="R50" s="157"/>
      <c r="S50" s="157" t="s">
        <v>332</v>
      </c>
      <c r="T50" s="157" t="s">
        <v>333</v>
      </c>
      <c r="U50" s="157">
        <v>10.728</v>
      </c>
      <c r="V50" s="157">
        <f t="shared" si="13"/>
        <v>21.46</v>
      </c>
      <c r="W50" s="157"/>
      <c r="X50" s="157" t="s">
        <v>301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303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9">
        <v>43</v>
      </c>
      <c r="B51" s="180" t="s">
        <v>2839</v>
      </c>
      <c r="C51" s="189" t="s">
        <v>3201</v>
      </c>
      <c r="D51" s="181" t="s">
        <v>1220</v>
      </c>
      <c r="E51" s="182">
        <v>2</v>
      </c>
      <c r="F51" s="183"/>
      <c r="G51" s="184">
        <f t="shared" si="7"/>
        <v>0</v>
      </c>
      <c r="H51" s="158"/>
      <c r="I51" s="157">
        <f t="shared" si="8"/>
        <v>0</v>
      </c>
      <c r="J51" s="158"/>
      <c r="K51" s="157">
        <f t="shared" si="9"/>
        <v>0</v>
      </c>
      <c r="L51" s="157">
        <v>21</v>
      </c>
      <c r="M51" s="157">
        <f t="shared" si="10"/>
        <v>0</v>
      </c>
      <c r="N51" s="156">
        <v>5.0000000000000001E-3</v>
      </c>
      <c r="O51" s="156">
        <f t="shared" si="11"/>
        <v>0.01</v>
      </c>
      <c r="P51" s="156">
        <v>0</v>
      </c>
      <c r="Q51" s="156">
        <f t="shared" si="12"/>
        <v>0</v>
      </c>
      <c r="R51" s="157"/>
      <c r="S51" s="157" t="s">
        <v>332</v>
      </c>
      <c r="T51" s="157" t="s">
        <v>333</v>
      </c>
      <c r="U51" s="157">
        <v>10.728</v>
      </c>
      <c r="V51" s="157">
        <f t="shared" si="13"/>
        <v>21.46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303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">
      <c r="A52" s="179">
        <v>44</v>
      </c>
      <c r="B52" s="180" t="s">
        <v>2841</v>
      </c>
      <c r="C52" s="189" t="s">
        <v>3202</v>
      </c>
      <c r="D52" s="181" t="s">
        <v>1220</v>
      </c>
      <c r="E52" s="182">
        <v>1</v>
      </c>
      <c r="F52" s="183"/>
      <c r="G52" s="184">
        <f t="shared" si="7"/>
        <v>0</v>
      </c>
      <c r="H52" s="158"/>
      <c r="I52" s="157">
        <f t="shared" si="8"/>
        <v>0</v>
      </c>
      <c r="J52" s="158"/>
      <c r="K52" s="157">
        <f t="shared" si="9"/>
        <v>0</v>
      </c>
      <c r="L52" s="157">
        <v>21</v>
      </c>
      <c r="M52" s="157">
        <f t="shared" si="10"/>
        <v>0</v>
      </c>
      <c r="N52" s="156">
        <v>0.05</v>
      </c>
      <c r="O52" s="156">
        <f t="shared" si="11"/>
        <v>0.05</v>
      </c>
      <c r="P52" s="156">
        <v>0</v>
      </c>
      <c r="Q52" s="156">
        <f t="shared" si="12"/>
        <v>0</v>
      </c>
      <c r="R52" s="157"/>
      <c r="S52" s="157" t="s">
        <v>332</v>
      </c>
      <c r="T52" s="157" t="s">
        <v>333</v>
      </c>
      <c r="U52" s="157">
        <v>10.728</v>
      </c>
      <c r="V52" s="157">
        <f t="shared" si="13"/>
        <v>10.73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303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">
      <c r="A53" s="179">
        <v>45</v>
      </c>
      <c r="B53" s="180" t="s">
        <v>2844</v>
      </c>
      <c r="C53" s="189" t="s">
        <v>3203</v>
      </c>
      <c r="D53" s="181" t="s">
        <v>1220</v>
      </c>
      <c r="E53" s="182">
        <v>10</v>
      </c>
      <c r="F53" s="183"/>
      <c r="G53" s="184">
        <f t="shared" si="7"/>
        <v>0</v>
      </c>
      <c r="H53" s="158"/>
      <c r="I53" s="157">
        <f t="shared" si="8"/>
        <v>0</v>
      </c>
      <c r="J53" s="158"/>
      <c r="K53" s="157">
        <f t="shared" si="9"/>
        <v>0</v>
      </c>
      <c r="L53" s="157">
        <v>21</v>
      </c>
      <c r="M53" s="157">
        <f t="shared" si="10"/>
        <v>0</v>
      </c>
      <c r="N53" s="156">
        <v>5.0000000000000001E-3</v>
      </c>
      <c r="O53" s="156">
        <f t="shared" si="11"/>
        <v>0.05</v>
      </c>
      <c r="P53" s="156">
        <v>0</v>
      </c>
      <c r="Q53" s="156">
        <f t="shared" si="12"/>
        <v>0</v>
      </c>
      <c r="R53" s="157"/>
      <c r="S53" s="157" t="s">
        <v>332</v>
      </c>
      <c r="T53" s="157" t="s">
        <v>333</v>
      </c>
      <c r="U53" s="157">
        <v>10.728</v>
      </c>
      <c r="V53" s="157">
        <f t="shared" si="13"/>
        <v>107.28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303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">
      <c r="A54" s="179">
        <v>46</v>
      </c>
      <c r="B54" s="180" t="s">
        <v>2846</v>
      </c>
      <c r="C54" s="189" t="s">
        <v>3204</v>
      </c>
      <c r="D54" s="181" t="s">
        <v>1220</v>
      </c>
      <c r="E54" s="182">
        <v>2</v>
      </c>
      <c r="F54" s="183"/>
      <c r="G54" s="184">
        <f t="shared" si="7"/>
        <v>0</v>
      </c>
      <c r="H54" s="158"/>
      <c r="I54" s="157">
        <f t="shared" si="8"/>
        <v>0</v>
      </c>
      <c r="J54" s="158"/>
      <c r="K54" s="157">
        <f t="shared" si="9"/>
        <v>0</v>
      </c>
      <c r="L54" s="157">
        <v>21</v>
      </c>
      <c r="M54" s="157">
        <f t="shared" si="10"/>
        <v>0</v>
      </c>
      <c r="N54" s="156">
        <v>0.05</v>
      </c>
      <c r="O54" s="156">
        <f t="shared" si="11"/>
        <v>0.1</v>
      </c>
      <c r="P54" s="156">
        <v>0</v>
      </c>
      <c r="Q54" s="156">
        <f t="shared" si="12"/>
        <v>0</v>
      </c>
      <c r="R54" s="157"/>
      <c r="S54" s="157" t="s">
        <v>332</v>
      </c>
      <c r="T54" s="157" t="s">
        <v>333</v>
      </c>
      <c r="U54" s="157">
        <v>10.728</v>
      </c>
      <c r="V54" s="157">
        <f t="shared" si="13"/>
        <v>21.46</v>
      </c>
      <c r="W54" s="157"/>
      <c r="X54" s="157" t="s">
        <v>301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303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9">
        <v>47</v>
      </c>
      <c r="B55" s="180" t="s">
        <v>3205</v>
      </c>
      <c r="C55" s="189" t="s">
        <v>3206</v>
      </c>
      <c r="D55" s="181" t="s">
        <v>1220</v>
      </c>
      <c r="E55" s="182">
        <v>1</v>
      </c>
      <c r="F55" s="183"/>
      <c r="G55" s="184">
        <f t="shared" si="7"/>
        <v>0</v>
      </c>
      <c r="H55" s="158"/>
      <c r="I55" s="157">
        <f t="shared" si="8"/>
        <v>0</v>
      </c>
      <c r="J55" s="158"/>
      <c r="K55" s="157">
        <f t="shared" si="9"/>
        <v>0</v>
      </c>
      <c r="L55" s="157">
        <v>21</v>
      </c>
      <c r="M55" s="157">
        <f t="shared" si="10"/>
        <v>0</v>
      </c>
      <c r="N55" s="156">
        <v>0.15</v>
      </c>
      <c r="O55" s="156">
        <f t="shared" si="11"/>
        <v>0.15</v>
      </c>
      <c r="P55" s="156">
        <v>0</v>
      </c>
      <c r="Q55" s="156">
        <f t="shared" si="12"/>
        <v>0</v>
      </c>
      <c r="R55" s="157"/>
      <c r="S55" s="157" t="s">
        <v>332</v>
      </c>
      <c r="T55" s="157" t="s">
        <v>333</v>
      </c>
      <c r="U55" s="157">
        <v>10.728</v>
      </c>
      <c r="V55" s="157">
        <f t="shared" si="13"/>
        <v>10.73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303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">
      <c r="A56" s="179">
        <v>48</v>
      </c>
      <c r="B56" s="180" t="s">
        <v>3207</v>
      </c>
      <c r="C56" s="189" t="s">
        <v>3208</v>
      </c>
      <c r="D56" s="181" t="s">
        <v>1220</v>
      </c>
      <c r="E56" s="182">
        <v>1</v>
      </c>
      <c r="F56" s="183"/>
      <c r="G56" s="184">
        <f t="shared" si="7"/>
        <v>0</v>
      </c>
      <c r="H56" s="158"/>
      <c r="I56" s="157">
        <f t="shared" si="8"/>
        <v>0</v>
      </c>
      <c r="J56" s="158"/>
      <c r="K56" s="157">
        <f t="shared" si="9"/>
        <v>0</v>
      </c>
      <c r="L56" s="157">
        <v>21</v>
      </c>
      <c r="M56" s="157">
        <f t="shared" si="10"/>
        <v>0</v>
      </c>
      <c r="N56" s="156">
        <v>0.15</v>
      </c>
      <c r="O56" s="156">
        <f t="shared" si="11"/>
        <v>0.15</v>
      </c>
      <c r="P56" s="156">
        <v>0</v>
      </c>
      <c r="Q56" s="156">
        <f t="shared" si="12"/>
        <v>0</v>
      </c>
      <c r="R56" s="157"/>
      <c r="S56" s="157" t="s">
        <v>332</v>
      </c>
      <c r="T56" s="157" t="s">
        <v>333</v>
      </c>
      <c r="U56" s="157">
        <v>10.728</v>
      </c>
      <c r="V56" s="157">
        <f t="shared" si="13"/>
        <v>10.73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303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">
      <c r="A57" s="179">
        <v>49</v>
      </c>
      <c r="B57" s="180" t="s">
        <v>3209</v>
      </c>
      <c r="C57" s="189" t="s">
        <v>3210</v>
      </c>
      <c r="D57" s="181" t="s">
        <v>1220</v>
      </c>
      <c r="E57" s="182">
        <v>1</v>
      </c>
      <c r="F57" s="183"/>
      <c r="G57" s="184">
        <f t="shared" si="7"/>
        <v>0</v>
      </c>
      <c r="H57" s="158"/>
      <c r="I57" s="157">
        <f t="shared" si="8"/>
        <v>0</v>
      </c>
      <c r="J57" s="158"/>
      <c r="K57" s="157">
        <f t="shared" si="9"/>
        <v>0</v>
      </c>
      <c r="L57" s="157">
        <v>21</v>
      </c>
      <c r="M57" s="157">
        <f t="shared" si="10"/>
        <v>0</v>
      </c>
      <c r="N57" s="156">
        <v>0.1</v>
      </c>
      <c r="O57" s="156">
        <f t="shared" si="11"/>
        <v>0.1</v>
      </c>
      <c r="P57" s="156">
        <v>0</v>
      </c>
      <c r="Q57" s="156">
        <f t="shared" si="12"/>
        <v>0</v>
      </c>
      <c r="R57" s="157"/>
      <c r="S57" s="157" t="s">
        <v>332</v>
      </c>
      <c r="T57" s="157" t="s">
        <v>333</v>
      </c>
      <c r="U57" s="157">
        <v>10.728</v>
      </c>
      <c r="V57" s="157">
        <f t="shared" si="13"/>
        <v>10.73</v>
      </c>
      <c r="W57" s="157"/>
      <c r="X57" s="157" t="s">
        <v>301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303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">
      <c r="A58" s="179">
        <v>50</v>
      </c>
      <c r="B58" s="180" t="s">
        <v>3211</v>
      </c>
      <c r="C58" s="189" t="s">
        <v>3212</v>
      </c>
      <c r="D58" s="181" t="s">
        <v>1220</v>
      </c>
      <c r="E58" s="182">
        <v>1</v>
      </c>
      <c r="F58" s="183"/>
      <c r="G58" s="184">
        <f t="shared" si="7"/>
        <v>0</v>
      </c>
      <c r="H58" s="158"/>
      <c r="I58" s="157">
        <f t="shared" si="8"/>
        <v>0</v>
      </c>
      <c r="J58" s="158"/>
      <c r="K58" s="157">
        <f t="shared" si="9"/>
        <v>0</v>
      </c>
      <c r="L58" s="157">
        <v>21</v>
      </c>
      <c r="M58" s="157">
        <f t="shared" si="10"/>
        <v>0</v>
      </c>
      <c r="N58" s="156">
        <v>0.1</v>
      </c>
      <c r="O58" s="156">
        <f t="shared" si="11"/>
        <v>0.1</v>
      </c>
      <c r="P58" s="156">
        <v>0</v>
      </c>
      <c r="Q58" s="156">
        <f t="shared" si="12"/>
        <v>0</v>
      </c>
      <c r="R58" s="157"/>
      <c r="S58" s="157" t="s">
        <v>332</v>
      </c>
      <c r="T58" s="157" t="s">
        <v>333</v>
      </c>
      <c r="U58" s="157">
        <v>10.728</v>
      </c>
      <c r="V58" s="157">
        <f t="shared" si="13"/>
        <v>10.73</v>
      </c>
      <c r="W58" s="157"/>
      <c r="X58" s="157" t="s">
        <v>301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303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9">
        <v>51</v>
      </c>
      <c r="B59" s="180" t="s">
        <v>3213</v>
      </c>
      <c r="C59" s="189" t="s">
        <v>3214</v>
      </c>
      <c r="D59" s="181" t="s">
        <v>3215</v>
      </c>
      <c r="E59" s="182">
        <v>1</v>
      </c>
      <c r="F59" s="183"/>
      <c r="G59" s="184">
        <f t="shared" si="7"/>
        <v>0</v>
      </c>
      <c r="H59" s="158"/>
      <c r="I59" s="157">
        <f t="shared" si="8"/>
        <v>0</v>
      </c>
      <c r="J59" s="158"/>
      <c r="K59" s="157">
        <f t="shared" si="9"/>
        <v>0</v>
      </c>
      <c r="L59" s="157">
        <v>21</v>
      </c>
      <c r="M59" s="157">
        <f t="shared" si="10"/>
        <v>0</v>
      </c>
      <c r="N59" s="156">
        <v>5.0000000000000001E-3</v>
      </c>
      <c r="O59" s="156">
        <f t="shared" si="11"/>
        <v>0.01</v>
      </c>
      <c r="P59" s="156">
        <v>0</v>
      </c>
      <c r="Q59" s="156">
        <f t="shared" si="12"/>
        <v>0</v>
      </c>
      <c r="R59" s="157"/>
      <c r="S59" s="157" t="s">
        <v>332</v>
      </c>
      <c r="T59" s="157" t="s">
        <v>333</v>
      </c>
      <c r="U59" s="157">
        <v>10.728</v>
      </c>
      <c r="V59" s="157">
        <f t="shared" si="13"/>
        <v>10.73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303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ht="22.5" outlineLevel="1" x14ac:dyDescent="0.2">
      <c r="A60" s="179">
        <v>52</v>
      </c>
      <c r="B60" s="180" t="s">
        <v>3216</v>
      </c>
      <c r="C60" s="189" t="s">
        <v>3217</v>
      </c>
      <c r="D60" s="181" t="s">
        <v>1220</v>
      </c>
      <c r="E60" s="182">
        <v>8</v>
      </c>
      <c r="F60" s="183"/>
      <c r="G60" s="184">
        <f t="shared" si="7"/>
        <v>0</v>
      </c>
      <c r="H60" s="158"/>
      <c r="I60" s="157">
        <f t="shared" si="8"/>
        <v>0</v>
      </c>
      <c r="J60" s="158"/>
      <c r="K60" s="157">
        <f t="shared" si="9"/>
        <v>0</v>
      </c>
      <c r="L60" s="157">
        <v>21</v>
      </c>
      <c r="M60" s="157">
        <f t="shared" si="10"/>
        <v>0</v>
      </c>
      <c r="N60" s="156">
        <v>5.0000000000000001E-3</v>
      </c>
      <c r="O60" s="156">
        <f t="shared" si="11"/>
        <v>0.04</v>
      </c>
      <c r="P60" s="156">
        <v>0</v>
      </c>
      <c r="Q60" s="156">
        <f t="shared" si="12"/>
        <v>0</v>
      </c>
      <c r="R60" s="157"/>
      <c r="S60" s="157" t="s">
        <v>332</v>
      </c>
      <c r="T60" s="157" t="s">
        <v>333</v>
      </c>
      <c r="U60" s="157">
        <v>10.728</v>
      </c>
      <c r="V60" s="157">
        <f t="shared" si="13"/>
        <v>85.82</v>
      </c>
      <c r="W60" s="157"/>
      <c r="X60" s="157" t="s">
        <v>301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303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ht="22.5" outlineLevel="1" x14ac:dyDescent="0.2">
      <c r="A61" s="179">
        <v>53</v>
      </c>
      <c r="B61" s="180" t="s">
        <v>3218</v>
      </c>
      <c r="C61" s="189" t="s">
        <v>3219</v>
      </c>
      <c r="D61" s="181" t="s">
        <v>3215</v>
      </c>
      <c r="E61" s="182">
        <v>1</v>
      </c>
      <c r="F61" s="183"/>
      <c r="G61" s="184">
        <f t="shared" si="7"/>
        <v>0</v>
      </c>
      <c r="H61" s="158"/>
      <c r="I61" s="157">
        <f t="shared" si="8"/>
        <v>0</v>
      </c>
      <c r="J61" s="158"/>
      <c r="K61" s="157">
        <f t="shared" si="9"/>
        <v>0</v>
      </c>
      <c r="L61" s="157">
        <v>21</v>
      </c>
      <c r="M61" s="157">
        <f t="shared" si="10"/>
        <v>0</v>
      </c>
      <c r="N61" s="156">
        <v>0.01</v>
      </c>
      <c r="O61" s="156">
        <f t="shared" si="11"/>
        <v>0.01</v>
      </c>
      <c r="P61" s="156">
        <v>0</v>
      </c>
      <c r="Q61" s="156">
        <f t="shared" si="12"/>
        <v>0</v>
      </c>
      <c r="R61" s="157"/>
      <c r="S61" s="157" t="s">
        <v>332</v>
      </c>
      <c r="T61" s="157" t="s">
        <v>333</v>
      </c>
      <c r="U61" s="157">
        <v>10.728</v>
      </c>
      <c r="V61" s="157">
        <f t="shared" si="13"/>
        <v>10.73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303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22.5" outlineLevel="1" x14ac:dyDescent="0.2">
      <c r="A62" s="179">
        <v>54</v>
      </c>
      <c r="B62" s="180" t="s">
        <v>3220</v>
      </c>
      <c r="C62" s="189" t="s">
        <v>3221</v>
      </c>
      <c r="D62" s="181" t="s">
        <v>3215</v>
      </c>
      <c r="E62" s="182">
        <v>10</v>
      </c>
      <c r="F62" s="183"/>
      <c r="G62" s="184">
        <f t="shared" si="7"/>
        <v>0</v>
      </c>
      <c r="H62" s="158"/>
      <c r="I62" s="157">
        <f t="shared" si="8"/>
        <v>0</v>
      </c>
      <c r="J62" s="158"/>
      <c r="K62" s="157">
        <f t="shared" si="9"/>
        <v>0</v>
      </c>
      <c r="L62" s="157">
        <v>21</v>
      </c>
      <c r="M62" s="157">
        <f t="shared" si="10"/>
        <v>0</v>
      </c>
      <c r="N62" s="156">
        <v>0.01</v>
      </c>
      <c r="O62" s="156">
        <f t="shared" si="11"/>
        <v>0.1</v>
      </c>
      <c r="P62" s="156">
        <v>0</v>
      </c>
      <c r="Q62" s="156">
        <f t="shared" si="12"/>
        <v>0</v>
      </c>
      <c r="R62" s="157"/>
      <c r="S62" s="157" t="s">
        <v>332</v>
      </c>
      <c r="T62" s="157" t="s">
        <v>333</v>
      </c>
      <c r="U62" s="157">
        <v>10.728</v>
      </c>
      <c r="V62" s="157">
        <f t="shared" si="13"/>
        <v>107.28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303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ht="22.5" outlineLevel="1" x14ac:dyDescent="0.2">
      <c r="A63" s="179">
        <v>55</v>
      </c>
      <c r="B63" s="180" t="s">
        <v>3222</v>
      </c>
      <c r="C63" s="189" t="s">
        <v>3223</v>
      </c>
      <c r="D63" s="181" t="s">
        <v>3215</v>
      </c>
      <c r="E63" s="182">
        <v>2</v>
      </c>
      <c r="F63" s="183"/>
      <c r="G63" s="184">
        <f t="shared" si="7"/>
        <v>0</v>
      </c>
      <c r="H63" s="158"/>
      <c r="I63" s="157">
        <f t="shared" si="8"/>
        <v>0</v>
      </c>
      <c r="J63" s="158"/>
      <c r="K63" s="157">
        <f t="shared" si="9"/>
        <v>0</v>
      </c>
      <c r="L63" s="157">
        <v>21</v>
      </c>
      <c r="M63" s="157">
        <f t="shared" si="10"/>
        <v>0</v>
      </c>
      <c r="N63" s="156">
        <v>0.03</v>
      </c>
      <c r="O63" s="156">
        <f t="shared" si="11"/>
        <v>0.06</v>
      </c>
      <c r="P63" s="156">
        <v>0</v>
      </c>
      <c r="Q63" s="156">
        <f t="shared" si="12"/>
        <v>0</v>
      </c>
      <c r="R63" s="157"/>
      <c r="S63" s="157" t="s">
        <v>332</v>
      </c>
      <c r="T63" s="157" t="s">
        <v>333</v>
      </c>
      <c r="U63" s="157">
        <v>10.728</v>
      </c>
      <c r="V63" s="157">
        <f t="shared" si="13"/>
        <v>21.46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303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22.5" outlineLevel="1" x14ac:dyDescent="0.2">
      <c r="A64" s="179">
        <v>56</v>
      </c>
      <c r="B64" s="180" t="s">
        <v>3224</v>
      </c>
      <c r="C64" s="189" t="s">
        <v>3225</v>
      </c>
      <c r="D64" s="181" t="s">
        <v>1220</v>
      </c>
      <c r="E64" s="182">
        <v>2</v>
      </c>
      <c r="F64" s="183"/>
      <c r="G64" s="184">
        <f t="shared" si="7"/>
        <v>0</v>
      </c>
      <c r="H64" s="158"/>
      <c r="I64" s="157">
        <f t="shared" si="8"/>
        <v>0</v>
      </c>
      <c r="J64" s="158"/>
      <c r="K64" s="157">
        <f t="shared" si="9"/>
        <v>0</v>
      </c>
      <c r="L64" s="157">
        <v>21</v>
      </c>
      <c r="M64" s="157">
        <f t="shared" si="10"/>
        <v>0</v>
      </c>
      <c r="N64" s="156">
        <v>5.0000000000000001E-3</v>
      </c>
      <c r="O64" s="156">
        <f t="shared" si="11"/>
        <v>0.01</v>
      </c>
      <c r="P64" s="156">
        <v>0</v>
      </c>
      <c r="Q64" s="156">
        <f t="shared" si="12"/>
        <v>0</v>
      </c>
      <c r="R64" s="157"/>
      <c r="S64" s="157" t="s">
        <v>332</v>
      </c>
      <c r="T64" s="157" t="s">
        <v>333</v>
      </c>
      <c r="U64" s="157">
        <v>10.728</v>
      </c>
      <c r="V64" s="157">
        <f t="shared" si="13"/>
        <v>21.46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303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2">
      <c r="A65" s="173">
        <v>57</v>
      </c>
      <c r="B65" s="174" t="s">
        <v>1372</v>
      </c>
      <c r="C65" s="187" t="s">
        <v>1373</v>
      </c>
      <c r="D65" s="175" t="s">
        <v>348</v>
      </c>
      <c r="E65" s="176">
        <v>4.3735999999999997</v>
      </c>
      <c r="F65" s="177"/>
      <c r="G65" s="178">
        <f t="shared" si="7"/>
        <v>0</v>
      </c>
      <c r="H65" s="158"/>
      <c r="I65" s="157">
        <f t="shared" si="8"/>
        <v>0</v>
      </c>
      <c r="J65" s="158"/>
      <c r="K65" s="157">
        <f t="shared" si="9"/>
        <v>0</v>
      </c>
      <c r="L65" s="157">
        <v>21</v>
      </c>
      <c r="M65" s="157">
        <f t="shared" si="10"/>
        <v>0</v>
      </c>
      <c r="N65" s="156">
        <v>0</v>
      </c>
      <c r="O65" s="156">
        <f t="shared" si="11"/>
        <v>0</v>
      </c>
      <c r="P65" s="156">
        <v>0</v>
      </c>
      <c r="Q65" s="156">
        <f t="shared" si="12"/>
        <v>0</v>
      </c>
      <c r="R65" s="157"/>
      <c r="S65" s="157" t="s">
        <v>300</v>
      </c>
      <c r="T65" s="157" t="s">
        <v>300</v>
      </c>
      <c r="U65" s="157">
        <v>2.4209999999999998</v>
      </c>
      <c r="V65" s="157">
        <f t="shared" si="13"/>
        <v>10.59</v>
      </c>
      <c r="W65" s="157"/>
      <c r="X65" s="157" t="s">
        <v>206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458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x14ac:dyDescent="0.2">
      <c r="A66" s="3"/>
      <c r="B66" s="4"/>
      <c r="C66" s="190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AE66">
        <v>12</v>
      </c>
      <c r="AF66">
        <v>21</v>
      </c>
      <c r="AG66" t="s">
        <v>281</v>
      </c>
    </row>
    <row r="67" spans="1:60" x14ac:dyDescent="0.2">
      <c r="A67" s="150"/>
      <c r="B67" s="151" t="s">
        <v>31</v>
      </c>
      <c r="C67" s="191"/>
      <c r="D67" s="152"/>
      <c r="E67" s="153"/>
      <c r="F67" s="153"/>
      <c r="G67" s="172">
        <f>G8</f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AE67">
        <f>SUMIF(L7:L65,AE66,G7:G65)</f>
        <v>0</v>
      </c>
      <c r="AF67">
        <f>SUMIF(L7:L65,AF66,G7:G65)</f>
        <v>0</v>
      </c>
      <c r="AG67" t="s">
        <v>463</v>
      </c>
    </row>
    <row r="68" spans="1:60" x14ac:dyDescent="0.2">
      <c r="A68" s="3"/>
      <c r="B68" s="4"/>
      <c r="C68" s="190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60" x14ac:dyDescent="0.2">
      <c r="A69" s="3"/>
      <c r="B69" s="4"/>
      <c r="C69" s="190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60" x14ac:dyDescent="0.2">
      <c r="A70" s="260" t="s">
        <v>464</v>
      </c>
      <c r="B70" s="260"/>
      <c r="C70" s="261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60" x14ac:dyDescent="0.2">
      <c r="A71" s="262"/>
      <c r="B71" s="263"/>
      <c r="C71" s="264"/>
      <c r="D71" s="263"/>
      <c r="E71" s="263"/>
      <c r="F71" s="263"/>
      <c r="G71" s="265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AG71" t="s">
        <v>465</v>
      </c>
    </row>
    <row r="72" spans="1:60" x14ac:dyDescent="0.2">
      <c r="A72" s="266"/>
      <c r="B72" s="267"/>
      <c r="C72" s="268"/>
      <c r="D72" s="267"/>
      <c r="E72" s="267"/>
      <c r="F72" s="267"/>
      <c r="G72" s="269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60" x14ac:dyDescent="0.2">
      <c r="A73" s="266"/>
      <c r="B73" s="267"/>
      <c r="C73" s="268"/>
      <c r="D73" s="267"/>
      <c r="E73" s="267"/>
      <c r="F73" s="267"/>
      <c r="G73" s="269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60" x14ac:dyDescent="0.2">
      <c r="A74" s="266"/>
      <c r="B74" s="267"/>
      <c r="C74" s="268"/>
      <c r="D74" s="267"/>
      <c r="E74" s="267"/>
      <c r="F74" s="267"/>
      <c r="G74" s="269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60" x14ac:dyDescent="0.2">
      <c r="A75" s="270"/>
      <c r="B75" s="271"/>
      <c r="C75" s="272"/>
      <c r="D75" s="271"/>
      <c r="E75" s="271"/>
      <c r="F75" s="271"/>
      <c r="G75" s="27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60" x14ac:dyDescent="0.2">
      <c r="A76" s="3"/>
      <c r="B76" s="4"/>
      <c r="C76" s="190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60" x14ac:dyDescent="0.2">
      <c r="C77" s="192"/>
      <c r="D77" s="10"/>
      <c r="AG77" t="s">
        <v>466</v>
      </c>
    </row>
    <row r="78" spans="1:60" x14ac:dyDescent="0.2">
      <c r="D78" s="10"/>
    </row>
    <row r="79" spans="1:60" x14ac:dyDescent="0.2">
      <c r="D79" s="10"/>
    </row>
    <row r="80" spans="1:60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XjL0TxNC2qrbcZoKGvYaQsSOgYclIWlJrMRy+xMxrCiYvN51UL0uaz6Mb960FXyEMAOWwxtyolYPXn2uTeeu5Q==" saltValue="hsfN05hSqhIXJu4RADKtxA==" spinCount="100000" sheet="1" formatRows="0"/>
  <mergeCells count="6">
    <mergeCell ref="A71:G75"/>
    <mergeCell ref="A1:G1"/>
    <mergeCell ref="C2:G2"/>
    <mergeCell ref="C3:G3"/>
    <mergeCell ref="C4:G4"/>
    <mergeCell ref="A70:C70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B6811-CAF7-4B69-9FD7-B11F8A47DC44}">
  <sheetPr>
    <outlinePr summaryBelow="0"/>
    <pageSetUpPr fitToPage="1"/>
  </sheetPr>
  <dimension ref="A1:BH5000"/>
  <sheetViews>
    <sheetView zoomScaleNormal="100" workbookViewId="0">
      <pane ySplit="7" topLeftCell="A8" activePane="bottomLeft" state="frozen"/>
      <selection pane="bottomLeft" activeCell="C9" sqref="C9"/>
    </sheetView>
  </sheetViews>
  <sheetFormatPr defaultRowHeight="12.75" outlineLevelRow="3" x14ac:dyDescent="0.2"/>
  <cols>
    <col min="1" max="1" width="3.42578125" customWidth="1"/>
    <col min="2" max="2" width="13.285156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54" t="s">
        <v>86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87</v>
      </c>
      <c r="C4" s="257" t="s">
        <v>88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161</v>
      </c>
      <c r="C8" s="186" t="s">
        <v>162</v>
      </c>
      <c r="D8" s="165"/>
      <c r="E8" s="166"/>
      <c r="F8" s="167"/>
      <c r="G8" s="168">
        <f>SUMIF(AG9:AG18,"&lt;&gt;NOR",G9:G18)</f>
        <v>0</v>
      </c>
      <c r="H8" s="162"/>
      <c r="I8" s="162">
        <f>SUM(I9:I18)</f>
        <v>0</v>
      </c>
      <c r="J8" s="162"/>
      <c r="K8" s="162">
        <f>SUM(K9:K18)</f>
        <v>0</v>
      </c>
      <c r="L8" s="162"/>
      <c r="M8" s="162">
        <f>SUM(M9:M18)</f>
        <v>0</v>
      </c>
      <c r="N8" s="161"/>
      <c r="O8" s="161">
        <f>SUM(O9:O18)</f>
        <v>3.04</v>
      </c>
      <c r="P8" s="161"/>
      <c r="Q8" s="161">
        <f>SUM(Q9:Q18)</f>
        <v>0</v>
      </c>
      <c r="R8" s="162"/>
      <c r="S8" s="162"/>
      <c r="T8" s="162"/>
      <c r="U8" s="162"/>
      <c r="V8" s="162">
        <f>SUM(V9:V18)</f>
        <v>100.19</v>
      </c>
      <c r="W8" s="162"/>
      <c r="X8" s="162"/>
      <c r="Y8" s="162"/>
      <c r="AG8" t="s">
        <v>296</v>
      </c>
    </row>
    <row r="9" spans="1:60" ht="45" outlineLevel="1" x14ac:dyDescent="0.2">
      <c r="A9" s="173">
        <v>1</v>
      </c>
      <c r="B9" s="174" t="s">
        <v>3226</v>
      </c>
      <c r="C9" s="187" t="s">
        <v>3722</v>
      </c>
      <c r="D9" s="175" t="s">
        <v>308</v>
      </c>
      <c r="E9" s="176">
        <v>13.84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2.3390000000000001E-2</v>
      </c>
      <c r="O9" s="156">
        <f>ROUND(E9*N9,2)</f>
        <v>0.32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300</v>
      </c>
      <c r="U9" s="157">
        <v>0.99</v>
      </c>
      <c r="V9" s="157">
        <f>ROUND(E9*U9,2)</f>
        <v>13.7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188" t="s">
        <v>3227</v>
      </c>
      <c r="D10" s="159"/>
      <c r="E10" s="160">
        <v>13.84</v>
      </c>
      <c r="F10" s="157"/>
      <c r="G10" s="15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>
        <v>0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45" outlineLevel="1" x14ac:dyDescent="0.2">
      <c r="A11" s="173">
        <v>2</v>
      </c>
      <c r="B11" s="174" t="s">
        <v>3228</v>
      </c>
      <c r="C11" s="187" t="s">
        <v>3723</v>
      </c>
      <c r="D11" s="175" t="s">
        <v>308</v>
      </c>
      <c r="E11" s="176">
        <v>10.24</v>
      </c>
      <c r="F11" s="177"/>
      <c r="G11" s="178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1.2579999999999999E-2</v>
      </c>
      <c r="O11" s="156">
        <f>ROUND(E11*N11,2)</f>
        <v>0.13</v>
      </c>
      <c r="P11" s="156">
        <v>0</v>
      </c>
      <c r="Q11" s="156">
        <f>ROUND(E11*P11,2)</f>
        <v>0</v>
      </c>
      <c r="R11" s="157"/>
      <c r="S11" s="157" t="s">
        <v>300</v>
      </c>
      <c r="T11" s="157" t="s">
        <v>300</v>
      </c>
      <c r="U11" s="157">
        <v>0.85</v>
      </c>
      <c r="V11" s="157">
        <f>ROUND(E11*U11,2)</f>
        <v>8.6999999999999993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2" x14ac:dyDescent="0.2">
      <c r="A12" s="154"/>
      <c r="B12" s="155"/>
      <c r="C12" s="274" t="s">
        <v>1580</v>
      </c>
      <c r="D12" s="275"/>
      <c r="E12" s="275"/>
      <c r="F12" s="275"/>
      <c r="G12" s="275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319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3" x14ac:dyDescent="0.2">
      <c r="A13" s="154"/>
      <c r="B13" s="155"/>
      <c r="C13" s="276" t="s">
        <v>3229</v>
      </c>
      <c r="D13" s="277"/>
      <c r="E13" s="277"/>
      <c r="F13" s="277"/>
      <c r="G13" s="277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7"/>
      <c r="AA13" s="147"/>
      <c r="AB13" s="147"/>
      <c r="AC13" s="147"/>
      <c r="AD13" s="147"/>
      <c r="AE13" s="147"/>
      <c r="AF13" s="147"/>
      <c r="AG13" s="147" t="s">
        <v>319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3" x14ac:dyDescent="0.2">
      <c r="A14" s="154"/>
      <c r="B14" s="155"/>
      <c r="C14" s="276" t="s">
        <v>3230</v>
      </c>
      <c r="D14" s="277"/>
      <c r="E14" s="277"/>
      <c r="F14" s="277"/>
      <c r="G14" s="27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319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ht="22.5" outlineLevel="3" x14ac:dyDescent="0.2">
      <c r="A15" s="154"/>
      <c r="B15" s="155"/>
      <c r="C15" s="276" t="s">
        <v>874</v>
      </c>
      <c r="D15" s="277"/>
      <c r="E15" s="277"/>
      <c r="F15" s="277"/>
      <c r="G15" s="277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319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85" t="str">
        <f>C15</f>
        <v>- standardního tmelení Q2, to je: základní tmelení Q1+ dodatečné tmelení (tmelení najemno) a případné přebroušení.</v>
      </c>
      <c r="BB15" s="147"/>
      <c r="BC15" s="147"/>
      <c r="BD15" s="147"/>
      <c r="BE15" s="147"/>
      <c r="BF15" s="147"/>
      <c r="BG15" s="147"/>
      <c r="BH15" s="147"/>
    </row>
    <row r="16" spans="1:60" outlineLevel="2" x14ac:dyDescent="0.2">
      <c r="A16" s="154"/>
      <c r="B16" s="155"/>
      <c r="C16" s="188" t="s">
        <v>3231</v>
      </c>
      <c r="D16" s="159"/>
      <c r="E16" s="160">
        <v>10.24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45" outlineLevel="1" x14ac:dyDescent="0.2">
      <c r="A17" s="173">
        <v>3</v>
      </c>
      <c r="B17" s="174" t="s">
        <v>3232</v>
      </c>
      <c r="C17" s="187" t="s">
        <v>3724</v>
      </c>
      <c r="D17" s="175" t="s">
        <v>308</v>
      </c>
      <c r="E17" s="176">
        <v>60.445</v>
      </c>
      <c r="F17" s="177"/>
      <c r="G17" s="178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6">
        <v>4.2880000000000001E-2</v>
      </c>
      <c r="O17" s="156">
        <f>ROUND(E17*N17,2)</f>
        <v>2.59</v>
      </c>
      <c r="P17" s="156">
        <v>0</v>
      </c>
      <c r="Q17" s="156">
        <f>ROUND(E17*P17,2)</f>
        <v>0</v>
      </c>
      <c r="R17" s="157"/>
      <c r="S17" s="157" t="s">
        <v>300</v>
      </c>
      <c r="T17" s="157" t="s">
        <v>300</v>
      </c>
      <c r="U17" s="157">
        <v>1.2869999999999999</v>
      </c>
      <c r="V17" s="157">
        <f>ROUND(E17*U17,2)</f>
        <v>77.790000000000006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">
      <c r="A18" s="154"/>
      <c r="B18" s="155"/>
      <c r="C18" s="188" t="s">
        <v>3233</v>
      </c>
      <c r="D18" s="159"/>
      <c r="E18" s="160">
        <v>60.445</v>
      </c>
      <c r="F18" s="157"/>
      <c r="G18" s="157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305</v>
      </c>
      <c r="AH18" s="147">
        <v>0</v>
      </c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5.5" x14ac:dyDescent="0.2">
      <c r="A19" s="163" t="s">
        <v>295</v>
      </c>
      <c r="B19" s="164" t="s">
        <v>165</v>
      </c>
      <c r="C19" s="186" t="s">
        <v>166</v>
      </c>
      <c r="D19" s="165"/>
      <c r="E19" s="166"/>
      <c r="F19" s="167"/>
      <c r="G19" s="168">
        <f>SUMIF(AG20:AG27,"&lt;&gt;NOR",G20:G27)</f>
        <v>0</v>
      </c>
      <c r="H19" s="162"/>
      <c r="I19" s="162">
        <f>SUM(I20:I27)</f>
        <v>0</v>
      </c>
      <c r="J19" s="162"/>
      <c r="K19" s="162">
        <f>SUM(K20:K27)</f>
        <v>0</v>
      </c>
      <c r="L19" s="162"/>
      <c r="M19" s="162">
        <f>SUM(M20:M27)</f>
        <v>0</v>
      </c>
      <c r="N19" s="161"/>
      <c r="O19" s="161">
        <f>SUM(O20:O27)</f>
        <v>4.3900000000000006</v>
      </c>
      <c r="P19" s="161"/>
      <c r="Q19" s="161">
        <f>SUM(Q20:Q27)</f>
        <v>0</v>
      </c>
      <c r="R19" s="162"/>
      <c r="S19" s="162"/>
      <c r="T19" s="162"/>
      <c r="U19" s="162"/>
      <c r="V19" s="162">
        <f>SUM(V20:V27)</f>
        <v>325.81</v>
      </c>
      <c r="W19" s="162"/>
      <c r="X19" s="162"/>
      <c r="Y19" s="162"/>
      <c r="AG19" t="s">
        <v>296</v>
      </c>
    </row>
    <row r="20" spans="1:60" ht="33.75" outlineLevel="1" x14ac:dyDescent="0.2">
      <c r="A20" s="173">
        <v>4</v>
      </c>
      <c r="B20" s="174" t="s">
        <v>3234</v>
      </c>
      <c r="C20" s="187" t="s">
        <v>3725</v>
      </c>
      <c r="D20" s="175" t="s">
        <v>308</v>
      </c>
      <c r="E20" s="176">
        <v>89.25</v>
      </c>
      <c r="F20" s="177"/>
      <c r="G20" s="178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1.511E-2</v>
      </c>
      <c r="O20" s="156">
        <f>ROUND(E20*N20,2)</f>
        <v>1.35</v>
      </c>
      <c r="P20" s="156">
        <v>0</v>
      </c>
      <c r="Q20" s="156">
        <f>ROUND(E20*P20,2)</f>
        <v>0</v>
      </c>
      <c r="R20" s="157"/>
      <c r="S20" s="157" t="s">
        <v>300</v>
      </c>
      <c r="T20" s="157" t="s">
        <v>300</v>
      </c>
      <c r="U20" s="157">
        <v>1.3740000000000001</v>
      </c>
      <c r="V20" s="157">
        <f>ROUND(E20*U20,2)</f>
        <v>122.63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303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2" x14ac:dyDescent="0.2">
      <c r="A21" s="154"/>
      <c r="B21" s="155"/>
      <c r="C21" s="188" t="s">
        <v>3235</v>
      </c>
      <c r="D21" s="159"/>
      <c r="E21" s="160">
        <v>89.25</v>
      </c>
      <c r="F21" s="157"/>
      <c r="G21" s="157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305</v>
      </c>
      <c r="AH21" s="147">
        <v>0</v>
      </c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33.75" outlineLevel="1" x14ac:dyDescent="0.2">
      <c r="A22" s="173">
        <v>5</v>
      </c>
      <c r="B22" s="174" t="s">
        <v>3236</v>
      </c>
      <c r="C22" s="187" t="s">
        <v>3726</v>
      </c>
      <c r="D22" s="175" t="s">
        <v>308</v>
      </c>
      <c r="E22" s="176">
        <v>83.3</v>
      </c>
      <c r="F22" s="177"/>
      <c r="G22" s="178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1.8550000000000001E-2</v>
      </c>
      <c r="O22" s="156">
        <f>ROUND(E22*N22,2)</f>
        <v>1.55</v>
      </c>
      <c r="P22" s="156">
        <v>0</v>
      </c>
      <c r="Q22" s="156">
        <f>ROUND(E22*P22,2)</f>
        <v>0</v>
      </c>
      <c r="R22" s="157"/>
      <c r="S22" s="157" t="s">
        <v>300</v>
      </c>
      <c r="T22" s="157" t="s">
        <v>300</v>
      </c>
      <c r="U22" s="157">
        <v>1.3740000000000001</v>
      </c>
      <c r="V22" s="157">
        <f>ROUND(E22*U22,2)</f>
        <v>114.45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303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">
      <c r="A23" s="154"/>
      <c r="B23" s="155"/>
      <c r="C23" s="188" t="s">
        <v>3237</v>
      </c>
      <c r="D23" s="159"/>
      <c r="E23" s="160">
        <v>83.3</v>
      </c>
      <c r="F23" s="157"/>
      <c r="G23" s="157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305</v>
      </c>
      <c r="AH23" s="147">
        <v>0</v>
      </c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33.75" outlineLevel="1" x14ac:dyDescent="0.2">
      <c r="A24" s="173">
        <v>6</v>
      </c>
      <c r="B24" s="174" t="s">
        <v>3238</v>
      </c>
      <c r="C24" s="187" t="s">
        <v>3727</v>
      </c>
      <c r="D24" s="175" t="s">
        <v>308</v>
      </c>
      <c r="E24" s="176">
        <v>88.2</v>
      </c>
      <c r="F24" s="177"/>
      <c r="G24" s="178">
        <f>ROUND(E24*F24,2)</f>
        <v>0</v>
      </c>
      <c r="H24" s="158"/>
      <c r="I24" s="157">
        <f>ROUND(E24*H24,2)</f>
        <v>0</v>
      </c>
      <c r="J24" s="158"/>
      <c r="K24" s="157">
        <f>ROUND(E24*J24,2)</f>
        <v>0</v>
      </c>
      <c r="L24" s="157">
        <v>21</v>
      </c>
      <c r="M24" s="157">
        <f>G24*(1+L24/100)</f>
        <v>0</v>
      </c>
      <c r="N24" s="156">
        <v>1.6039999999999999E-2</v>
      </c>
      <c r="O24" s="156">
        <f>ROUND(E24*N24,2)</f>
        <v>1.41</v>
      </c>
      <c r="P24" s="156">
        <v>0</v>
      </c>
      <c r="Q24" s="156">
        <f>ROUND(E24*P24,2)</f>
        <v>0</v>
      </c>
      <c r="R24" s="157"/>
      <c r="S24" s="157" t="s">
        <v>300</v>
      </c>
      <c r="T24" s="157" t="s">
        <v>300</v>
      </c>
      <c r="U24" s="157">
        <v>0.95</v>
      </c>
      <c r="V24" s="157">
        <f>ROUND(E24*U24,2)</f>
        <v>83.79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303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ht="45" outlineLevel="2" x14ac:dyDescent="0.2">
      <c r="A25" s="154"/>
      <c r="B25" s="155"/>
      <c r="C25" s="188" t="s">
        <v>3239</v>
      </c>
      <c r="D25" s="159"/>
      <c r="E25" s="160">
        <v>88.2</v>
      </c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33.75" outlineLevel="1" x14ac:dyDescent="0.2">
      <c r="A26" s="173">
        <v>7</v>
      </c>
      <c r="B26" s="174" t="s">
        <v>3240</v>
      </c>
      <c r="C26" s="187" t="s">
        <v>3728</v>
      </c>
      <c r="D26" s="175" t="s">
        <v>308</v>
      </c>
      <c r="E26" s="176">
        <v>5.2</v>
      </c>
      <c r="F26" s="177"/>
      <c r="G26" s="178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1.5939999999999999E-2</v>
      </c>
      <c r="O26" s="156">
        <f>ROUND(E26*N26,2)</f>
        <v>0.08</v>
      </c>
      <c r="P26" s="156">
        <v>0</v>
      </c>
      <c r="Q26" s="156">
        <f>ROUND(E26*P26,2)</f>
        <v>0</v>
      </c>
      <c r="R26" s="157"/>
      <c r="S26" s="157" t="s">
        <v>300</v>
      </c>
      <c r="T26" s="157" t="s">
        <v>300</v>
      </c>
      <c r="U26" s="157">
        <v>0.95</v>
      </c>
      <c r="V26" s="157">
        <f>ROUND(E26*U26,2)</f>
        <v>4.9400000000000004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303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22.5" outlineLevel="2" x14ac:dyDescent="0.2">
      <c r="A27" s="154"/>
      <c r="B27" s="155"/>
      <c r="C27" s="188" t="s">
        <v>3241</v>
      </c>
      <c r="D27" s="159"/>
      <c r="E27" s="160">
        <v>5.2</v>
      </c>
      <c r="F27" s="157"/>
      <c r="G27" s="157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7"/>
      <c r="AA27" s="147"/>
      <c r="AB27" s="147"/>
      <c r="AC27" s="147"/>
      <c r="AD27" s="147"/>
      <c r="AE27" s="147"/>
      <c r="AF27" s="147"/>
      <c r="AG27" s="147" t="s">
        <v>305</v>
      </c>
      <c r="AH27" s="147">
        <v>0</v>
      </c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x14ac:dyDescent="0.2">
      <c r="A28" s="163" t="s">
        <v>295</v>
      </c>
      <c r="B28" s="164" t="s">
        <v>169</v>
      </c>
      <c r="C28" s="186" t="s">
        <v>170</v>
      </c>
      <c r="D28" s="165"/>
      <c r="E28" s="166"/>
      <c r="F28" s="167"/>
      <c r="G28" s="168">
        <f>SUMIF(AG29:AG36,"&lt;&gt;NOR",G29:G36)</f>
        <v>0</v>
      </c>
      <c r="H28" s="162"/>
      <c r="I28" s="162">
        <f>SUM(I29:I36)</f>
        <v>0</v>
      </c>
      <c r="J28" s="162"/>
      <c r="K28" s="162">
        <f>SUM(K29:K36)</f>
        <v>0</v>
      </c>
      <c r="L28" s="162"/>
      <c r="M28" s="162">
        <f>SUM(M29:M36)</f>
        <v>0</v>
      </c>
      <c r="N28" s="161"/>
      <c r="O28" s="161">
        <f>SUM(O29:O36)</f>
        <v>0.55000000000000004</v>
      </c>
      <c r="P28" s="161"/>
      <c r="Q28" s="161">
        <f>SUM(Q29:Q36)</f>
        <v>0</v>
      </c>
      <c r="R28" s="162"/>
      <c r="S28" s="162"/>
      <c r="T28" s="162"/>
      <c r="U28" s="162"/>
      <c r="V28" s="162">
        <f>SUM(V29:V36)</f>
        <v>29.65</v>
      </c>
      <c r="W28" s="162"/>
      <c r="X28" s="162"/>
      <c r="Y28" s="162"/>
      <c r="AG28" t="s">
        <v>296</v>
      </c>
    </row>
    <row r="29" spans="1:60" ht="22.5" outlineLevel="1" x14ac:dyDescent="0.2">
      <c r="A29" s="173">
        <v>8</v>
      </c>
      <c r="B29" s="174" t="s">
        <v>727</v>
      </c>
      <c r="C29" s="187" t="s">
        <v>3729</v>
      </c>
      <c r="D29" s="175" t="s">
        <v>308</v>
      </c>
      <c r="E29" s="176">
        <v>83.501999999999995</v>
      </c>
      <c r="F29" s="177"/>
      <c r="G29" s="178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6">
        <v>6.1999999999999998E-3</v>
      </c>
      <c r="O29" s="156">
        <f>ROUND(E29*N29,2)</f>
        <v>0.52</v>
      </c>
      <c r="P29" s="156">
        <v>0</v>
      </c>
      <c r="Q29" s="156">
        <f>ROUND(E29*P29,2)</f>
        <v>0</v>
      </c>
      <c r="R29" s="157"/>
      <c r="S29" s="157" t="s">
        <v>300</v>
      </c>
      <c r="T29" s="157" t="s">
        <v>300</v>
      </c>
      <c r="U29" s="157">
        <v>0.28499999999999998</v>
      </c>
      <c r="V29" s="157">
        <f>ROUND(E29*U29,2)</f>
        <v>23.8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303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2" x14ac:dyDescent="0.2">
      <c r="A30" s="154"/>
      <c r="B30" s="155"/>
      <c r="C30" s="188" t="s">
        <v>3242</v>
      </c>
      <c r="D30" s="159"/>
      <c r="E30" s="160">
        <v>52.94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3" x14ac:dyDescent="0.2">
      <c r="A31" s="154"/>
      <c r="B31" s="155"/>
      <c r="C31" s="188" t="s">
        <v>3243</v>
      </c>
      <c r="D31" s="159"/>
      <c r="E31" s="160">
        <v>22.052</v>
      </c>
      <c r="F31" s="157"/>
      <c r="G31" s="157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>
        <v>0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3" x14ac:dyDescent="0.2">
      <c r="A32" s="154"/>
      <c r="B32" s="155"/>
      <c r="C32" s="188" t="s">
        <v>3244</v>
      </c>
      <c r="D32" s="159"/>
      <c r="E32" s="160">
        <v>8.51</v>
      </c>
      <c r="F32" s="157"/>
      <c r="G32" s="157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305</v>
      </c>
      <c r="AH32" s="147">
        <v>0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3">
        <v>9</v>
      </c>
      <c r="B33" s="174" t="s">
        <v>729</v>
      </c>
      <c r="C33" s="187" t="s">
        <v>3656</v>
      </c>
      <c r="D33" s="175" t="s">
        <v>308</v>
      </c>
      <c r="E33" s="176">
        <v>83.501999999999995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3.2000000000000003E-4</v>
      </c>
      <c r="O33" s="156">
        <f>ROUND(E33*N33,2)</f>
        <v>0.03</v>
      </c>
      <c r="P33" s="156">
        <v>0</v>
      </c>
      <c r="Q33" s="156">
        <f>ROUND(E33*P33,2)</f>
        <v>0</v>
      </c>
      <c r="R33" s="157"/>
      <c r="S33" s="157" t="s">
        <v>300</v>
      </c>
      <c r="T33" s="157" t="s">
        <v>300</v>
      </c>
      <c r="U33" s="157">
        <v>7.0000000000000007E-2</v>
      </c>
      <c r="V33" s="157">
        <f>ROUND(E33*U33,2)</f>
        <v>5.85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">
      <c r="A34" s="154"/>
      <c r="B34" s="155"/>
      <c r="C34" s="188" t="s">
        <v>3242</v>
      </c>
      <c r="D34" s="159"/>
      <c r="E34" s="160">
        <v>52.94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3" x14ac:dyDescent="0.2">
      <c r="A35" s="154"/>
      <c r="B35" s="155"/>
      <c r="C35" s="188" t="s">
        <v>3243</v>
      </c>
      <c r="D35" s="159"/>
      <c r="E35" s="160">
        <v>22.052</v>
      </c>
      <c r="F35" s="157"/>
      <c r="G35" s="157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3" x14ac:dyDescent="0.2">
      <c r="A36" s="154"/>
      <c r="B36" s="155"/>
      <c r="C36" s="188" t="s">
        <v>3244</v>
      </c>
      <c r="D36" s="159"/>
      <c r="E36" s="160">
        <v>8.51</v>
      </c>
      <c r="F36" s="157"/>
      <c r="G36" s="157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305</v>
      </c>
      <c r="AH36" s="147">
        <v>0</v>
      </c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x14ac:dyDescent="0.2">
      <c r="A37" s="163" t="s">
        <v>295</v>
      </c>
      <c r="B37" s="164" t="s">
        <v>176</v>
      </c>
      <c r="C37" s="186" t="s">
        <v>177</v>
      </c>
      <c r="D37" s="165"/>
      <c r="E37" s="166"/>
      <c r="F37" s="167"/>
      <c r="G37" s="168">
        <f>SUMIF(AG38:AG39,"&lt;&gt;NOR",G38:G39)</f>
        <v>0</v>
      </c>
      <c r="H37" s="162"/>
      <c r="I37" s="162">
        <f>SUM(I38:I39)</f>
        <v>0</v>
      </c>
      <c r="J37" s="162"/>
      <c r="K37" s="162">
        <f>SUM(K38:K39)</f>
        <v>0</v>
      </c>
      <c r="L37" s="162"/>
      <c r="M37" s="162">
        <f>SUM(M38:M39)</f>
        <v>0</v>
      </c>
      <c r="N37" s="161"/>
      <c r="O37" s="161">
        <f>SUM(O38:O39)</f>
        <v>3.9</v>
      </c>
      <c r="P37" s="161"/>
      <c r="Q37" s="161">
        <f>SUM(Q38:Q39)</f>
        <v>0</v>
      </c>
      <c r="R37" s="162"/>
      <c r="S37" s="162"/>
      <c r="T37" s="162"/>
      <c r="U37" s="162"/>
      <c r="V37" s="162">
        <f>SUM(V38:V39)</f>
        <v>17.05</v>
      </c>
      <c r="W37" s="162"/>
      <c r="X37" s="162"/>
      <c r="Y37" s="162"/>
      <c r="AG37" t="s">
        <v>296</v>
      </c>
    </row>
    <row r="38" spans="1:60" ht="22.5" outlineLevel="1" x14ac:dyDescent="0.2">
      <c r="A38" s="173">
        <v>10</v>
      </c>
      <c r="B38" s="174" t="s">
        <v>784</v>
      </c>
      <c r="C38" s="187" t="s">
        <v>3730</v>
      </c>
      <c r="D38" s="175" t="s">
        <v>338</v>
      </c>
      <c r="E38" s="176">
        <v>9.2880000000000003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0.42</v>
      </c>
      <c r="O38" s="156">
        <f>ROUND(E38*N38,2)</f>
        <v>3.9</v>
      </c>
      <c r="P38" s="156">
        <v>0</v>
      </c>
      <c r="Q38" s="156">
        <f>ROUND(E38*P38,2)</f>
        <v>0</v>
      </c>
      <c r="R38" s="157"/>
      <c r="S38" s="157" t="s">
        <v>300</v>
      </c>
      <c r="T38" s="157" t="s">
        <v>300</v>
      </c>
      <c r="U38" s="157">
        <v>1.8360000000000001</v>
      </c>
      <c r="V38" s="157">
        <f>ROUND(E38*U38,2)</f>
        <v>17.05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303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ht="22.5" outlineLevel="2" x14ac:dyDescent="0.2">
      <c r="A39" s="154"/>
      <c r="B39" s="155"/>
      <c r="C39" s="188" t="s">
        <v>3245</v>
      </c>
      <c r="D39" s="159"/>
      <c r="E39" s="160">
        <v>9.2880000000000003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x14ac:dyDescent="0.2">
      <c r="A40" s="163" t="s">
        <v>295</v>
      </c>
      <c r="B40" s="164" t="s">
        <v>178</v>
      </c>
      <c r="C40" s="186" t="s">
        <v>179</v>
      </c>
      <c r="D40" s="165"/>
      <c r="E40" s="166"/>
      <c r="F40" s="167"/>
      <c r="G40" s="168">
        <f>SUMIF(AG41:AG43,"&lt;&gt;NOR",G41:G43)</f>
        <v>0</v>
      </c>
      <c r="H40" s="162"/>
      <c r="I40" s="162">
        <f>SUM(I41:I43)</f>
        <v>0</v>
      </c>
      <c r="J40" s="162"/>
      <c r="K40" s="162">
        <f>SUM(K41:K43)</f>
        <v>0</v>
      </c>
      <c r="L40" s="162"/>
      <c r="M40" s="162">
        <f>SUM(M41:M43)</f>
        <v>0</v>
      </c>
      <c r="N40" s="161"/>
      <c r="O40" s="161">
        <f>SUM(O41:O43)</f>
        <v>6.56</v>
      </c>
      <c r="P40" s="161"/>
      <c r="Q40" s="161">
        <f>SUM(Q41:Q43)</f>
        <v>0</v>
      </c>
      <c r="R40" s="162"/>
      <c r="S40" s="162"/>
      <c r="T40" s="162"/>
      <c r="U40" s="162"/>
      <c r="V40" s="162">
        <f>SUM(V41:V43)</f>
        <v>85.04</v>
      </c>
      <c r="W40" s="162"/>
      <c r="X40" s="162"/>
      <c r="Y40" s="162"/>
      <c r="AG40" t="s">
        <v>296</v>
      </c>
    </row>
    <row r="41" spans="1:60" ht="22.5" outlineLevel="1" x14ac:dyDescent="0.2">
      <c r="A41" s="173">
        <v>11</v>
      </c>
      <c r="B41" s="174" t="s">
        <v>808</v>
      </c>
      <c r="C41" s="187" t="s">
        <v>3665</v>
      </c>
      <c r="D41" s="175" t="s">
        <v>308</v>
      </c>
      <c r="E41" s="176">
        <v>206.4</v>
      </c>
      <c r="F41" s="177"/>
      <c r="G41" s="178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3.1780000000000003E-2</v>
      </c>
      <c r="O41" s="156">
        <f>ROUND(E41*N41,2)</f>
        <v>6.56</v>
      </c>
      <c r="P41" s="156">
        <v>0</v>
      </c>
      <c r="Q41" s="156">
        <f>ROUND(E41*P41,2)</f>
        <v>0</v>
      </c>
      <c r="R41" s="157"/>
      <c r="S41" s="157" t="s">
        <v>300</v>
      </c>
      <c r="T41" s="157" t="s">
        <v>300</v>
      </c>
      <c r="U41" s="157">
        <v>0.41199999999999998</v>
      </c>
      <c r="V41" s="157">
        <f>ROUND(E41*U41,2)</f>
        <v>85.04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303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2" x14ac:dyDescent="0.2">
      <c r="A42" s="154"/>
      <c r="B42" s="155"/>
      <c r="C42" s="274" t="s">
        <v>809</v>
      </c>
      <c r="D42" s="275"/>
      <c r="E42" s="275"/>
      <c r="F42" s="275"/>
      <c r="G42" s="275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319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ht="22.5" outlineLevel="2" x14ac:dyDescent="0.2">
      <c r="A43" s="154"/>
      <c r="B43" s="155"/>
      <c r="C43" s="188" t="s">
        <v>3246</v>
      </c>
      <c r="D43" s="159"/>
      <c r="E43" s="160">
        <v>206.4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x14ac:dyDescent="0.2">
      <c r="A44" s="163" t="s">
        <v>295</v>
      </c>
      <c r="B44" s="164" t="s">
        <v>190</v>
      </c>
      <c r="C44" s="186" t="s">
        <v>191</v>
      </c>
      <c r="D44" s="165"/>
      <c r="E44" s="166"/>
      <c r="F44" s="167"/>
      <c r="G44" s="168">
        <f>SUMIF(AG45:AG48,"&lt;&gt;NOR",G45:G48)</f>
        <v>0</v>
      </c>
      <c r="H44" s="162"/>
      <c r="I44" s="162">
        <f>SUM(I45:I48)</f>
        <v>0</v>
      </c>
      <c r="J44" s="162"/>
      <c r="K44" s="162">
        <f>SUM(K45:K48)</f>
        <v>0</v>
      </c>
      <c r="L44" s="162"/>
      <c r="M44" s="162">
        <f>SUM(M45:M48)</f>
        <v>0</v>
      </c>
      <c r="N44" s="161"/>
      <c r="O44" s="161">
        <f>SUM(O45:O48)</f>
        <v>0.19</v>
      </c>
      <c r="P44" s="161"/>
      <c r="Q44" s="161">
        <f>SUM(Q45:Q48)</f>
        <v>0</v>
      </c>
      <c r="R44" s="162"/>
      <c r="S44" s="162"/>
      <c r="T44" s="162"/>
      <c r="U44" s="162"/>
      <c r="V44" s="162">
        <f>SUM(V45:V48)</f>
        <v>25.330000000000002</v>
      </c>
      <c r="W44" s="162"/>
      <c r="X44" s="162"/>
      <c r="Y44" s="162"/>
      <c r="AG44" t="s">
        <v>296</v>
      </c>
    </row>
    <row r="45" spans="1:60" outlineLevel="1" x14ac:dyDescent="0.2">
      <c r="A45" s="173">
        <v>12</v>
      </c>
      <c r="B45" s="174" t="s">
        <v>832</v>
      </c>
      <c r="C45" s="187" t="s">
        <v>833</v>
      </c>
      <c r="D45" s="175" t="s">
        <v>308</v>
      </c>
      <c r="E45" s="176">
        <v>132.6</v>
      </c>
      <c r="F45" s="177"/>
      <c r="G45" s="178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1.2099999999999999E-3</v>
      </c>
      <c r="O45" s="156">
        <f>ROUND(E45*N45,2)</f>
        <v>0.16</v>
      </c>
      <c r="P45" s="156">
        <v>0</v>
      </c>
      <c r="Q45" s="156">
        <f>ROUND(E45*P45,2)</f>
        <v>0</v>
      </c>
      <c r="R45" s="157"/>
      <c r="S45" s="157" t="s">
        <v>300</v>
      </c>
      <c r="T45" s="157" t="s">
        <v>300</v>
      </c>
      <c r="U45" s="157">
        <v>0.18</v>
      </c>
      <c r="V45" s="157">
        <f>ROUND(E45*U45,2)</f>
        <v>23.87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303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2" x14ac:dyDescent="0.2">
      <c r="A46" s="154"/>
      <c r="B46" s="155"/>
      <c r="C46" s="188" t="s">
        <v>3247</v>
      </c>
      <c r="D46" s="159"/>
      <c r="E46" s="160">
        <v>132.6</v>
      </c>
      <c r="F46" s="157"/>
      <c r="G46" s="157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305</v>
      </c>
      <c r="AH46" s="147">
        <v>0</v>
      </c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ht="22.5" outlineLevel="1" x14ac:dyDescent="0.2">
      <c r="A47" s="173">
        <v>13</v>
      </c>
      <c r="B47" s="174" t="s">
        <v>835</v>
      </c>
      <c r="C47" s="187" t="s">
        <v>836</v>
      </c>
      <c r="D47" s="175" t="s">
        <v>308</v>
      </c>
      <c r="E47" s="176">
        <v>5.4</v>
      </c>
      <c r="F47" s="177"/>
      <c r="G47" s="178">
        <f>ROUND(E47*F47,2)</f>
        <v>0</v>
      </c>
      <c r="H47" s="158"/>
      <c r="I47" s="157">
        <f>ROUND(E47*H47,2)</f>
        <v>0</v>
      </c>
      <c r="J47" s="158"/>
      <c r="K47" s="157">
        <f>ROUND(E47*J47,2)</f>
        <v>0</v>
      </c>
      <c r="L47" s="157">
        <v>21</v>
      </c>
      <c r="M47" s="157">
        <f>G47*(1+L47/100)</f>
        <v>0</v>
      </c>
      <c r="N47" s="156">
        <v>5.8500000000000002E-3</v>
      </c>
      <c r="O47" s="156">
        <f>ROUND(E47*N47,2)</f>
        <v>0.03</v>
      </c>
      <c r="P47" s="156">
        <v>0</v>
      </c>
      <c r="Q47" s="156">
        <f>ROUND(E47*P47,2)</f>
        <v>0</v>
      </c>
      <c r="R47" s="157"/>
      <c r="S47" s="157" t="s">
        <v>300</v>
      </c>
      <c r="T47" s="157" t="s">
        <v>300</v>
      </c>
      <c r="U47" s="157">
        <v>0.27</v>
      </c>
      <c r="V47" s="157">
        <f>ROUND(E47*U47,2)</f>
        <v>1.46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303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2" x14ac:dyDescent="0.2">
      <c r="A48" s="154"/>
      <c r="B48" s="155"/>
      <c r="C48" s="188" t="s">
        <v>3248</v>
      </c>
      <c r="D48" s="159"/>
      <c r="E48" s="160">
        <v>5.4</v>
      </c>
      <c r="F48" s="157"/>
      <c r="G48" s="15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305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25.5" x14ac:dyDescent="0.2">
      <c r="A49" s="163" t="s">
        <v>295</v>
      </c>
      <c r="B49" s="164" t="s">
        <v>192</v>
      </c>
      <c r="C49" s="186" t="s">
        <v>193</v>
      </c>
      <c r="D49" s="165"/>
      <c r="E49" s="166"/>
      <c r="F49" s="167"/>
      <c r="G49" s="168">
        <f>SUMIF(AG50:AG56,"&lt;&gt;NOR",G50:G56)</f>
        <v>0</v>
      </c>
      <c r="H49" s="162"/>
      <c r="I49" s="162">
        <f>SUM(I50:I56)</f>
        <v>0</v>
      </c>
      <c r="J49" s="162"/>
      <c r="K49" s="162">
        <f>SUM(K50:K56)</f>
        <v>0</v>
      </c>
      <c r="L49" s="162"/>
      <c r="M49" s="162">
        <f>SUM(M50:M56)</f>
        <v>0</v>
      </c>
      <c r="N49" s="161"/>
      <c r="O49" s="161">
        <f>SUM(O50:O56)</f>
        <v>0.04</v>
      </c>
      <c r="P49" s="161"/>
      <c r="Q49" s="161">
        <f>SUM(Q50:Q56)</f>
        <v>0</v>
      </c>
      <c r="R49" s="162"/>
      <c r="S49" s="162"/>
      <c r="T49" s="162"/>
      <c r="U49" s="162"/>
      <c r="V49" s="162">
        <f>SUM(V50:V56)</f>
        <v>238.58</v>
      </c>
      <c r="W49" s="162"/>
      <c r="X49" s="162"/>
      <c r="Y49" s="162"/>
      <c r="AG49" t="s">
        <v>296</v>
      </c>
    </row>
    <row r="50" spans="1:60" outlineLevel="1" x14ac:dyDescent="0.2">
      <c r="A50" s="173">
        <v>14</v>
      </c>
      <c r="B50" s="174" t="s">
        <v>847</v>
      </c>
      <c r="C50" s="187" t="s">
        <v>848</v>
      </c>
      <c r="D50" s="175" t="s">
        <v>308</v>
      </c>
      <c r="E50" s="176">
        <v>768.5</v>
      </c>
      <c r="F50" s="177"/>
      <c r="G50" s="178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4.0000000000000003E-5</v>
      </c>
      <c r="O50" s="156">
        <f>ROUND(E50*N50,2)</f>
        <v>0.03</v>
      </c>
      <c r="P50" s="156">
        <v>0</v>
      </c>
      <c r="Q50" s="156">
        <f>ROUND(E50*P50,2)</f>
        <v>0</v>
      </c>
      <c r="R50" s="157"/>
      <c r="S50" s="157" t="s">
        <v>300</v>
      </c>
      <c r="T50" s="157" t="s">
        <v>300</v>
      </c>
      <c r="U50" s="157">
        <v>0.31</v>
      </c>
      <c r="V50" s="157">
        <f>ROUND(E50*U50,2)</f>
        <v>238.24</v>
      </c>
      <c r="W50" s="157"/>
      <c r="X50" s="157" t="s">
        <v>301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303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2" x14ac:dyDescent="0.2">
      <c r="A51" s="154"/>
      <c r="B51" s="155"/>
      <c r="C51" s="188" t="s">
        <v>3247</v>
      </c>
      <c r="D51" s="159"/>
      <c r="E51" s="160">
        <v>132.6</v>
      </c>
      <c r="F51" s="157"/>
      <c r="G51" s="15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>
        <v>0</v>
      </c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3" x14ac:dyDescent="0.2">
      <c r="A52" s="154"/>
      <c r="B52" s="155"/>
      <c r="C52" s="188" t="s">
        <v>834</v>
      </c>
      <c r="D52" s="159"/>
      <c r="E52" s="160">
        <v>635.9</v>
      </c>
      <c r="F52" s="157"/>
      <c r="G52" s="157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305</v>
      </c>
      <c r="AH52" s="147">
        <v>0</v>
      </c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">
      <c r="A53" s="173">
        <v>15</v>
      </c>
      <c r="B53" s="174" t="s">
        <v>863</v>
      </c>
      <c r="C53" s="187" t="s">
        <v>864</v>
      </c>
      <c r="D53" s="175" t="s">
        <v>314</v>
      </c>
      <c r="E53" s="176">
        <v>2</v>
      </c>
      <c r="F53" s="177"/>
      <c r="G53" s="178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1.0000000000000001E-5</v>
      </c>
      <c r="O53" s="156">
        <f>ROUND(E53*N53,2)</f>
        <v>0</v>
      </c>
      <c r="P53" s="156">
        <v>0</v>
      </c>
      <c r="Q53" s="156">
        <f>ROUND(E53*P53,2)</f>
        <v>0</v>
      </c>
      <c r="R53" s="157"/>
      <c r="S53" s="157" t="s">
        <v>300</v>
      </c>
      <c r="T53" s="157" t="s">
        <v>300</v>
      </c>
      <c r="U53" s="157">
        <v>0.17</v>
      </c>
      <c r="V53" s="157">
        <f>ROUND(E53*U53,2)</f>
        <v>0.34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303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2" x14ac:dyDescent="0.2">
      <c r="A54" s="154"/>
      <c r="B54" s="155"/>
      <c r="C54" s="188" t="s">
        <v>3249</v>
      </c>
      <c r="D54" s="159"/>
      <c r="E54" s="160">
        <v>2</v>
      </c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3">
        <v>16</v>
      </c>
      <c r="B55" s="174" t="s">
        <v>866</v>
      </c>
      <c r="C55" s="187" t="s">
        <v>867</v>
      </c>
      <c r="D55" s="175" t="s">
        <v>314</v>
      </c>
      <c r="E55" s="176">
        <v>2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3.0000000000000001E-3</v>
      </c>
      <c r="O55" s="156">
        <f>ROUND(E55*N55,2)</f>
        <v>0.01</v>
      </c>
      <c r="P55" s="156">
        <v>0</v>
      </c>
      <c r="Q55" s="156">
        <f>ROUND(E55*P55,2)</f>
        <v>0</v>
      </c>
      <c r="R55" s="157" t="s">
        <v>349</v>
      </c>
      <c r="S55" s="157" t="s">
        <v>300</v>
      </c>
      <c r="T55" s="157" t="s">
        <v>300</v>
      </c>
      <c r="U55" s="157">
        <v>0</v>
      </c>
      <c r="V55" s="157">
        <f>ROUND(E55*U55,2)</f>
        <v>0</v>
      </c>
      <c r="W55" s="157"/>
      <c r="X55" s="157" t="s">
        <v>334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335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">
      <c r="A56" s="154"/>
      <c r="B56" s="155"/>
      <c r="C56" s="188" t="s">
        <v>157</v>
      </c>
      <c r="D56" s="159"/>
      <c r="E56" s="160">
        <v>2</v>
      </c>
      <c r="F56" s="157"/>
      <c r="G56" s="157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305</v>
      </c>
      <c r="AH56" s="147">
        <v>0</v>
      </c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x14ac:dyDescent="0.2">
      <c r="A57" s="163" t="s">
        <v>295</v>
      </c>
      <c r="B57" s="164" t="s">
        <v>196</v>
      </c>
      <c r="C57" s="186" t="s">
        <v>197</v>
      </c>
      <c r="D57" s="165"/>
      <c r="E57" s="166"/>
      <c r="F57" s="167"/>
      <c r="G57" s="168">
        <f>SUMIF(AG58:AG78,"&lt;&gt;NOR",G58:G78)</f>
        <v>0</v>
      </c>
      <c r="H57" s="162"/>
      <c r="I57" s="162">
        <f>SUM(I58:I78)</f>
        <v>0</v>
      </c>
      <c r="J57" s="162"/>
      <c r="K57" s="162">
        <f>SUM(K58:K78)</f>
        <v>0</v>
      </c>
      <c r="L57" s="162"/>
      <c r="M57" s="162">
        <f>SUM(M58:M78)</f>
        <v>0</v>
      </c>
      <c r="N57" s="161"/>
      <c r="O57" s="161">
        <f>SUM(O58:O78)</f>
        <v>0.17</v>
      </c>
      <c r="P57" s="161"/>
      <c r="Q57" s="161">
        <f>SUM(Q58:Q78)</f>
        <v>37.450000000000003</v>
      </c>
      <c r="R57" s="162"/>
      <c r="S57" s="162"/>
      <c r="T57" s="162"/>
      <c r="U57" s="162"/>
      <c r="V57" s="162">
        <f>SUM(V58:V78)</f>
        <v>169.16</v>
      </c>
      <c r="W57" s="162"/>
      <c r="X57" s="162"/>
      <c r="Y57" s="162"/>
      <c r="AG57" t="s">
        <v>296</v>
      </c>
    </row>
    <row r="58" spans="1:60" ht="22.5" outlineLevel="1" x14ac:dyDescent="0.2">
      <c r="A58" s="173">
        <v>17</v>
      </c>
      <c r="B58" s="174" t="s">
        <v>3250</v>
      </c>
      <c r="C58" s="187" t="s">
        <v>3251</v>
      </c>
      <c r="D58" s="175" t="s">
        <v>308</v>
      </c>
      <c r="E58" s="176">
        <v>93.4</v>
      </c>
      <c r="F58" s="177"/>
      <c r="G58" s="178">
        <f>ROUND(E58*F58,2)</f>
        <v>0</v>
      </c>
      <c r="H58" s="158"/>
      <c r="I58" s="157">
        <f>ROUND(E58*H58,2)</f>
        <v>0</v>
      </c>
      <c r="J58" s="158"/>
      <c r="K58" s="157">
        <f>ROUND(E58*J58,2)</f>
        <v>0</v>
      </c>
      <c r="L58" s="157">
        <v>21</v>
      </c>
      <c r="M58" s="157">
        <f>G58*(1+L58/100)</f>
        <v>0</v>
      </c>
      <c r="N58" s="156">
        <v>3.3E-4</v>
      </c>
      <c r="O58" s="156">
        <f>ROUND(E58*N58,2)</f>
        <v>0.03</v>
      </c>
      <c r="P58" s="156">
        <v>1.183E-2</v>
      </c>
      <c r="Q58" s="156">
        <f>ROUND(E58*P58,2)</f>
        <v>1.1000000000000001</v>
      </c>
      <c r="R58" s="157"/>
      <c r="S58" s="157" t="s">
        <v>300</v>
      </c>
      <c r="T58" s="157" t="s">
        <v>300</v>
      </c>
      <c r="U58" s="157">
        <v>0.34599999999999997</v>
      </c>
      <c r="V58" s="157">
        <f>ROUND(E58*U58,2)</f>
        <v>32.32</v>
      </c>
      <c r="W58" s="157"/>
      <c r="X58" s="157" t="s">
        <v>301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303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ht="45" outlineLevel="2" x14ac:dyDescent="0.2">
      <c r="A59" s="154"/>
      <c r="B59" s="155"/>
      <c r="C59" s="188" t="s">
        <v>3239</v>
      </c>
      <c r="D59" s="159"/>
      <c r="E59" s="160">
        <v>88.2</v>
      </c>
      <c r="F59" s="157"/>
      <c r="G59" s="157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7"/>
      <c r="AA59" s="147"/>
      <c r="AB59" s="147"/>
      <c r="AC59" s="147"/>
      <c r="AD59" s="147"/>
      <c r="AE59" s="147"/>
      <c r="AF59" s="147"/>
      <c r="AG59" s="147" t="s">
        <v>305</v>
      </c>
      <c r="AH59" s="147">
        <v>0</v>
      </c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ht="22.5" outlineLevel="3" x14ac:dyDescent="0.2">
      <c r="A60" s="154"/>
      <c r="B60" s="155"/>
      <c r="C60" s="188" t="s">
        <v>3241</v>
      </c>
      <c r="D60" s="159"/>
      <c r="E60" s="160">
        <v>5.2</v>
      </c>
      <c r="F60" s="157"/>
      <c r="G60" s="157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305</v>
      </c>
      <c r="AH60" s="147">
        <v>0</v>
      </c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">
      <c r="A61" s="173">
        <v>18</v>
      </c>
      <c r="B61" s="174" t="s">
        <v>3252</v>
      </c>
      <c r="C61" s="187" t="s">
        <v>3253</v>
      </c>
      <c r="D61" s="175" t="s">
        <v>308</v>
      </c>
      <c r="E61" s="176">
        <v>97.522000000000006</v>
      </c>
      <c r="F61" s="177"/>
      <c r="G61" s="178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6">
        <v>6.7000000000000002E-4</v>
      </c>
      <c r="O61" s="156">
        <f>ROUND(E61*N61,2)</f>
        <v>7.0000000000000007E-2</v>
      </c>
      <c r="P61" s="156">
        <v>0.18</v>
      </c>
      <c r="Q61" s="156">
        <f>ROUND(E61*P61,2)</f>
        <v>17.55</v>
      </c>
      <c r="R61" s="157"/>
      <c r="S61" s="157" t="s">
        <v>300</v>
      </c>
      <c r="T61" s="157" t="s">
        <v>300</v>
      </c>
      <c r="U61" s="157">
        <v>0.23200000000000001</v>
      </c>
      <c r="V61" s="157">
        <f>ROUND(E61*U61,2)</f>
        <v>22.63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303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45" outlineLevel="2" x14ac:dyDescent="0.2">
      <c r="A62" s="154"/>
      <c r="B62" s="155"/>
      <c r="C62" s="188" t="s">
        <v>3254</v>
      </c>
      <c r="D62" s="159"/>
      <c r="E62" s="160">
        <v>97.522000000000006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ht="22.5" outlineLevel="1" x14ac:dyDescent="0.2">
      <c r="A63" s="173">
        <v>19</v>
      </c>
      <c r="B63" s="174" t="s">
        <v>3255</v>
      </c>
      <c r="C63" s="187" t="s">
        <v>3256</v>
      </c>
      <c r="D63" s="175" t="s">
        <v>308</v>
      </c>
      <c r="E63" s="176">
        <v>172.55</v>
      </c>
      <c r="F63" s="177"/>
      <c r="G63" s="178">
        <f>ROUND(E63*F63,2)</f>
        <v>0</v>
      </c>
      <c r="H63" s="158"/>
      <c r="I63" s="157">
        <f>ROUND(E63*H63,2)</f>
        <v>0</v>
      </c>
      <c r="J63" s="158"/>
      <c r="K63" s="157">
        <f>ROUND(E63*J63,2)</f>
        <v>0</v>
      </c>
      <c r="L63" s="157">
        <v>21</v>
      </c>
      <c r="M63" s="157">
        <f>G63*(1+L63/100)</f>
        <v>0</v>
      </c>
      <c r="N63" s="156">
        <v>3.3E-4</v>
      </c>
      <c r="O63" s="156">
        <f>ROUND(E63*N63,2)</f>
        <v>0.06</v>
      </c>
      <c r="P63" s="156">
        <v>1.188E-2</v>
      </c>
      <c r="Q63" s="156">
        <f>ROUND(E63*P63,2)</f>
        <v>2.0499999999999998</v>
      </c>
      <c r="R63" s="157"/>
      <c r="S63" s="157" t="s">
        <v>300</v>
      </c>
      <c r="T63" s="157" t="s">
        <v>300</v>
      </c>
      <c r="U63" s="157">
        <v>0.43</v>
      </c>
      <c r="V63" s="157">
        <f>ROUND(E63*U63,2)</f>
        <v>74.2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303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2" x14ac:dyDescent="0.2">
      <c r="A64" s="154"/>
      <c r="B64" s="155"/>
      <c r="C64" s="188" t="s">
        <v>3235</v>
      </c>
      <c r="D64" s="159"/>
      <c r="E64" s="160">
        <v>89.25</v>
      </c>
      <c r="F64" s="157"/>
      <c r="G64" s="157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305</v>
      </c>
      <c r="AH64" s="147">
        <v>0</v>
      </c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3" x14ac:dyDescent="0.2">
      <c r="A65" s="154"/>
      <c r="B65" s="155"/>
      <c r="C65" s="188" t="s">
        <v>3257</v>
      </c>
      <c r="D65" s="159"/>
      <c r="E65" s="160">
        <v>83.3</v>
      </c>
      <c r="F65" s="157"/>
      <c r="G65" s="15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305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ht="22.5" outlineLevel="1" x14ac:dyDescent="0.2">
      <c r="A66" s="173">
        <v>20</v>
      </c>
      <c r="B66" s="174" t="s">
        <v>973</v>
      </c>
      <c r="C66" s="187" t="s">
        <v>974</v>
      </c>
      <c r="D66" s="175" t="s">
        <v>308</v>
      </c>
      <c r="E66" s="176">
        <v>8.8000000000000007</v>
      </c>
      <c r="F66" s="177"/>
      <c r="G66" s="178">
        <f>ROUND(E66*F66,2)</f>
        <v>0</v>
      </c>
      <c r="H66" s="158"/>
      <c r="I66" s="157">
        <f>ROUND(E66*H66,2)</f>
        <v>0</v>
      </c>
      <c r="J66" s="158"/>
      <c r="K66" s="157">
        <f>ROUND(E66*J66,2)</f>
        <v>0</v>
      </c>
      <c r="L66" s="157">
        <v>21</v>
      </c>
      <c r="M66" s="157">
        <f>G66*(1+L66/100)</f>
        <v>0</v>
      </c>
      <c r="N66" s="156">
        <v>0</v>
      </c>
      <c r="O66" s="156">
        <f>ROUND(E66*N66,2)</f>
        <v>0</v>
      </c>
      <c r="P66" s="156">
        <v>0.02</v>
      </c>
      <c r="Q66" s="156">
        <f>ROUND(E66*P66,2)</f>
        <v>0.18</v>
      </c>
      <c r="R66" s="157"/>
      <c r="S66" s="157" t="s">
        <v>300</v>
      </c>
      <c r="T66" s="157" t="s">
        <v>300</v>
      </c>
      <c r="U66" s="157">
        <v>0.23</v>
      </c>
      <c r="V66" s="157">
        <f>ROUND(E66*U66,2)</f>
        <v>2.02</v>
      </c>
      <c r="W66" s="157"/>
      <c r="X66" s="157" t="s">
        <v>301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303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2" x14ac:dyDescent="0.2">
      <c r="A67" s="154"/>
      <c r="B67" s="155"/>
      <c r="C67" s="188" t="s">
        <v>3258</v>
      </c>
      <c r="D67" s="159"/>
      <c r="E67" s="160">
        <v>8.8000000000000007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">
      <c r="A68" s="173">
        <v>21</v>
      </c>
      <c r="B68" s="174" t="s">
        <v>3259</v>
      </c>
      <c r="C68" s="187" t="s">
        <v>3260</v>
      </c>
      <c r="D68" s="175" t="s">
        <v>338</v>
      </c>
      <c r="E68" s="176">
        <v>8.6639999999999997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0</v>
      </c>
      <c r="O68" s="156">
        <f>ROUND(E68*N68,2)</f>
        <v>0</v>
      </c>
      <c r="P68" s="156">
        <v>1.4</v>
      </c>
      <c r="Q68" s="156">
        <f>ROUND(E68*P68,2)</f>
        <v>12.13</v>
      </c>
      <c r="R68" s="157"/>
      <c r="S68" s="157" t="s">
        <v>300</v>
      </c>
      <c r="T68" s="157" t="s">
        <v>300</v>
      </c>
      <c r="U68" s="157">
        <v>1.2569999999999999</v>
      </c>
      <c r="V68" s="157">
        <f>ROUND(E68*U68,2)</f>
        <v>10.89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303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2" x14ac:dyDescent="0.2">
      <c r="A69" s="154"/>
      <c r="B69" s="155"/>
      <c r="C69" s="188" t="s">
        <v>3261</v>
      </c>
      <c r="D69" s="159"/>
      <c r="E69" s="160">
        <v>5.91</v>
      </c>
      <c r="F69" s="157"/>
      <c r="G69" s="157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305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3" x14ac:dyDescent="0.2">
      <c r="A70" s="154"/>
      <c r="B70" s="155"/>
      <c r="C70" s="188" t="s">
        <v>3262</v>
      </c>
      <c r="D70" s="159"/>
      <c r="E70" s="160">
        <v>0.27</v>
      </c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ht="22.5" outlineLevel="3" x14ac:dyDescent="0.2">
      <c r="A71" s="154"/>
      <c r="B71" s="155"/>
      <c r="C71" s="188" t="s">
        <v>3263</v>
      </c>
      <c r="D71" s="159"/>
      <c r="E71" s="160">
        <v>2.484</v>
      </c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ht="22.5" outlineLevel="1" x14ac:dyDescent="0.2">
      <c r="A72" s="173">
        <v>22</v>
      </c>
      <c r="B72" s="174" t="s">
        <v>926</v>
      </c>
      <c r="C72" s="187" t="s">
        <v>927</v>
      </c>
      <c r="D72" s="175" t="s">
        <v>314</v>
      </c>
      <c r="E72" s="176">
        <v>8</v>
      </c>
      <c r="F72" s="177"/>
      <c r="G72" s="178">
        <f>ROUND(E72*F72,2)</f>
        <v>0</v>
      </c>
      <c r="H72" s="158"/>
      <c r="I72" s="157">
        <f>ROUND(E72*H72,2)</f>
        <v>0</v>
      </c>
      <c r="J72" s="158"/>
      <c r="K72" s="157">
        <f>ROUND(E72*J72,2)</f>
        <v>0</v>
      </c>
      <c r="L72" s="157">
        <v>21</v>
      </c>
      <c r="M72" s="157">
        <f>G72*(1+L72/100)</f>
        <v>0</v>
      </c>
      <c r="N72" s="156">
        <v>0</v>
      </c>
      <c r="O72" s="156">
        <f>ROUND(E72*N72,2)</f>
        <v>0</v>
      </c>
      <c r="P72" s="156">
        <v>0</v>
      </c>
      <c r="Q72" s="156">
        <f>ROUND(E72*P72,2)</f>
        <v>0</v>
      </c>
      <c r="R72" s="157"/>
      <c r="S72" s="157" t="s">
        <v>300</v>
      </c>
      <c r="T72" s="157" t="s">
        <v>300</v>
      </c>
      <c r="U72" s="157">
        <v>0.05</v>
      </c>
      <c r="V72" s="157">
        <f>ROUND(E72*U72,2)</f>
        <v>0.4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303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2" x14ac:dyDescent="0.2">
      <c r="A73" s="154"/>
      <c r="B73" s="155"/>
      <c r="C73" s="188" t="s">
        <v>182</v>
      </c>
      <c r="D73" s="159"/>
      <c r="E73" s="160">
        <v>8</v>
      </c>
      <c r="F73" s="157"/>
      <c r="G73" s="157"/>
      <c r="H73" s="157"/>
      <c r="I73" s="157"/>
      <c r="J73" s="157"/>
      <c r="K73" s="157"/>
      <c r="L73" s="157"/>
      <c r="M73" s="157"/>
      <c r="N73" s="156"/>
      <c r="O73" s="156"/>
      <c r="P73" s="156"/>
      <c r="Q73" s="156"/>
      <c r="R73" s="157"/>
      <c r="S73" s="157"/>
      <c r="T73" s="157"/>
      <c r="U73" s="157"/>
      <c r="V73" s="157"/>
      <c r="W73" s="157"/>
      <c r="X73" s="157"/>
      <c r="Y73" s="157"/>
      <c r="Z73" s="147"/>
      <c r="AA73" s="147"/>
      <c r="AB73" s="147"/>
      <c r="AC73" s="147"/>
      <c r="AD73" s="147"/>
      <c r="AE73" s="147"/>
      <c r="AF73" s="147"/>
      <c r="AG73" s="147" t="s">
        <v>305</v>
      </c>
      <c r="AH73" s="147">
        <v>0</v>
      </c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2">
      <c r="A74" s="173">
        <v>23</v>
      </c>
      <c r="B74" s="174" t="s">
        <v>946</v>
      </c>
      <c r="C74" s="187" t="s">
        <v>947</v>
      </c>
      <c r="D74" s="175" t="s">
        <v>308</v>
      </c>
      <c r="E74" s="176">
        <v>11.82</v>
      </c>
      <c r="F74" s="177"/>
      <c r="G74" s="178">
        <f>ROUND(E74*F74,2)</f>
        <v>0</v>
      </c>
      <c r="H74" s="158"/>
      <c r="I74" s="157">
        <f>ROUND(E74*H74,2)</f>
        <v>0</v>
      </c>
      <c r="J74" s="158"/>
      <c r="K74" s="157">
        <f>ROUND(E74*J74,2)</f>
        <v>0</v>
      </c>
      <c r="L74" s="157">
        <v>21</v>
      </c>
      <c r="M74" s="157">
        <f>G74*(1+L74/100)</f>
        <v>0</v>
      </c>
      <c r="N74" s="156">
        <v>1.17E-3</v>
      </c>
      <c r="O74" s="156">
        <f>ROUND(E74*N74,2)</f>
        <v>0.01</v>
      </c>
      <c r="P74" s="156">
        <v>7.5999999999999998E-2</v>
      </c>
      <c r="Q74" s="156">
        <f>ROUND(E74*P74,2)</f>
        <v>0.9</v>
      </c>
      <c r="R74" s="157"/>
      <c r="S74" s="157" t="s">
        <v>300</v>
      </c>
      <c r="T74" s="157" t="s">
        <v>300</v>
      </c>
      <c r="U74" s="157">
        <v>0.93899999999999995</v>
      </c>
      <c r="V74" s="157">
        <f>ROUND(E74*U74,2)</f>
        <v>11.1</v>
      </c>
      <c r="W74" s="157"/>
      <c r="X74" s="157" t="s">
        <v>301</v>
      </c>
      <c r="Y74" s="157" t="s">
        <v>302</v>
      </c>
      <c r="Z74" s="147"/>
      <c r="AA74" s="147"/>
      <c r="AB74" s="147"/>
      <c r="AC74" s="147"/>
      <c r="AD74" s="147"/>
      <c r="AE74" s="147"/>
      <c r="AF74" s="147"/>
      <c r="AG74" s="147" t="s">
        <v>303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2" x14ac:dyDescent="0.2">
      <c r="A75" s="154"/>
      <c r="B75" s="155"/>
      <c r="C75" s="188" t="s">
        <v>3264</v>
      </c>
      <c r="D75" s="159"/>
      <c r="E75" s="160">
        <v>11.82</v>
      </c>
      <c r="F75" s="157"/>
      <c r="G75" s="157"/>
      <c r="H75" s="157"/>
      <c r="I75" s="157"/>
      <c r="J75" s="157"/>
      <c r="K75" s="157"/>
      <c r="L75" s="157"/>
      <c r="M75" s="157"/>
      <c r="N75" s="156"/>
      <c r="O75" s="156"/>
      <c r="P75" s="156"/>
      <c r="Q75" s="156"/>
      <c r="R75" s="157"/>
      <c r="S75" s="157"/>
      <c r="T75" s="157"/>
      <c r="U75" s="157"/>
      <c r="V75" s="157"/>
      <c r="W75" s="157"/>
      <c r="X75" s="157"/>
      <c r="Y75" s="157"/>
      <c r="Z75" s="147"/>
      <c r="AA75" s="147"/>
      <c r="AB75" s="147"/>
      <c r="AC75" s="147"/>
      <c r="AD75" s="147"/>
      <c r="AE75" s="147"/>
      <c r="AF75" s="147"/>
      <c r="AG75" s="147" t="s">
        <v>305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">
      <c r="A76" s="173">
        <v>24</v>
      </c>
      <c r="B76" s="174" t="s">
        <v>951</v>
      </c>
      <c r="C76" s="187" t="s">
        <v>952</v>
      </c>
      <c r="D76" s="175" t="s">
        <v>308</v>
      </c>
      <c r="E76" s="176">
        <v>52</v>
      </c>
      <c r="F76" s="177"/>
      <c r="G76" s="178">
        <f>ROUND(E76*F76,2)</f>
        <v>0</v>
      </c>
      <c r="H76" s="158"/>
      <c r="I76" s="157">
        <f>ROUND(E76*H76,2)</f>
        <v>0</v>
      </c>
      <c r="J76" s="158"/>
      <c r="K76" s="157">
        <f>ROUND(E76*J76,2)</f>
        <v>0</v>
      </c>
      <c r="L76" s="157">
        <v>21</v>
      </c>
      <c r="M76" s="157">
        <f>G76*(1+L76/100)</f>
        <v>0</v>
      </c>
      <c r="N76" s="156">
        <v>0</v>
      </c>
      <c r="O76" s="156">
        <f>ROUND(E76*N76,2)</f>
        <v>0</v>
      </c>
      <c r="P76" s="156">
        <v>6.8000000000000005E-2</v>
      </c>
      <c r="Q76" s="156">
        <f>ROUND(E76*P76,2)</f>
        <v>3.54</v>
      </c>
      <c r="R76" s="157"/>
      <c r="S76" s="157" t="s">
        <v>300</v>
      </c>
      <c r="T76" s="157" t="s">
        <v>300</v>
      </c>
      <c r="U76" s="157">
        <v>0.3</v>
      </c>
      <c r="V76" s="157">
        <f>ROUND(E76*U76,2)</f>
        <v>15.6</v>
      </c>
      <c r="W76" s="157"/>
      <c r="X76" s="157" t="s">
        <v>301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303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2" x14ac:dyDescent="0.2">
      <c r="A77" s="154"/>
      <c r="B77" s="155"/>
      <c r="C77" s="188" t="s">
        <v>3265</v>
      </c>
      <c r="D77" s="159"/>
      <c r="E77" s="160">
        <v>45</v>
      </c>
      <c r="F77" s="157"/>
      <c r="G77" s="157"/>
      <c r="H77" s="157"/>
      <c r="I77" s="157"/>
      <c r="J77" s="157"/>
      <c r="K77" s="157"/>
      <c r="L77" s="157"/>
      <c r="M77" s="157"/>
      <c r="N77" s="156"/>
      <c r="O77" s="156"/>
      <c r="P77" s="156"/>
      <c r="Q77" s="156"/>
      <c r="R77" s="157"/>
      <c r="S77" s="157"/>
      <c r="T77" s="157"/>
      <c r="U77" s="157"/>
      <c r="V77" s="157"/>
      <c r="W77" s="157"/>
      <c r="X77" s="157"/>
      <c r="Y77" s="157"/>
      <c r="Z77" s="147"/>
      <c r="AA77" s="147"/>
      <c r="AB77" s="147"/>
      <c r="AC77" s="147"/>
      <c r="AD77" s="147"/>
      <c r="AE77" s="147"/>
      <c r="AF77" s="147"/>
      <c r="AG77" s="147" t="s">
        <v>305</v>
      </c>
      <c r="AH77" s="147">
        <v>0</v>
      </c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3" x14ac:dyDescent="0.2">
      <c r="A78" s="154"/>
      <c r="B78" s="155"/>
      <c r="C78" s="188" t="s">
        <v>3266</v>
      </c>
      <c r="D78" s="159"/>
      <c r="E78" s="160">
        <v>7</v>
      </c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x14ac:dyDescent="0.2">
      <c r="A79" s="163" t="s">
        <v>295</v>
      </c>
      <c r="B79" s="164" t="s">
        <v>198</v>
      </c>
      <c r="C79" s="186" t="s">
        <v>200</v>
      </c>
      <c r="D79" s="165"/>
      <c r="E79" s="166"/>
      <c r="F79" s="167"/>
      <c r="G79" s="168">
        <f>SUMIF(AG80:AG103,"&lt;&gt;NOR",G80:G103)</f>
        <v>0</v>
      </c>
      <c r="H79" s="162"/>
      <c r="I79" s="162">
        <f>SUM(I80:I103)</f>
        <v>0</v>
      </c>
      <c r="J79" s="162"/>
      <c r="K79" s="162">
        <f>SUM(K80:K103)</f>
        <v>0</v>
      </c>
      <c r="L79" s="162"/>
      <c r="M79" s="162">
        <f>SUM(M80:M103)</f>
        <v>0</v>
      </c>
      <c r="N79" s="161"/>
      <c r="O79" s="161">
        <f>SUM(O80:O103)</f>
        <v>0</v>
      </c>
      <c r="P79" s="161"/>
      <c r="Q79" s="161">
        <f>SUM(Q80:Q103)</f>
        <v>0</v>
      </c>
      <c r="R79" s="162"/>
      <c r="S79" s="162"/>
      <c r="T79" s="162"/>
      <c r="U79" s="162"/>
      <c r="V79" s="162">
        <f>SUM(V80:V103)</f>
        <v>113.02000000000001</v>
      </c>
      <c r="W79" s="162"/>
      <c r="X79" s="162"/>
      <c r="Y79" s="162"/>
      <c r="AG79" t="s">
        <v>296</v>
      </c>
    </row>
    <row r="80" spans="1:60" outlineLevel="1" x14ac:dyDescent="0.2">
      <c r="A80" s="179">
        <v>25</v>
      </c>
      <c r="B80" s="180" t="s">
        <v>990</v>
      </c>
      <c r="C80" s="189" t="s">
        <v>991</v>
      </c>
      <c r="D80" s="181" t="s">
        <v>348</v>
      </c>
      <c r="E80" s="182">
        <v>37.448700000000002</v>
      </c>
      <c r="F80" s="183"/>
      <c r="G80" s="184">
        <f>ROUND(E80*F80,2)</f>
        <v>0</v>
      </c>
      <c r="H80" s="158"/>
      <c r="I80" s="157">
        <f>ROUND(E80*H80,2)</f>
        <v>0</v>
      </c>
      <c r="J80" s="158"/>
      <c r="K80" s="157">
        <f>ROUND(E80*J80,2)</f>
        <v>0</v>
      </c>
      <c r="L80" s="157">
        <v>21</v>
      </c>
      <c r="M80" s="157">
        <f>G80*(1+L80/100)</f>
        <v>0</v>
      </c>
      <c r="N80" s="156">
        <v>0</v>
      </c>
      <c r="O80" s="156">
        <f>ROUND(E80*N80,2)</f>
        <v>0</v>
      </c>
      <c r="P80" s="156">
        <v>0</v>
      </c>
      <c r="Q80" s="156">
        <f>ROUND(E80*P80,2)</f>
        <v>0</v>
      </c>
      <c r="R80" s="157"/>
      <c r="S80" s="157" t="s">
        <v>300</v>
      </c>
      <c r="T80" s="157" t="s">
        <v>300</v>
      </c>
      <c r="U80" s="157">
        <v>0.94199999999999995</v>
      </c>
      <c r="V80" s="157">
        <f>ROUND(E80*U80,2)</f>
        <v>35.28</v>
      </c>
      <c r="W80" s="157"/>
      <c r="X80" s="157" t="s">
        <v>439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440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">
      <c r="A81" s="179">
        <v>26</v>
      </c>
      <c r="B81" s="180" t="s">
        <v>992</v>
      </c>
      <c r="C81" s="189" t="s">
        <v>993</v>
      </c>
      <c r="D81" s="181" t="s">
        <v>348</v>
      </c>
      <c r="E81" s="182">
        <v>37.448700000000002</v>
      </c>
      <c r="F81" s="183"/>
      <c r="G81" s="184">
        <f>ROUND(E81*F81,2)</f>
        <v>0</v>
      </c>
      <c r="H81" s="158"/>
      <c r="I81" s="157">
        <f>ROUND(E81*H81,2)</f>
        <v>0</v>
      </c>
      <c r="J81" s="158"/>
      <c r="K81" s="157">
        <f>ROUND(E81*J81,2)</f>
        <v>0</v>
      </c>
      <c r="L81" s="157">
        <v>21</v>
      </c>
      <c r="M81" s="157">
        <f>G81*(1+L81/100)</f>
        <v>0</v>
      </c>
      <c r="N81" s="156">
        <v>0</v>
      </c>
      <c r="O81" s="156">
        <f>ROUND(E81*N81,2)</f>
        <v>0</v>
      </c>
      <c r="P81" s="156">
        <v>0</v>
      </c>
      <c r="Q81" s="156">
        <f>ROUND(E81*P81,2)</f>
        <v>0</v>
      </c>
      <c r="R81" s="157"/>
      <c r="S81" s="157" t="s">
        <v>300</v>
      </c>
      <c r="T81" s="157" t="s">
        <v>300</v>
      </c>
      <c r="U81" s="157">
        <v>0.93300000000000005</v>
      </c>
      <c r="V81" s="157">
        <f>ROUND(E81*U81,2)</f>
        <v>34.94</v>
      </c>
      <c r="W81" s="157"/>
      <c r="X81" s="157" t="s">
        <v>439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440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">
      <c r="A82" s="179">
        <v>27</v>
      </c>
      <c r="B82" s="180" t="s">
        <v>994</v>
      </c>
      <c r="C82" s="189" t="s">
        <v>995</v>
      </c>
      <c r="D82" s="181" t="s">
        <v>348</v>
      </c>
      <c r="E82" s="182">
        <v>37.448700000000002</v>
      </c>
      <c r="F82" s="183"/>
      <c r="G82" s="184">
        <f>ROUND(E82*F82,2)</f>
        <v>0</v>
      </c>
      <c r="H82" s="158"/>
      <c r="I82" s="157">
        <f>ROUND(E82*H82,2)</f>
        <v>0</v>
      </c>
      <c r="J82" s="158"/>
      <c r="K82" s="157">
        <f>ROUND(E82*J82,2)</f>
        <v>0</v>
      </c>
      <c r="L82" s="157">
        <v>21</v>
      </c>
      <c r="M82" s="157">
        <f>G82*(1+L82/100)</f>
        <v>0</v>
      </c>
      <c r="N82" s="156">
        <v>0</v>
      </c>
      <c r="O82" s="156">
        <f>ROUND(E82*N82,2)</f>
        <v>0</v>
      </c>
      <c r="P82" s="156">
        <v>0</v>
      </c>
      <c r="Q82" s="156">
        <f>ROUND(E82*P82,2)</f>
        <v>0</v>
      </c>
      <c r="R82" s="157"/>
      <c r="S82" s="157" t="s">
        <v>300</v>
      </c>
      <c r="T82" s="157" t="s">
        <v>300</v>
      </c>
      <c r="U82" s="157">
        <v>0.65300000000000002</v>
      </c>
      <c r="V82" s="157">
        <f>ROUND(E82*U82,2)</f>
        <v>24.45</v>
      </c>
      <c r="W82" s="157"/>
      <c r="X82" s="157" t="s">
        <v>439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440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">
      <c r="A83" s="173">
        <v>28</v>
      </c>
      <c r="B83" s="174" t="s">
        <v>441</v>
      </c>
      <c r="C83" s="187" t="s">
        <v>442</v>
      </c>
      <c r="D83" s="175" t="s">
        <v>348</v>
      </c>
      <c r="E83" s="176">
        <v>37.448700000000002</v>
      </c>
      <c r="F83" s="177"/>
      <c r="G83" s="178">
        <f>ROUND(E83*F83,2)</f>
        <v>0</v>
      </c>
      <c r="H83" s="158"/>
      <c r="I83" s="157">
        <f>ROUND(E83*H83,2)</f>
        <v>0</v>
      </c>
      <c r="J83" s="158"/>
      <c r="K83" s="157">
        <f>ROUND(E83*J83,2)</f>
        <v>0</v>
      </c>
      <c r="L83" s="157">
        <v>21</v>
      </c>
      <c r="M83" s="157">
        <f>G83*(1+L83/100)</f>
        <v>0</v>
      </c>
      <c r="N83" s="156">
        <v>0</v>
      </c>
      <c r="O83" s="156">
        <f>ROUND(E83*N83,2)</f>
        <v>0</v>
      </c>
      <c r="P83" s="156">
        <v>0</v>
      </c>
      <c r="Q83" s="156">
        <f>ROUND(E83*P83,2)</f>
        <v>0</v>
      </c>
      <c r="R83" s="157"/>
      <c r="S83" s="157" t="s">
        <v>300</v>
      </c>
      <c r="T83" s="157" t="s">
        <v>300</v>
      </c>
      <c r="U83" s="157">
        <v>0.49</v>
      </c>
      <c r="V83" s="157">
        <f>ROUND(E83*U83,2)</f>
        <v>18.350000000000001</v>
      </c>
      <c r="W83" s="157"/>
      <c r="X83" s="157" t="s">
        <v>439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440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2" x14ac:dyDescent="0.2">
      <c r="A84" s="154"/>
      <c r="B84" s="155"/>
      <c r="C84" s="274" t="s">
        <v>443</v>
      </c>
      <c r="D84" s="275"/>
      <c r="E84" s="275"/>
      <c r="F84" s="275"/>
      <c r="G84" s="275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319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">
      <c r="A85" s="179">
        <v>29</v>
      </c>
      <c r="B85" s="180" t="s">
        <v>444</v>
      </c>
      <c r="C85" s="189" t="s">
        <v>445</v>
      </c>
      <c r="D85" s="181" t="s">
        <v>348</v>
      </c>
      <c r="E85" s="182">
        <v>374.48696000000001</v>
      </c>
      <c r="F85" s="183"/>
      <c r="G85" s="184">
        <f>ROUND(E85*F85,2)</f>
        <v>0</v>
      </c>
      <c r="H85" s="158"/>
      <c r="I85" s="157">
        <f>ROUND(E85*H85,2)</f>
        <v>0</v>
      </c>
      <c r="J85" s="158"/>
      <c r="K85" s="157">
        <f>ROUND(E85*J85,2)</f>
        <v>0</v>
      </c>
      <c r="L85" s="157">
        <v>21</v>
      </c>
      <c r="M85" s="157">
        <f>G85*(1+L85/100)</f>
        <v>0</v>
      </c>
      <c r="N85" s="156">
        <v>0</v>
      </c>
      <c r="O85" s="156">
        <f>ROUND(E85*N85,2)</f>
        <v>0</v>
      </c>
      <c r="P85" s="156">
        <v>0</v>
      </c>
      <c r="Q85" s="156">
        <f>ROUND(E85*P85,2)</f>
        <v>0</v>
      </c>
      <c r="R85" s="157"/>
      <c r="S85" s="157" t="s">
        <v>300</v>
      </c>
      <c r="T85" s="157" t="s">
        <v>300</v>
      </c>
      <c r="U85" s="157">
        <v>0</v>
      </c>
      <c r="V85" s="157">
        <f>ROUND(E85*U85,2)</f>
        <v>0</v>
      </c>
      <c r="W85" s="157"/>
      <c r="X85" s="157" t="s">
        <v>439</v>
      </c>
      <c r="Y85" s="157" t="s">
        <v>302</v>
      </c>
      <c r="Z85" s="147"/>
      <c r="AA85" s="147"/>
      <c r="AB85" s="147"/>
      <c r="AC85" s="147"/>
      <c r="AD85" s="147"/>
      <c r="AE85" s="147"/>
      <c r="AF85" s="147"/>
      <c r="AG85" s="147" t="s">
        <v>440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ht="22.5" outlineLevel="1" x14ac:dyDescent="0.2">
      <c r="A86" s="173">
        <v>30</v>
      </c>
      <c r="B86" s="174" t="s">
        <v>996</v>
      </c>
      <c r="C86" s="187" t="s">
        <v>997</v>
      </c>
      <c r="D86" s="175" t="s">
        <v>348</v>
      </c>
      <c r="E86" s="176">
        <v>17.55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0</v>
      </c>
      <c r="O86" s="156">
        <f>ROUND(E86*N86,2)</f>
        <v>0</v>
      </c>
      <c r="P86" s="156">
        <v>0</v>
      </c>
      <c r="Q86" s="156">
        <f>ROUND(E86*P86,2)</f>
        <v>0</v>
      </c>
      <c r="R86" s="157"/>
      <c r="S86" s="157" t="s">
        <v>300</v>
      </c>
      <c r="T86" s="157" t="s">
        <v>300</v>
      </c>
      <c r="U86" s="157">
        <v>0</v>
      </c>
      <c r="V86" s="157">
        <f>ROUND(E86*U86,2)</f>
        <v>0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303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">
      <c r="A87" s="154"/>
      <c r="B87" s="155"/>
      <c r="C87" s="188" t="s">
        <v>3267</v>
      </c>
      <c r="D87" s="159"/>
      <c r="E87" s="160">
        <v>17.55</v>
      </c>
      <c r="F87" s="157"/>
      <c r="G87" s="157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305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ht="22.5" outlineLevel="1" x14ac:dyDescent="0.2">
      <c r="A88" s="173">
        <v>31</v>
      </c>
      <c r="B88" s="174" t="s">
        <v>3268</v>
      </c>
      <c r="C88" s="187" t="s">
        <v>3269</v>
      </c>
      <c r="D88" s="175" t="s">
        <v>348</v>
      </c>
      <c r="E88" s="176">
        <v>3.16</v>
      </c>
      <c r="F88" s="177"/>
      <c r="G88" s="178">
        <f>ROUND(E88*F88,2)</f>
        <v>0</v>
      </c>
      <c r="H88" s="158"/>
      <c r="I88" s="157">
        <f>ROUND(E88*H88,2)</f>
        <v>0</v>
      </c>
      <c r="J88" s="158"/>
      <c r="K88" s="157">
        <f>ROUND(E88*J88,2)</f>
        <v>0</v>
      </c>
      <c r="L88" s="157">
        <v>21</v>
      </c>
      <c r="M88" s="157">
        <f>G88*(1+L88/100)</f>
        <v>0</v>
      </c>
      <c r="N88" s="156">
        <v>0</v>
      </c>
      <c r="O88" s="156">
        <f>ROUND(E88*N88,2)</f>
        <v>0</v>
      </c>
      <c r="P88" s="156">
        <v>0</v>
      </c>
      <c r="Q88" s="156">
        <f>ROUND(E88*P88,2)</f>
        <v>0</v>
      </c>
      <c r="R88" s="157"/>
      <c r="S88" s="157" t="s">
        <v>300</v>
      </c>
      <c r="T88" s="157" t="s">
        <v>300</v>
      </c>
      <c r="U88" s="157">
        <v>0</v>
      </c>
      <c r="V88" s="157">
        <f>ROUND(E88*U88,2)</f>
        <v>0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303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2" x14ac:dyDescent="0.2">
      <c r="A89" s="154"/>
      <c r="B89" s="155"/>
      <c r="C89" s="274" t="s">
        <v>3270</v>
      </c>
      <c r="D89" s="275"/>
      <c r="E89" s="275"/>
      <c r="F89" s="275"/>
      <c r="G89" s="275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319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2" x14ac:dyDescent="0.2">
      <c r="A90" s="154"/>
      <c r="B90" s="155"/>
      <c r="C90" s="188" t="s">
        <v>3271</v>
      </c>
      <c r="D90" s="159"/>
      <c r="E90" s="160">
        <v>3.16</v>
      </c>
      <c r="F90" s="157"/>
      <c r="G90" s="157"/>
      <c r="H90" s="157"/>
      <c r="I90" s="157"/>
      <c r="J90" s="157"/>
      <c r="K90" s="157"/>
      <c r="L90" s="157"/>
      <c r="M90" s="157"/>
      <c r="N90" s="156"/>
      <c r="O90" s="156"/>
      <c r="P90" s="156"/>
      <c r="Q90" s="156"/>
      <c r="R90" s="157"/>
      <c r="S90" s="157"/>
      <c r="T90" s="157"/>
      <c r="U90" s="157"/>
      <c r="V90" s="157"/>
      <c r="W90" s="157"/>
      <c r="X90" s="157"/>
      <c r="Y90" s="157"/>
      <c r="Z90" s="147"/>
      <c r="AA90" s="147"/>
      <c r="AB90" s="147"/>
      <c r="AC90" s="147"/>
      <c r="AD90" s="147"/>
      <c r="AE90" s="147"/>
      <c r="AF90" s="147"/>
      <c r="AG90" s="147" t="s">
        <v>305</v>
      </c>
      <c r="AH90" s="147">
        <v>0</v>
      </c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ht="22.5" outlineLevel="1" x14ac:dyDescent="0.2">
      <c r="A91" s="173">
        <v>32</v>
      </c>
      <c r="B91" s="174" t="s">
        <v>999</v>
      </c>
      <c r="C91" s="187" t="s">
        <v>1000</v>
      </c>
      <c r="D91" s="175" t="s">
        <v>348</v>
      </c>
      <c r="E91" s="176">
        <v>0.44</v>
      </c>
      <c r="F91" s="177"/>
      <c r="G91" s="178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0</v>
      </c>
      <c r="O91" s="156">
        <f>ROUND(E91*N91,2)</f>
        <v>0</v>
      </c>
      <c r="P91" s="156">
        <v>0</v>
      </c>
      <c r="Q91" s="156">
        <f>ROUND(E91*P91,2)</f>
        <v>0</v>
      </c>
      <c r="R91" s="157"/>
      <c r="S91" s="157" t="s">
        <v>300</v>
      </c>
      <c r="T91" s="157" t="s">
        <v>300</v>
      </c>
      <c r="U91" s="157">
        <v>0</v>
      </c>
      <c r="V91" s="157">
        <f>ROUND(E91*U91,2)</f>
        <v>0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303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2" x14ac:dyDescent="0.2">
      <c r="A92" s="154"/>
      <c r="B92" s="155"/>
      <c r="C92" s="274" t="s">
        <v>1001</v>
      </c>
      <c r="D92" s="275"/>
      <c r="E92" s="275"/>
      <c r="F92" s="275"/>
      <c r="G92" s="275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319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2" x14ac:dyDescent="0.2">
      <c r="A93" s="154"/>
      <c r="B93" s="155"/>
      <c r="C93" s="188" t="s">
        <v>3272</v>
      </c>
      <c r="D93" s="159"/>
      <c r="E93" s="160">
        <v>0.44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ht="22.5" outlineLevel="1" x14ac:dyDescent="0.2">
      <c r="A94" s="173">
        <v>33</v>
      </c>
      <c r="B94" s="174" t="s">
        <v>3273</v>
      </c>
      <c r="C94" s="187" t="s">
        <v>3274</v>
      </c>
      <c r="D94" s="175" t="s">
        <v>348</v>
      </c>
      <c r="E94" s="176">
        <v>12.13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0</v>
      </c>
      <c r="O94" s="156">
        <f>ROUND(E94*N94,2)</f>
        <v>0</v>
      </c>
      <c r="P94" s="156">
        <v>0</v>
      </c>
      <c r="Q94" s="156">
        <f>ROUND(E94*P94,2)</f>
        <v>0</v>
      </c>
      <c r="R94" s="157"/>
      <c r="S94" s="157" t="s">
        <v>300</v>
      </c>
      <c r="T94" s="157" t="s">
        <v>300</v>
      </c>
      <c r="U94" s="157">
        <v>0</v>
      </c>
      <c r="V94" s="157">
        <f>ROUND(E94*U94,2)</f>
        <v>0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303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">
      <c r="A95" s="154"/>
      <c r="B95" s="155"/>
      <c r="C95" s="188" t="s">
        <v>3275</v>
      </c>
      <c r="D95" s="159"/>
      <c r="E95" s="160">
        <v>12.13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ht="22.5" outlineLevel="1" x14ac:dyDescent="0.2">
      <c r="A96" s="173">
        <v>34</v>
      </c>
      <c r="B96" s="174" t="s">
        <v>1006</v>
      </c>
      <c r="C96" s="187" t="s">
        <v>1007</v>
      </c>
      <c r="D96" s="175" t="s">
        <v>348</v>
      </c>
      <c r="E96" s="176">
        <v>3.72</v>
      </c>
      <c r="F96" s="177"/>
      <c r="G96" s="178">
        <f>ROUND(E96*F96,2)</f>
        <v>0</v>
      </c>
      <c r="H96" s="158"/>
      <c r="I96" s="157">
        <f>ROUND(E96*H96,2)</f>
        <v>0</v>
      </c>
      <c r="J96" s="158"/>
      <c r="K96" s="157">
        <f>ROUND(E96*J96,2)</f>
        <v>0</v>
      </c>
      <c r="L96" s="157">
        <v>21</v>
      </c>
      <c r="M96" s="157">
        <f>G96*(1+L96/100)</f>
        <v>0</v>
      </c>
      <c r="N96" s="156">
        <v>0</v>
      </c>
      <c r="O96" s="156">
        <f>ROUND(E96*N96,2)</f>
        <v>0</v>
      </c>
      <c r="P96" s="156">
        <v>0</v>
      </c>
      <c r="Q96" s="156">
        <f>ROUND(E96*P96,2)</f>
        <v>0</v>
      </c>
      <c r="R96" s="157"/>
      <c r="S96" s="157" t="s">
        <v>300</v>
      </c>
      <c r="T96" s="157" t="s">
        <v>300</v>
      </c>
      <c r="U96" s="157">
        <v>0</v>
      </c>
      <c r="V96" s="157">
        <f>ROUND(E96*U96,2)</f>
        <v>0</v>
      </c>
      <c r="W96" s="157"/>
      <c r="X96" s="157" t="s">
        <v>301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303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2" x14ac:dyDescent="0.2">
      <c r="A97" s="154"/>
      <c r="B97" s="155"/>
      <c r="C97" s="188" t="s">
        <v>3276</v>
      </c>
      <c r="D97" s="159"/>
      <c r="E97" s="160">
        <v>3.72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">
      <c r="A98" s="173">
        <v>35</v>
      </c>
      <c r="B98" s="174" t="s">
        <v>1009</v>
      </c>
      <c r="C98" s="187" t="s">
        <v>1010</v>
      </c>
      <c r="D98" s="175" t="s">
        <v>348</v>
      </c>
      <c r="E98" s="176">
        <v>7.51</v>
      </c>
      <c r="F98" s="177"/>
      <c r="G98" s="178">
        <f>ROUND(E98*F98,2)</f>
        <v>0</v>
      </c>
      <c r="H98" s="158"/>
      <c r="I98" s="157">
        <f>ROUND(E98*H98,2)</f>
        <v>0</v>
      </c>
      <c r="J98" s="158"/>
      <c r="K98" s="157">
        <f>ROUND(E98*J98,2)</f>
        <v>0</v>
      </c>
      <c r="L98" s="157">
        <v>21</v>
      </c>
      <c r="M98" s="157">
        <f>G98*(1+L98/100)</f>
        <v>0</v>
      </c>
      <c r="N98" s="156">
        <v>0</v>
      </c>
      <c r="O98" s="156">
        <f>ROUND(E98*N98,2)</f>
        <v>0</v>
      </c>
      <c r="P98" s="156">
        <v>0</v>
      </c>
      <c r="Q98" s="156">
        <f>ROUND(E98*P98,2)</f>
        <v>0</v>
      </c>
      <c r="R98" s="157"/>
      <c r="S98" s="157" t="s">
        <v>300</v>
      </c>
      <c r="T98" s="157" t="s">
        <v>300</v>
      </c>
      <c r="U98" s="157">
        <v>0</v>
      </c>
      <c r="V98" s="157">
        <f>ROUND(E98*U98,2)</f>
        <v>0</v>
      </c>
      <c r="W98" s="157"/>
      <c r="X98" s="157" t="s">
        <v>301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303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">
      <c r="A99" s="154"/>
      <c r="B99" s="155"/>
      <c r="C99" s="274" t="s">
        <v>1011</v>
      </c>
      <c r="D99" s="275"/>
      <c r="E99" s="275"/>
      <c r="F99" s="275"/>
      <c r="G99" s="275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319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2" x14ac:dyDescent="0.2">
      <c r="A100" s="154"/>
      <c r="B100" s="155"/>
      <c r="C100" s="188" t="s">
        <v>3277</v>
      </c>
      <c r="D100" s="159"/>
      <c r="E100" s="160">
        <v>7.51</v>
      </c>
      <c r="F100" s="157"/>
      <c r="G100" s="157"/>
      <c r="H100" s="157"/>
      <c r="I100" s="157"/>
      <c r="J100" s="157"/>
      <c r="K100" s="157"/>
      <c r="L100" s="157"/>
      <c r="M100" s="157"/>
      <c r="N100" s="156"/>
      <c r="O100" s="156"/>
      <c r="P100" s="156"/>
      <c r="Q100" s="156"/>
      <c r="R100" s="157"/>
      <c r="S100" s="157"/>
      <c r="T100" s="157"/>
      <c r="U100" s="157"/>
      <c r="V100" s="157"/>
      <c r="W100" s="157"/>
      <c r="X100" s="157"/>
      <c r="Y100" s="157"/>
      <c r="Z100" s="147"/>
      <c r="AA100" s="147"/>
      <c r="AB100" s="147"/>
      <c r="AC100" s="147"/>
      <c r="AD100" s="147"/>
      <c r="AE100" s="147"/>
      <c r="AF100" s="147"/>
      <c r="AG100" s="147" t="s">
        <v>305</v>
      </c>
      <c r="AH100" s="147">
        <v>0</v>
      </c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ht="22.5" outlineLevel="1" x14ac:dyDescent="0.2">
      <c r="A101" s="173">
        <v>36</v>
      </c>
      <c r="B101" s="174" t="s">
        <v>452</v>
      </c>
      <c r="C101" s="187" t="s">
        <v>453</v>
      </c>
      <c r="D101" s="175" t="s">
        <v>348</v>
      </c>
      <c r="E101" s="176">
        <v>0.89</v>
      </c>
      <c r="F101" s="177"/>
      <c r="G101" s="178">
        <f>ROUND(E101*F101,2)</f>
        <v>0</v>
      </c>
      <c r="H101" s="158"/>
      <c r="I101" s="157">
        <f>ROUND(E101*H101,2)</f>
        <v>0</v>
      </c>
      <c r="J101" s="158"/>
      <c r="K101" s="157">
        <f>ROUND(E101*J101,2)</f>
        <v>0</v>
      </c>
      <c r="L101" s="157">
        <v>21</v>
      </c>
      <c r="M101" s="157">
        <f>G101*(1+L101/100)</f>
        <v>0</v>
      </c>
      <c r="N101" s="156">
        <v>0</v>
      </c>
      <c r="O101" s="156">
        <f>ROUND(E101*N101,2)</f>
        <v>0</v>
      </c>
      <c r="P101" s="156">
        <v>0</v>
      </c>
      <c r="Q101" s="156">
        <f>ROUND(E101*P101,2)</f>
        <v>0</v>
      </c>
      <c r="R101" s="157"/>
      <c r="S101" s="157" t="s">
        <v>300</v>
      </c>
      <c r="T101" s="157" t="s">
        <v>300</v>
      </c>
      <c r="U101" s="157">
        <v>0</v>
      </c>
      <c r="V101" s="157">
        <f>ROUND(E101*U101,2)</f>
        <v>0</v>
      </c>
      <c r="W101" s="157"/>
      <c r="X101" s="157" t="s">
        <v>301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303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">
      <c r="A102" s="154"/>
      <c r="B102" s="155"/>
      <c r="C102" s="274" t="s">
        <v>454</v>
      </c>
      <c r="D102" s="275"/>
      <c r="E102" s="275"/>
      <c r="F102" s="275"/>
      <c r="G102" s="275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319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2" x14ac:dyDescent="0.2">
      <c r="A103" s="154"/>
      <c r="B103" s="155"/>
      <c r="C103" s="188" t="s">
        <v>3278</v>
      </c>
      <c r="D103" s="159"/>
      <c r="E103" s="160">
        <v>0.89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x14ac:dyDescent="0.2">
      <c r="A104" s="163" t="s">
        <v>295</v>
      </c>
      <c r="B104" s="164" t="s">
        <v>201</v>
      </c>
      <c r="C104" s="186" t="s">
        <v>202</v>
      </c>
      <c r="D104" s="165"/>
      <c r="E104" s="166"/>
      <c r="F104" s="167"/>
      <c r="G104" s="168">
        <f>SUMIF(AG105:AG105,"&lt;&gt;NOR",G105:G105)</f>
        <v>0</v>
      </c>
      <c r="H104" s="162"/>
      <c r="I104" s="162">
        <f>SUM(I105:I105)</f>
        <v>0</v>
      </c>
      <c r="J104" s="162"/>
      <c r="K104" s="162">
        <f>SUM(K105:K105)</f>
        <v>0</v>
      </c>
      <c r="L104" s="162"/>
      <c r="M104" s="162">
        <f>SUM(M105:M105)</f>
        <v>0</v>
      </c>
      <c r="N104" s="161"/>
      <c r="O104" s="161">
        <f>SUM(O105:O105)</f>
        <v>0</v>
      </c>
      <c r="P104" s="161"/>
      <c r="Q104" s="161">
        <f>SUM(Q105:Q105)</f>
        <v>0</v>
      </c>
      <c r="R104" s="162"/>
      <c r="S104" s="162"/>
      <c r="T104" s="162"/>
      <c r="U104" s="162"/>
      <c r="V104" s="162">
        <f>SUM(V105:V105)</f>
        <v>5.78</v>
      </c>
      <c r="W104" s="162"/>
      <c r="X104" s="162"/>
      <c r="Y104" s="162"/>
      <c r="AG104" t="s">
        <v>296</v>
      </c>
    </row>
    <row r="105" spans="1:60" outlineLevel="1" x14ac:dyDescent="0.2">
      <c r="A105" s="179">
        <v>37</v>
      </c>
      <c r="B105" s="180" t="s">
        <v>1022</v>
      </c>
      <c r="C105" s="189" t="s">
        <v>1023</v>
      </c>
      <c r="D105" s="181" t="s">
        <v>348</v>
      </c>
      <c r="E105" s="182">
        <v>18.83633</v>
      </c>
      <c r="F105" s="183"/>
      <c r="G105" s="184">
        <f>ROUND(E105*F105,2)</f>
        <v>0</v>
      </c>
      <c r="H105" s="158"/>
      <c r="I105" s="157">
        <f>ROUND(E105*H105,2)</f>
        <v>0</v>
      </c>
      <c r="J105" s="158"/>
      <c r="K105" s="157">
        <f>ROUND(E105*J105,2)</f>
        <v>0</v>
      </c>
      <c r="L105" s="157">
        <v>21</v>
      </c>
      <c r="M105" s="157">
        <f>G105*(1+L105/100)</f>
        <v>0</v>
      </c>
      <c r="N105" s="156">
        <v>0</v>
      </c>
      <c r="O105" s="156">
        <f>ROUND(E105*N105,2)</f>
        <v>0</v>
      </c>
      <c r="P105" s="156">
        <v>0</v>
      </c>
      <c r="Q105" s="156">
        <f>ROUND(E105*P105,2)</f>
        <v>0</v>
      </c>
      <c r="R105" s="157"/>
      <c r="S105" s="157" t="s">
        <v>300</v>
      </c>
      <c r="T105" s="157" t="s">
        <v>300</v>
      </c>
      <c r="U105" s="157">
        <v>0.307</v>
      </c>
      <c r="V105" s="157">
        <f>ROUND(E105*U105,2)</f>
        <v>5.78</v>
      </c>
      <c r="W105" s="157"/>
      <c r="X105" s="157" t="s">
        <v>206</v>
      </c>
      <c r="Y105" s="157" t="s">
        <v>302</v>
      </c>
      <c r="Z105" s="147"/>
      <c r="AA105" s="147"/>
      <c r="AB105" s="147"/>
      <c r="AC105" s="147"/>
      <c r="AD105" s="147"/>
      <c r="AE105" s="147"/>
      <c r="AF105" s="147"/>
      <c r="AG105" s="147" t="s">
        <v>458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x14ac:dyDescent="0.2">
      <c r="A106" s="163" t="s">
        <v>295</v>
      </c>
      <c r="B106" s="164" t="s">
        <v>216</v>
      </c>
      <c r="C106" s="186" t="s">
        <v>217</v>
      </c>
      <c r="D106" s="165"/>
      <c r="E106" s="166"/>
      <c r="F106" s="167"/>
      <c r="G106" s="168">
        <f>SUMIF(AG107:AG122,"&lt;&gt;NOR",G107:G122)</f>
        <v>0</v>
      </c>
      <c r="H106" s="162"/>
      <c r="I106" s="162">
        <f>SUM(I107:I122)</f>
        <v>0</v>
      </c>
      <c r="J106" s="162"/>
      <c r="K106" s="162">
        <f>SUM(K107:K122)</f>
        <v>0</v>
      </c>
      <c r="L106" s="162"/>
      <c r="M106" s="162">
        <f>SUM(M107:M122)</f>
        <v>0</v>
      </c>
      <c r="N106" s="161"/>
      <c r="O106" s="161">
        <f>SUM(O107:O122)</f>
        <v>0.43</v>
      </c>
      <c r="P106" s="161"/>
      <c r="Q106" s="161">
        <f>SUM(Q107:Q122)</f>
        <v>0</v>
      </c>
      <c r="R106" s="162"/>
      <c r="S106" s="162"/>
      <c r="T106" s="162"/>
      <c r="U106" s="162"/>
      <c r="V106" s="162">
        <f>SUM(V107:V122)</f>
        <v>104.37</v>
      </c>
      <c r="W106" s="162"/>
      <c r="X106" s="162"/>
      <c r="Y106" s="162"/>
      <c r="AG106" t="s">
        <v>296</v>
      </c>
    </row>
    <row r="107" spans="1:60" ht="22.5" outlineLevel="1" x14ac:dyDescent="0.2">
      <c r="A107" s="173">
        <v>38</v>
      </c>
      <c r="B107" s="174" t="s">
        <v>1072</v>
      </c>
      <c r="C107" s="187" t="s">
        <v>3685</v>
      </c>
      <c r="D107" s="175" t="s">
        <v>308</v>
      </c>
      <c r="E107" s="176">
        <v>206.4</v>
      </c>
      <c r="F107" s="177"/>
      <c r="G107" s="178">
        <f>ROUND(E107*F107,2)</f>
        <v>0</v>
      </c>
      <c r="H107" s="158"/>
      <c r="I107" s="157">
        <f>ROUND(E107*H107,2)</f>
        <v>0</v>
      </c>
      <c r="J107" s="158"/>
      <c r="K107" s="157">
        <f>ROUND(E107*J107,2)</f>
        <v>0</v>
      </c>
      <c r="L107" s="157">
        <v>21</v>
      </c>
      <c r="M107" s="157">
        <f>G107*(1+L107/100)</f>
        <v>0</v>
      </c>
      <c r="N107" s="156">
        <v>6.0000000000000002E-5</v>
      </c>
      <c r="O107" s="156">
        <f>ROUND(E107*N107,2)</f>
        <v>0.01</v>
      </c>
      <c r="P107" s="156">
        <v>0</v>
      </c>
      <c r="Q107" s="156">
        <f>ROUND(E107*P107,2)</f>
        <v>0</v>
      </c>
      <c r="R107" s="157"/>
      <c r="S107" s="157" t="s">
        <v>300</v>
      </c>
      <c r="T107" s="157" t="s">
        <v>300</v>
      </c>
      <c r="U107" s="157">
        <v>7.0000000000000007E-2</v>
      </c>
      <c r="V107" s="157">
        <f>ROUND(E107*U107,2)</f>
        <v>14.45</v>
      </c>
      <c r="W107" s="157"/>
      <c r="X107" s="157" t="s">
        <v>301</v>
      </c>
      <c r="Y107" s="157" t="s">
        <v>302</v>
      </c>
      <c r="Z107" s="147"/>
      <c r="AA107" s="147"/>
      <c r="AB107" s="147"/>
      <c r="AC107" s="147"/>
      <c r="AD107" s="147"/>
      <c r="AE107" s="147"/>
      <c r="AF107" s="147"/>
      <c r="AG107" s="147" t="s">
        <v>303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2.5" outlineLevel="2" x14ac:dyDescent="0.2">
      <c r="A108" s="154"/>
      <c r="B108" s="155"/>
      <c r="C108" s="188" t="s">
        <v>3246</v>
      </c>
      <c r="D108" s="159"/>
      <c r="E108" s="160">
        <v>206.4</v>
      </c>
      <c r="F108" s="157"/>
      <c r="G108" s="157"/>
      <c r="H108" s="157"/>
      <c r="I108" s="157"/>
      <c r="J108" s="157"/>
      <c r="K108" s="157"/>
      <c r="L108" s="157"/>
      <c r="M108" s="157"/>
      <c r="N108" s="156"/>
      <c r="O108" s="156"/>
      <c r="P108" s="156"/>
      <c r="Q108" s="156"/>
      <c r="R108" s="157"/>
      <c r="S108" s="157"/>
      <c r="T108" s="157"/>
      <c r="U108" s="157"/>
      <c r="V108" s="157"/>
      <c r="W108" s="157"/>
      <c r="X108" s="157"/>
      <c r="Y108" s="157"/>
      <c r="Z108" s="147"/>
      <c r="AA108" s="147"/>
      <c r="AB108" s="147"/>
      <c r="AC108" s="147"/>
      <c r="AD108" s="147"/>
      <c r="AE108" s="147"/>
      <c r="AF108" s="147"/>
      <c r="AG108" s="147" t="s">
        <v>305</v>
      </c>
      <c r="AH108" s="147">
        <v>0</v>
      </c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ht="22.5" outlineLevel="1" x14ac:dyDescent="0.2">
      <c r="A109" s="173">
        <v>39</v>
      </c>
      <c r="B109" s="174" t="s">
        <v>3279</v>
      </c>
      <c r="C109" s="187" t="s">
        <v>3280</v>
      </c>
      <c r="D109" s="175" t="s">
        <v>308</v>
      </c>
      <c r="E109" s="176">
        <v>83.3</v>
      </c>
      <c r="F109" s="177"/>
      <c r="G109" s="178">
        <f>ROUND(E109*F109,2)</f>
        <v>0</v>
      </c>
      <c r="H109" s="158"/>
      <c r="I109" s="157">
        <f>ROUND(E109*H109,2)</f>
        <v>0</v>
      </c>
      <c r="J109" s="158"/>
      <c r="K109" s="157">
        <f>ROUND(E109*J109,2)</f>
        <v>0</v>
      </c>
      <c r="L109" s="157">
        <v>21</v>
      </c>
      <c r="M109" s="157">
        <f>G109*(1+L109/100)</f>
        <v>0</v>
      </c>
      <c r="N109" s="156">
        <v>2.3000000000000001E-4</v>
      </c>
      <c r="O109" s="156">
        <f>ROUND(E109*N109,2)</f>
        <v>0.02</v>
      </c>
      <c r="P109" s="156">
        <v>0</v>
      </c>
      <c r="Q109" s="156">
        <f>ROUND(E109*P109,2)</f>
        <v>0</v>
      </c>
      <c r="R109" s="157"/>
      <c r="S109" s="157" t="s">
        <v>300</v>
      </c>
      <c r="T109" s="157" t="s">
        <v>300</v>
      </c>
      <c r="U109" s="157">
        <v>0.161</v>
      </c>
      <c r="V109" s="157">
        <f>ROUND(E109*U109,2)</f>
        <v>13.41</v>
      </c>
      <c r="W109" s="157"/>
      <c r="X109" s="157" t="s">
        <v>301</v>
      </c>
      <c r="Y109" s="157" t="s">
        <v>302</v>
      </c>
      <c r="Z109" s="147"/>
      <c r="AA109" s="147"/>
      <c r="AB109" s="147"/>
      <c r="AC109" s="147"/>
      <c r="AD109" s="147"/>
      <c r="AE109" s="147"/>
      <c r="AF109" s="147"/>
      <c r="AG109" s="147" t="s">
        <v>303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2" x14ac:dyDescent="0.2">
      <c r="A110" s="154"/>
      <c r="B110" s="155"/>
      <c r="C110" s="274" t="s">
        <v>3355</v>
      </c>
      <c r="D110" s="275"/>
      <c r="E110" s="275"/>
      <c r="F110" s="275"/>
      <c r="G110" s="275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319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3" x14ac:dyDescent="0.2">
      <c r="A111" s="154"/>
      <c r="B111" s="155"/>
      <c r="C111" s="276" t="s">
        <v>2258</v>
      </c>
      <c r="D111" s="277"/>
      <c r="E111" s="277"/>
      <c r="F111" s="277"/>
      <c r="G111" s="27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319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2" x14ac:dyDescent="0.2">
      <c r="A112" s="154"/>
      <c r="B112" s="155"/>
      <c r="C112" s="188" t="s">
        <v>3237</v>
      </c>
      <c r="D112" s="159"/>
      <c r="E112" s="160">
        <v>83.3</v>
      </c>
      <c r="F112" s="157"/>
      <c r="G112" s="157"/>
      <c r="H112" s="157"/>
      <c r="I112" s="157"/>
      <c r="J112" s="157"/>
      <c r="K112" s="157"/>
      <c r="L112" s="157"/>
      <c r="M112" s="157"/>
      <c r="N112" s="156"/>
      <c r="O112" s="156"/>
      <c r="P112" s="156"/>
      <c r="Q112" s="156"/>
      <c r="R112" s="157"/>
      <c r="S112" s="157"/>
      <c r="T112" s="157"/>
      <c r="U112" s="157"/>
      <c r="V112" s="157"/>
      <c r="W112" s="157"/>
      <c r="X112" s="157"/>
      <c r="Y112" s="157"/>
      <c r="Z112" s="147"/>
      <c r="AA112" s="147"/>
      <c r="AB112" s="147"/>
      <c r="AC112" s="147"/>
      <c r="AD112" s="147"/>
      <c r="AE112" s="147"/>
      <c r="AF112" s="147"/>
      <c r="AG112" s="147" t="s">
        <v>305</v>
      </c>
      <c r="AH112" s="147">
        <v>0</v>
      </c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ht="33.75" outlineLevel="1" x14ac:dyDescent="0.2">
      <c r="A113" s="173">
        <v>40</v>
      </c>
      <c r="B113" s="174" t="s">
        <v>3281</v>
      </c>
      <c r="C113" s="187" t="s">
        <v>3731</v>
      </c>
      <c r="D113" s="175" t="s">
        <v>308</v>
      </c>
      <c r="E113" s="176">
        <v>95.795000000000002</v>
      </c>
      <c r="F113" s="177"/>
      <c r="G113" s="178">
        <f>ROUND(E113*F113,2)</f>
        <v>0</v>
      </c>
      <c r="H113" s="158"/>
      <c r="I113" s="157">
        <f>ROUND(E113*H113,2)</f>
        <v>0</v>
      </c>
      <c r="J113" s="158"/>
      <c r="K113" s="157">
        <f>ROUND(E113*J113,2)</f>
        <v>0</v>
      </c>
      <c r="L113" s="157">
        <v>21</v>
      </c>
      <c r="M113" s="157">
        <f>G113*(1+L113/100)</f>
        <v>0</v>
      </c>
      <c r="N113" s="156">
        <v>3.5999999999999999E-3</v>
      </c>
      <c r="O113" s="156">
        <f>ROUND(E113*N113,2)</f>
        <v>0.34</v>
      </c>
      <c r="P113" s="156">
        <v>0</v>
      </c>
      <c r="Q113" s="156">
        <f>ROUND(E113*P113,2)</f>
        <v>0</v>
      </c>
      <c r="R113" s="157" t="s">
        <v>349</v>
      </c>
      <c r="S113" s="157" t="s">
        <v>300</v>
      </c>
      <c r="T113" s="157" t="s">
        <v>300</v>
      </c>
      <c r="U113" s="157">
        <v>0</v>
      </c>
      <c r="V113" s="157">
        <f>ROUND(E113*U113,2)</f>
        <v>0</v>
      </c>
      <c r="W113" s="157"/>
      <c r="X113" s="157" t="s">
        <v>334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335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2" x14ac:dyDescent="0.2">
      <c r="A114" s="154"/>
      <c r="B114" s="155"/>
      <c r="C114" s="188" t="s">
        <v>3237</v>
      </c>
      <c r="D114" s="159"/>
      <c r="E114" s="160">
        <v>83.3</v>
      </c>
      <c r="F114" s="157"/>
      <c r="G114" s="157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3" x14ac:dyDescent="0.2">
      <c r="A115" s="154"/>
      <c r="B115" s="155"/>
      <c r="C115" s="195" t="s">
        <v>520</v>
      </c>
      <c r="D115" s="193"/>
      <c r="E115" s="194">
        <v>12.494999999999999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4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2">
      <c r="A116" s="173">
        <v>41</v>
      </c>
      <c r="B116" s="174" t="s">
        <v>3282</v>
      </c>
      <c r="C116" s="187" t="s">
        <v>3732</v>
      </c>
      <c r="D116" s="175" t="s">
        <v>308</v>
      </c>
      <c r="E116" s="176">
        <v>74.16</v>
      </c>
      <c r="F116" s="177"/>
      <c r="G116" s="178">
        <f>ROUND(E116*F116,2)</f>
        <v>0</v>
      </c>
      <c r="H116" s="158"/>
      <c r="I116" s="157">
        <f>ROUND(E116*H116,2)</f>
        <v>0</v>
      </c>
      <c r="J116" s="158"/>
      <c r="K116" s="157">
        <f>ROUND(E116*J116,2)</f>
        <v>0</v>
      </c>
      <c r="L116" s="157">
        <v>21</v>
      </c>
      <c r="M116" s="157">
        <f>G116*(1+L116/100)</f>
        <v>0</v>
      </c>
      <c r="N116" s="156">
        <v>7.6000000000000004E-4</v>
      </c>
      <c r="O116" s="156">
        <f>ROUND(E116*N116,2)</f>
        <v>0.06</v>
      </c>
      <c r="P116" s="156">
        <v>0</v>
      </c>
      <c r="Q116" s="156">
        <f>ROUND(E116*P116,2)</f>
        <v>0</v>
      </c>
      <c r="R116" s="157"/>
      <c r="S116" s="157" t="s">
        <v>300</v>
      </c>
      <c r="T116" s="157" t="s">
        <v>300</v>
      </c>
      <c r="U116" s="157">
        <v>1.0209999999999999</v>
      </c>
      <c r="V116" s="157">
        <f>ROUND(E116*U116,2)</f>
        <v>75.72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303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ht="22.5" outlineLevel="2" x14ac:dyDescent="0.2">
      <c r="A117" s="154"/>
      <c r="B117" s="155"/>
      <c r="C117" s="274" t="s">
        <v>3283</v>
      </c>
      <c r="D117" s="275"/>
      <c r="E117" s="275"/>
      <c r="F117" s="275"/>
      <c r="G117" s="275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319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85" t="str">
        <f>C117</f>
        <v>Provedení jedné vrstvy zpěňujícího protipožárního nátěru a vrstvy krycího protipožárního nátěru včetně dodávky.</v>
      </c>
      <c r="BB117" s="147"/>
      <c r="BC117" s="147"/>
      <c r="BD117" s="147"/>
      <c r="BE117" s="147"/>
      <c r="BF117" s="147"/>
      <c r="BG117" s="147"/>
      <c r="BH117" s="147"/>
    </row>
    <row r="118" spans="1:60" outlineLevel="2" x14ac:dyDescent="0.2">
      <c r="A118" s="154"/>
      <c r="B118" s="155"/>
      <c r="C118" s="188" t="s">
        <v>3284</v>
      </c>
      <c r="D118" s="159"/>
      <c r="E118" s="160">
        <v>18</v>
      </c>
      <c r="F118" s="157"/>
      <c r="G118" s="157"/>
      <c r="H118" s="157"/>
      <c r="I118" s="157"/>
      <c r="J118" s="157"/>
      <c r="K118" s="157"/>
      <c r="L118" s="157"/>
      <c r="M118" s="157"/>
      <c r="N118" s="156"/>
      <c r="O118" s="156"/>
      <c r="P118" s="156"/>
      <c r="Q118" s="156"/>
      <c r="R118" s="157"/>
      <c r="S118" s="157"/>
      <c r="T118" s="157"/>
      <c r="U118" s="157"/>
      <c r="V118" s="157"/>
      <c r="W118" s="157"/>
      <c r="X118" s="157"/>
      <c r="Y118" s="157"/>
      <c r="Z118" s="147"/>
      <c r="AA118" s="147"/>
      <c r="AB118" s="147"/>
      <c r="AC118" s="147"/>
      <c r="AD118" s="147"/>
      <c r="AE118" s="147"/>
      <c r="AF118" s="147"/>
      <c r="AG118" s="147" t="s">
        <v>305</v>
      </c>
      <c r="AH118" s="147">
        <v>0</v>
      </c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3" x14ac:dyDescent="0.2">
      <c r="A119" s="154"/>
      <c r="B119" s="155"/>
      <c r="C119" s="188" t="s">
        <v>3285</v>
      </c>
      <c r="D119" s="159"/>
      <c r="E119" s="160">
        <v>25.2</v>
      </c>
      <c r="F119" s="157"/>
      <c r="G119" s="157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305</v>
      </c>
      <c r="AH119" s="147">
        <v>0</v>
      </c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3" x14ac:dyDescent="0.2">
      <c r="A120" s="154"/>
      <c r="B120" s="155"/>
      <c r="C120" s="188" t="s">
        <v>3286</v>
      </c>
      <c r="D120" s="159"/>
      <c r="E120" s="160">
        <v>14.4</v>
      </c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3" x14ac:dyDescent="0.2">
      <c r="A121" s="154"/>
      <c r="B121" s="155"/>
      <c r="C121" s="188" t="s">
        <v>3287</v>
      </c>
      <c r="D121" s="159"/>
      <c r="E121" s="160">
        <v>16.559999999999999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">
      <c r="A122" s="179">
        <v>42</v>
      </c>
      <c r="B122" s="180" t="s">
        <v>1092</v>
      </c>
      <c r="C122" s="189" t="s">
        <v>1093</v>
      </c>
      <c r="D122" s="181" t="s">
        <v>348</v>
      </c>
      <c r="E122" s="182">
        <v>0.43276999999999999</v>
      </c>
      <c r="F122" s="183"/>
      <c r="G122" s="184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6">
        <v>0</v>
      </c>
      <c r="O122" s="156">
        <f>ROUND(E122*N122,2)</f>
        <v>0</v>
      </c>
      <c r="P122" s="156">
        <v>0</v>
      </c>
      <c r="Q122" s="156">
        <f>ROUND(E122*P122,2)</f>
        <v>0</v>
      </c>
      <c r="R122" s="157"/>
      <c r="S122" s="157" t="s">
        <v>300</v>
      </c>
      <c r="T122" s="157" t="s">
        <v>300</v>
      </c>
      <c r="U122" s="157">
        <v>1.831</v>
      </c>
      <c r="V122" s="157">
        <f>ROUND(E122*U122,2)</f>
        <v>0.79</v>
      </c>
      <c r="W122" s="157"/>
      <c r="X122" s="157" t="s">
        <v>206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458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x14ac:dyDescent="0.2">
      <c r="A123" s="163" t="s">
        <v>295</v>
      </c>
      <c r="B123" s="164" t="s">
        <v>241</v>
      </c>
      <c r="C123" s="186" t="s">
        <v>242</v>
      </c>
      <c r="D123" s="165"/>
      <c r="E123" s="166"/>
      <c r="F123" s="167"/>
      <c r="G123" s="168">
        <f>SUMIF(AG124:AG133,"&lt;&gt;NOR",G124:G133)</f>
        <v>0</v>
      </c>
      <c r="H123" s="162"/>
      <c r="I123" s="162">
        <f>SUM(I124:I133)</f>
        <v>0</v>
      </c>
      <c r="J123" s="162"/>
      <c r="K123" s="162">
        <f>SUM(K124:K133)</f>
        <v>0</v>
      </c>
      <c r="L123" s="162"/>
      <c r="M123" s="162">
        <f>SUM(M124:M133)</f>
        <v>0</v>
      </c>
      <c r="N123" s="161"/>
      <c r="O123" s="161">
        <f>SUM(O124:O133)</f>
        <v>5.89</v>
      </c>
      <c r="P123" s="161"/>
      <c r="Q123" s="161">
        <f>SUM(Q124:Q133)</f>
        <v>7.51</v>
      </c>
      <c r="R123" s="162"/>
      <c r="S123" s="162"/>
      <c r="T123" s="162"/>
      <c r="U123" s="162"/>
      <c r="V123" s="162">
        <f>SUM(V124:V133)</f>
        <v>148.98000000000002</v>
      </c>
      <c r="W123" s="162"/>
      <c r="X123" s="162"/>
      <c r="Y123" s="162"/>
      <c r="AG123" t="s">
        <v>296</v>
      </c>
    </row>
    <row r="124" spans="1:60" ht="22.5" outlineLevel="1" x14ac:dyDescent="0.2">
      <c r="A124" s="173">
        <v>43</v>
      </c>
      <c r="B124" s="174" t="s">
        <v>3288</v>
      </c>
      <c r="C124" s="187" t="s">
        <v>3289</v>
      </c>
      <c r="D124" s="175" t="s">
        <v>308</v>
      </c>
      <c r="E124" s="176">
        <v>412.8</v>
      </c>
      <c r="F124" s="177"/>
      <c r="G124" s="178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6">
        <v>1.426E-2</v>
      </c>
      <c r="O124" s="156">
        <f>ROUND(E124*N124,2)</f>
        <v>5.89</v>
      </c>
      <c r="P124" s="156">
        <v>0</v>
      </c>
      <c r="Q124" s="156">
        <f>ROUND(E124*P124,2)</f>
        <v>0</v>
      </c>
      <c r="R124" s="157"/>
      <c r="S124" s="157" t="s">
        <v>300</v>
      </c>
      <c r="T124" s="157" t="s">
        <v>300</v>
      </c>
      <c r="U124" s="157">
        <v>0.22600000000000001</v>
      </c>
      <c r="V124" s="157">
        <f>ROUND(E124*U124,2)</f>
        <v>93.29</v>
      </c>
      <c r="W124" s="157"/>
      <c r="X124" s="157" t="s">
        <v>301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303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ht="22.5" outlineLevel="2" x14ac:dyDescent="0.2">
      <c r="A125" s="154"/>
      <c r="B125" s="155"/>
      <c r="C125" s="188" t="s">
        <v>3290</v>
      </c>
      <c r="D125" s="159"/>
      <c r="E125" s="160">
        <v>412.8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">
      <c r="A126" s="173">
        <v>44</v>
      </c>
      <c r="B126" s="174" t="s">
        <v>1114</v>
      </c>
      <c r="C126" s="187" t="s">
        <v>1115</v>
      </c>
      <c r="D126" s="175" t="s">
        <v>308</v>
      </c>
      <c r="E126" s="176">
        <v>412.8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0</v>
      </c>
      <c r="O126" s="156">
        <f>ROUND(E126*N126,2)</f>
        <v>0</v>
      </c>
      <c r="P126" s="156">
        <v>1.4E-2</v>
      </c>
      <c r="Q126" s="156">
        <f>ROUND(E126*P126,2)</f>
        <v>5.78</v>
      </c>
      <c r="R126" s="157"/>
      <c r="S126" s="157" t="s">
        <v>300</v>
      </c>
      <c r="T126" s="157" t="s">
        <v>300</v>
      </c>
      <c r="U126" s="157">
        <v>0.08</v>
      </c>
      <c r="V126" s="157">
        <f>ROUND(E126*U126,2)</f>
        <v>33.020000000000003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303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2" x14ac:dyDescent="0.2">
      <c r="A127" s="154"/>
      <c r="B127" s="155"/>
      <c r="C127" s="188" t="s">
        <v>3291</v>
      </c>
      <c r="D127" s="159"/>
      <c r="E127" s="160">
        <v>236.4</v>
      </c>
      <c r="F127" s="157"/>
      <c r="G127" s="157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305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3" x14ac:dyDescent="0.2">
      <c r="A128" s="154"/>
      <c r="B128" s="155"/>
      <c r="C128" s="188" t="s">
        <v>3292</v>
      </c>
      <c r="D128" s="159"/>
      <c r="E128" s="160">
        <v>10.8</v>
      </c>
      <c r="F128" s="157"/>
      <c r="G128" s="157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7"/>
      <c r="AA128" s="147"/>
      <c r="AB128" s="147"/>
      <c r="AC128" s="147"/>
      <c r="AD128" s="147"/>
      <c r="AE128" s="147"/>
      <c r="AF128" s="147"/>
      <c r="AG128" s="147" t="s">
        <v>305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ht="22.5" outlineLevel="3" x14ac:dyDescent="0.2">
      <c r="A129" s="154"/>
      <c r="B129" s="155"/>
      <c r="C129" s="188" t="s">
        <v>3293</v>
      </c>
      <c r="D129" s="159"/>
      <c r="E129" s="160">
        <v>165.6</v>
      </c>
      <c r="F129" s="157"/>
      <c r="G129" s="157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305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1" x14ac:dyDescent="0.2">
      <c r="A130" s="173">
        <v>45</v>
      </c>
      <c r="B130" s="174" t="s">
        <v>3294</v>
      </c>
      <c r="C130" s="187" t="s">
        <v>3295</v>
      </c>
      <c r="D130" s="175" t="s">
        <v>308</v>
      </c>
      <c r="E130" s="176">
        <v>123.6</v>
      </c>
      <c r="F130" s="177"/>
      <c r="G130" s="178">
        <f>ROUND(E130*F130,2)</f>
        <v>0</v>
      </c>
      <c r="H130" s="158"/>
      <c r="I130" s="157">
        <f>ROUND(E130*H130,2)</f>
        <v>0</v>
      </c>
      <c r="J130" s="158"/>
      <c r="K130" s="157">
        <f>ROUND(E130*J130,2)</f>
        <v>0</v>
      </c>
      <c r="L130" s="157">
        <v>21</v>
      </c>
      <c r="M130" s="157">
        <f>G130*(1+L130/100)</f>
        <v>0</v>
      </c>
      <c r="N130" s="156">
        <v>0</v>
      </c>
      <c r="O130" s="156">
        <f>ROUND(E130*N130,2)</f>
        <v>0</v>
      </c>
      <c r="P130" s="156">
        <v>1.4E-2</v>
      </c>
      <c r="Q130" s="156">
        <f>ROUND(E130*P130,2)</f>
        <v>1.73</v>
      </c>
      <c r="R130" s="157"/>
      <c r="S130" s="157" t="s">
        <v>300</v>
      </c>
      <c r="T130" s="157" t="s">
        <v>300</v>
      </c>
      <c r="U130" s="157">
        <v>0.1</v>
      </c>
      <c r="V130" s="157">
        <f>ROUND(E130*U130,2)</f>
        <v>12.36</v>
      </c>
      <c r="W130" s="157"/>
      <c r="X130" s="157" t="s">
        <v>301</v>
      </c>
      <c r="Y130" s="157" t="s">
        <v>302</v>
      </c>
      <c r="Z130" s="147"/>
      <c r="AA130" s="147"/>
      <c r="AB130" s="147"/>
      <c r="AC130" s="147"/>
      <c r="AD130" s="147"/>
      <c r="AE130" s="147"/>
      <c r="AF130" s="147"/>
      <c r="AG130" s="147" t="s">
        <v>303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2" x14ac:dyDescent="0.2">
      <c r="A131" s="154"/>
      <c r="B131" s="155"/>
      <c r="C131" s="188" t="s">
        <v>3296</v>
      </c>
      <c r="D131" s="159"/>
      <c r="E131" s="160">
        <v>118.2</v>
      </c>
      <c r="F131" s="157"/>
      <c r="G131" s="157"/>
      <c r="H131" s="157"/>
      <c r="I131" s="157"/>
      <c r="J131" s="157"/>
      <c r="K131" s="157"/>
      <c r="L131" s="157"/>
      <c r="M131" s="157"/>
      <c r="N131" s="156"/>
      <c r="O131" s="156"/>
      <c r="P131" s="156"/>
      <c r="Q131" s="156"/>
      <c r="R131" s="157"/>
      <c r="S131" s="157"/>
      <c r="T131" s="157"/>
      <c r="U131" s="157"/>
      <c r="V131" s="157"/>
      <c r="W131" s="157"/>
      <c r="X131" s="157"/>
      <c r="Y131" s="157"/>
      <c r="Z131" s="147"/>
      <c r="AA131" s="147"/>
      <c r="AB131" s="147"/>
      <c r="AC131" s="147"/>
      <c r="AD131" s="147"/>
      <c r="AE131" s="147"/>
      <c r="AF131" s="147"/>
      <c r="AG131" s="147" t="s">
        <v>305</v>
      </c>
      <c r="AH131" s="147">
        <v>0</v>
      </c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3" x14ac:dyDescent="0.2">
      <c r="A132" s="154"/>
      <c r="B132" s="155"/>
      <c r="C132" s="188" t="s">
        <v>3297</v>
      </c>
      <c r="D132" s="159"/>
      <c r="E132" s="160">
        <v>5.4</v>
      </c>
      <c r="F132" s="157"/>
      <c r="G132" s="157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305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ht="22.5" outlineLevel="1" x14ac:dyDescent="0.2">
      <c r="A133" s="179">
        <v>46</v>
      </c>
      <c r="B133" s="180" t="s">
        <v>1147</v>
      </c>
      <c r="C133" s="189" t="s">
        <v>1148</v>
      </c>
      <c r="D133" s="181" t="s">
        <v>348</v>
      </c>
      <c r="E133" s="182">
        <v>5.8865299999999996</v>
      </c>
      <c r="F133" s="183"/>
      <c r="G133" s="184">
        <f>ROUND(E133*F133,2)</f>
        <v>0</v>
      </c>
      <c r="H133" s="158"/>
      <c r="I133" s="157">
        <f>ROUND(E133*H133,2)</f>
        <v>0</v>
      </c>
      <c r="J133" s="158"/>
      <c r="K133" s="157">
        <f>ROUND(E133*J133,2)</f>
        <v>0</v>
      </c>
      <c r="L133" s="157">
        <v>21</v>
      </c>
      <c r="M133" s="157">
        <f>G133*(1+L133/100)</f>
        <v>0</v>
      </c>
      <c r="N133" s="156">
        <v>0</v>
      </c>
      <c r="O133" s="156">
        <f>ROUND(E133*N133,2)</f>
        <v>0</v>
      </c>
      <c r="P133" s="156">
        <v>0</v>
      </c>
      <c r="Q133" s="156">
        <f>ROUND(E133*P133,2)</f>
        <v>0</v>
      </c>
      <c r="R133" s="157"/>
      <c r="S133" s="157" t="s">
        <v>300</v>
      </c>
      <c r="T133" s="157" t="s">
        <v>300</v>
      </c>
      <c r="U133" s="157">
        <v>1.7509999999999999</v>
      </c>
      <c r="V133" s="157">
        <f>ROUND(E133*U133,2)</f>
        <v>10.31</v>
      </c>
      <c r="W133" s="157"/>
      <c r="X133" s="157" t="s">
        <v>206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458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x14ac:dyDescent="0.2">
      <c r="A134" s="163" t="s">
        <v>295</v>
      </c>
      <c r="B134" s="164" t="s">
        <v>245</v>
      </c>
      <c r="C134" s="186" t="s">
        <v>246</v>
      </c>
      <c r="D134" s="165"/>
      <c r="E134" s="166"/>
      <c r="F134" s="167"/>
      <c r="G134" s="168">
        <f>SUMIF(AG135:AG168,"&lt;&gt;NOR",G135:G168)</f>
        <v>0</v>
      </c>
      <c r="H134" s="162"/>
      <c r="I134" s="162">
        <f>SUM(I135:I168)</f>
        <v>0</v>
      </c>
      <c r="J134" s="162"/>
      <c r="K134" s="162">
        <f>SUM(K135:K168)</f>
        <v>0</v>
      </c>
      <c r="L134" s="162"/>
      <c r="M134" s="162">
        <f>SUM(M135:M168)</f>
        <v>0</v>
      </c>
      <c r="N134" s="161"/>
      <c r="O134" s="161">
        <f>SUM(O135:O168)</f>
        <v>0.66</v>
      </c>
      <c r="P134" s="161"/>
      <c r="Q134" s="161">
        <f>SUM(Q135:Q168)</f>
        <v>0</v>
      </c>
      <c r="R134" s="162"/>
      <c r="S134" s="162"/>
      <c r="T134" s="162"/>
      <c r="U134" s="162"/>
      <c r="V134" s="162">
        <f>SUM(V135:V168)</f>
        <v>74.240000000000009</v>
      </c>
      <c r="W134" s="162"/>
      <c r="X134" s="162"/>
      <c r="Y134" s="162"/>
      <c r="AG134" t="s">
        <v>296</v>
      </c>
    </row>
    <row r="135" spans="1:60" ht="22.5" outlineLevel="1" x14ac:dyDescent="0.2">
      <c r="A135" s="173">
        <v>47</v>
      </c>
      <c r="B135" s="174" t="s">
        <v>1259</v>
      </c>
      <c r="C135" s="187" t="s">
        <v>1260</v>
      </c>
      <c r="D135" s="175" t="s">
        <v>314</v>
      </c>
      <c r="E135" s="176">
        <v>9</v>
      </c>
      <c r="F135" s="177"/>
      <c r="G135" s="178">
        <f>ROUND(E135*F135,2)</f>
        <v>0</v>
      </c>
      <c r="H135" s="158"/>
      <c r="I135" s="157">
        <f>ROUND(E135*H135,2)</f>
        <v>0</v>
      </c>
      <c r="J135" s="158"/>
      <c r="K135" s="157">
        <f>ROUND(E135*J135,2)</f>
        <v>0</v>
      </c>
      <c r="L135" s="157">
        <v>21</v>
      </c>
      <c r="M135" s="157">
        <f>G135*(1+L135/100)</f>
        <v>0</v>
      </c>
      <c r="N135" s="156">
        <v>2.0000000000000002E-5</v>
      </c>
      <c r="O135" s="156">
        <f>ROUND(E135*N135,2)</f>
        <v>0</v>
      </c>
      <c r="P135" s="156">
        <v>0</v>
      </c>
      <c r="Q135" s="156">
        <f>ROUND(E135*P135,2)</f>
        <v>0</v>
      </c>
      <c r="R135" s="157"/>
      <c r="S135" s="157" t="s">
        <v>300</v>
      </c>
      <c r="T135" s="157" t="s">
        <v>300</v>
      </c>
      <c r="U135" s="157">
        <v>4.0199999999999996</v>
      </c>
      <c r="V135" s="157">
        <f>ROUND(E135*U135,2)</f>
        <v>36.18</v>
      </c>
      <c r="W135" s="157"/>
      <c r="X135" s="157" t="s">
        <v>301</v>
      </c>
      <c r="Y135" s="157" t="s">
        <v>302</v>
      </c>
      <c r="Z135" s="147"/>
      <c r="AA135" s="147"/>
      <c r="AB135" s="147"/>
      <c r="AC135" s="147"/>
      <c r="AD135" s="147"/>
      <c r="AE135" s="147"/>
      <c r="AF135" s="147"/>
      <c r="AG135" s="147" t="s">
        <v>303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2" x14ac:dyDescent="0.2">
      <c r="A136" s="154"/>
      <c r="B136" s="155"/>
      <c r="C136" s="188" t="s">
        <v>3298</v>
      </c>
      <c r="D136" s="159"/>
      <c r="E136" s="160">
        <v>9</v>
      </c>
      <c r="F136" s="157"/>
      <c r="G136" s="157"/>
      <c r="H136" s="157"/>
      <c r="I136" s="157"/>
      <c r="J136" s="157"/>
      <c r="K136" s="157"/>
      <c r="L136" s="157"/>
      <c r="M136" s="157"/>
      <c r="N136" s="156"/>
      <c r="O136" s="156"/>
      <c r="P136" s="156"/>
      <c r="Q136" s="156"/>
      <c r="R136" s="157"/>
      <c r="S136" s="157"/>
      <c r="T136" s="157"/>
      <c r="U136" s="157"/>
      <c r="V136" s="157"/>
      <c r="W136" s="157"/>
      <c r="X136" s="157"/>
      <c r="Y136" s="157"/>
      <c r="Z136" s="147"/>
      <c r="AA136" s="147"/>
      <c r="AB136" s="147"/>
      <c r="AC136" s="147"/>
      <c r="AD136" s="147"/>
      <c r="AE136" s="147"/>
      <c r="AF136" s="147"/>
      <c r="AG136" s="147" t="s">
        <v>305</v>
      </c>
      <c r="AH136" s="147">
        <v>0</v>
      </c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ht="22.5" outlineLevel="1" x14ac:dyDescent="0.2">
      <c r="A137" s="173">
        <v>48</v>
      </c>
      <c r="B137" s="174" t="s">
        <v>1267</v>
      </c>
      <c r="C137" s="187" t="s">
        <v>1268</v>
      </c>
      <c r="D137" s="175" t="s">
        <v>314</v>
      </c>
      <c r="E137" s="176">
        <v>2</v>
      </c>
      <c r="F137" s="177"/>
      <c r="G137" s="178">
        <f>ROUND(E137*F137,2)</f>
        <v>0</v>
      </c>
      <c r="H137" s="158"/>
      <c r="I137" s="157">
        <f>ROUND(E137*H137,2)</f>
        <v>0</v>
      </c>
      <c r="J137" s="158"/>
      <c r="K137" s="157">
        <f>ROUND(E137*J137,2)</f>
        <v>0</v>
      </c>
      <c r="L137" s="157">
        <v>21</v>
      </c>
      <c r="M137" s="157">
        <f>G137*(1+L137/100)</f>
        <v>0</v>
      </c>
      <c r="N137" s="156">
        <v>0.02</v>
      </c>
      <c r="O137" s="156">
        <f>ROUND(E137*N137,2)</f>
        <v>0.04</v>
      </c>
      <c r="P137" s="156">
        <v>0</v>
      </c>
      <c r="Q137" s="156">
        <f>ROUND(E137*P137,2)</f>
        <v>0</v>
      </c>
      <c r="R137" s="157"/>
      <c r="S137" s="157" t="s">
        <v>332</v>
      </c>
      <c r="T137" s="157" t="s">
        <v>333</v>
      </c>
      <c r="U137" s="157">
        <v>0</v>
      </c>
      <c r="V137" s="157">
        <f>ROUND(E137*U137,2)</f>
        <v>0</v>
      </c>
      <c r="W137" s="157"/>
      <c r="X137" s="157" t="s">
        <v>334</v>
      </c>
      <c r="Y137" s="157" t="s">
        <v>302</v>
      </c>
      <c r="Z137" s="147"/>
      <c r="AA137" s="147"/>
      <c r="AB137" s="147"/>
      <c r="AC137" s="147"/>
      <c r="AD137" s="147"/>
      <c r="AE137" s="147"/>
      <c r="AF137" s="147"/>
      <c r="AG137" s="147" t="s">
        <v>335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2" x14ac:dyDescent="0.2">
      <c r="A138" s="154"/>
      <c r="B138" s="155"/>
      <c r="C138" s="188" t="s">
        <v>1308</v>
      </c>
      <c r="D138" s="159"/>
      <c r="E138" s="160">
        <v>2</v>
      </c>
      <c r="F138" s="157"/>
      <c r="G138" s="157"/>
      <c r="H138" s="157"/>
      <c r="I138" s="157"/>
      <c r="J138" s="157"/>
      <c r="K138" s="157"/>
      <c r="L138" s="157"/>
      <c r="M138" s="157"/>
      <c r="N138" s="156"/>
      <c r="O138" s="156"/>
      <c r="P138" s="156"/>
      <c r="Q138" s="156"/>
      <c r="R138" s="157"/>
      <c r="S138" s="157"/>
      <c r="T138" s="157"/>
      <c r="U138" s="157"/>
      <c r="V138" s="157"/>
      <c r="W138" s="157"/>
      <c r="X138" s="157"/>
      <c r="Y138" s="157"/>
      <c r="Z138" s="147"/>
      <c r="AA138" s="147"/>
      <c r="AB138" s="147"/>
      <c r="AC138" s="147"/>
      <c r="AD138" s="147"/>
      <c r="AE138" s="147"/>
      <c r="AF138" s="147"/>
      <c r="AG138" s="147" t="s">
        <v>305</v>
      </c>
      <c r="AH138" s="147">
        <v>0</v>
      </c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ht="22.5" outlineLevel="1" x14ac:dyDescent="0.2">
      <c r="A139" s="173">
        <v>49</v>
      </c>
      <c r="B139" s="174" t="s">
        <v>3299</v>
      </c>
      <c r="C139" s="187" t="s">
        <v>1270</v>
      </c>
      <c r="D139" s="175" t="s">
        <v>314</v>
      </c>
      <c r="E139" s="176">
        <v>4</v>
      </c>
      <c r="F139" s="177"/>
      <c r="G139" s="178">
        <f>ROUND(E139*F139,2)</f>
        <v>0</v>
      </c>
      <c r="H139" s="158"/>
      <c r="I139" s="157">
        <f>ROUND(E139*H139,2)</f>
        <v>0</v>
      </c>
      <c r="J139" s="158"/>
      <c r="K139" s="157">
        <f>ROUND(E139*J139,2)</f>
        <v>0</v>
      </c>
      <c r="L139" s="157">
        <v>21</v>
      </c>
      <c r="M139" s="157">
        <f>G139*(1+L139/100)</f>
        <v>0</v>
      </c>
      <c r="N139" s="156">
        <v>0.02</v>
      </c>
      <c r="O139" s="156">
        <f>ROUND(E139*N139,2)</f>
        <v>0.08</v>
      </c>
      <c r="P139" s="156">
        <v>0</v>
      </c>
      <c r="Q139" s="156">
        <f>ROUND(E139*P139,2)</f>
        <v>0</v>
      </c>
      <c r="R139" s="157"/>
      <c r="S139" s="157" t="s">
        <v>332</v>
      </c>
      <c r="T139" s="157" t="s">
        <v>333</v>
      </c>
      <c r="U139" s="157">
        <v>0</v>
      </c>
      <c r="V139" s="157">
        <f>ROUND(E139*U139,2)</f>
        <v>0</v>
      </c>
      <c r="W139" s="157"/>
      <c r="X139" s="157" t="s">
        <v>334</v>
      </c>
      <c r="Y139" s="157" t="s">
        <v>302</v>
      </c>
      <c r="Z139" s="147"/>
      <c r="AA139" s="147"/>
      <c r="AB139" s="147"/>
      <c r="AC139" s="147"/>
      <c r="AD139" s="147"/>
      <c r="AE139" s="147"/>
      <c r="AF139" s="147"/>
      <c r="AG139" s="147" t="s">
        <v>335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2" x14ac:dyDescent="0.2">
      <c r="A140" s="154"/>
      <c r="B140" s="155"/>
      <c r="C140" s="188" t="s">
        <v>3300</v>
      </c>
      <c r="D140" s="159"/>
      <c r="E140" s="160">
        <v>4</v>
      </c>
      <c r="F140" s="157"/>
      <c r="G140" s="157"/>
      <c r="H140" s="157"/>
      <c r="I140" s="157"/>
      <c r="J140" s="157"/>
      <c r="K140" s="157"/>
      <c r="L140" s="157"/>
      <c r="M140" s="157"/>
      <c r="N140" s="156"/>
      <c r="O140" s="156"/>
      <c r="P140" s="156"/>
      <c r="Q140" s="156"/>
      <c r="R140" s="157"/>
      <c r="S140" s="157"/>
      <c r="T140" s="157"/>
      <c r="U140" s="157"/>
      <c r="V140" s="157"/>
      <c r="W140" s="157"/>
      <c r="X140" s="157"/>
      <c r="Y140" s="157"/>
      <c r="Z140" s="147"/>
      <c r="AA140" s="147"/>
      <c r="AB140" s="147"/>
      <c r="AC140" s="147"/>
      <c r="AD140" s="147"/>
      <c r="AE140" s="147"/>
      <c r="AF140" s="147"/>
      <c r="AG140" s="147" t="s">
        <v>305</v>
      </c>
      <c r="AH140" s="147">
        <v>0</v>
      </c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ht="22.5" outlineLevel="1" x14ac:dyDescent="0.2">
      <c r="A141" s="173">
        <v>50</v>
      </c>
      <c r="B141" s="174" t="s">
        <v>1272</v>
      </c>
      <c r="C141" s="187" t="s">
        <v>1273</v>
      </c>
      <c r="D141" s="175" t="s">
        <v>314</v>
      </c>
      <c r="E141" s="176">
        <v>3</v>
      </c>
      <c r="F141" s="177"/>
      <c r="G141" s="178">
        <f>ROUND(E141*F141,2)</f>
        <v>0</v>
      </c>
      <c r="H141" s="158"/>
      <c r="I141" s="157">
        <f>ROUND(E141*H141,2)</f>
        <v>0</v>
      </c>
      <c r="J141" s="158"/>
      <c r="K141" s="157">
        <f>ROUND(E141*J141,2)</f>
        <v>0</v>
      </c>
      <c r="L141" s="157">
        <v>21</v>
      </c>
      <c r="M141" s="157">
        <f>G141*(1+L141/100)</f>
        <v>0</v>
      </c>
      <c r="N141" s="156">
        <v>0.02</v>
      </c>
      <c r="O141" s="156">
        <f>ROUND(E141*N141,2)</f>
        <v>0.06</v>
      </c>
      <c r="P141" s="156">
        <v>0</v>
      </c>
      <c r="Q141" s="156">
        <f>ROUND(E141*P141,2)</f>
        <v>0</v>
      </c>
      <c r="R141" s="157"/>
      <c r="S141" s="157" t="s">
        <v>332</v>
      </c>
      <c r="T141" s="157" t="s">
        <v>333</v>
      </c>
      <c r="U141" s="157">
        <v>0</v>
      </c>
      <c r="V141" s="157">
        <f>ROUND(E141*U141,2)</f>
        <v>0</v>
      </c>
      <c r="W141" s="157"/>
      <c r="X141" s="157" t="s">
        <v>334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335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2" x14ac:dyDescent="0.2">
      <c r="A142" s="154"/>
      <c r="B142" s="155"/>
      <c r="C142" s="188" t="s">
        <v>3301</v>
      </c>
      <c r="D142" s="159"/>
      <c r="E142" s="160">
        <v>3</v>
      </c>
      <c r="F142" s="157"/>
      <c r="G142" s="157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305</v>
      </c>
      <c r="AH142" s="147">
        <v>0</v>
      </c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2">
      <c r="A143" s="173">
        <v>51</v>
      </c>
      <c r="B143" s="174" t="s">
        <v>1278</v>
      </c>
      <c r="C143" s="187" t="s">
        <v>1279</v>
      </c>
      <c r="D143" s="175" t="s">
        <v>314</v>
      </c>
      <c r="E143" s="176">
        <v>6</v>
      </c>
      <c r="F143" s="177"/>
      <c r="G143" s="178">
        <f>ROUND(E143*F143,2)</f>
        <v>0</v>
      </c>
      <c r="H143" s="158"/>
      <c r="I143" s="157">
        <f>ROUND(E143*H143,2)</f>
        <v>0</v>
      </c>
      <c r="J143" s="158"/>
      <c r="K143" s="157">
        <f>ROUND(E143*J143,2)</f>
        <v>0</v>
      </c>
      <c r="L143" s="157">
        <v>21</v>
      </c>
      <c r="M143" s="157">
        <f>G143*(1+L143/100)</f>
        <v>0</v>
      </c>
      <c r="N143" s="156">
        <v>0</v>
      </c>
      <c r="O143" s="156">
        <f>ROUND(E143*N143,2)</f>
        <v>0</v>
      </c>
      <c r="P143" s="156">
        <v>0</v>
      </c>
      <c r="Q143" s="156">
        <f>ROUND(E143*P143,2)</f>
        <v>0</v>
      </c>
      <c r="R143" s="157"/>
      <c r="S143" s="157" t="s">
        <v>300</v>
      </c>
      <c r="T143" s="157" t="s">
        <v>300</v>
      </c>
      <c r="U143" s="157">
        <v>1.45</v>
      </c>
      <c r="V143" s="157">
        <f>ROUND(E143*U143,2)</f>
        <v>8.6999999999999993</v>
      </c>
      <c r="W143" s="157"/>
      <c r="X143" s="157" t="s">
        <v>301</v>
      </c>
      <c r="Y143" s="157" t="s">
        <v>302</v>
      </c>
      <c r="Z143" s="147"/>
      <c r="AA143" s="147"/>
      <c r="AB143" s="147"/>
      <c r="AC143" s="147"/>
      <c r="AD143" s="147"/>
      <c r="AE143" s="147"/>
      <c r="AF143" s="147"/>
      <c r="AG143" s="147" t="s">
        <v>303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2" x14ac:dyDescent="0.2">
      <c r="A144" s="154"/>
      <c r="B144" s="155"/>
      <c r="C144" s="188" t="s">
        <v>3302</v>
      </c>
      <c r="D144" s="159"/>
      <c r="E144" s="160">
        <v>6</v>
      </c>
      <c r="F144" s="157"/>
      <c r="G144" s="157"/>
      <c r="H144" s="157"/>
      <c r="I144" s="157"/>
      <c r="J144" s="157"/>
      <c r="K144" s="157"/>
      <c r="L144" s="157"/>
      <c r="M144" s="157"/>
      <c r="N144" s="156"/>
      <c r="O144" s="156"/>
      <c r="P144" s="156"/>
      <c r="Q144" s="156"/>
      <c r="R144" s="157"/>
      <c r="S144" s="157"/>
      <c r="T144" s="157"/>
      <c r="U144" s="157"/>
      <c r="V144" s="157"/>
      <c r="W144" s="157"/>
      <c r="X144" s="157"/>
      <c r="Y144" s="157"/>
      <c r="Z144" s="147"/>
      <c r="AA144" s="147"/>
      <c r="AB144" s="147"/>
      <c r="AC144" s="147"/>
      <c r="AD144" s="147"/>
      <c r="AE144" s="147"/>
      <c r="AF144" s="147"/>
      <c r="AG144" s="147" t="s">
        <v>305</v>
      </c>
      <c r="AH144" s="147">
        <v>0</v>
      </c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ht="33.75" outlineLevel="1" x14ac:dyDescent="0.2">
      <c r="A145" s="173">
        <v>52</v>
      </c>
      <c r="B145" s="174" t="s">
        <v>1283</v>
      </c>
      <c r="C145" s="187" t="s">
        <v>1284</v>
      </c>
      <c r="D145" s="175" t="s">
        <v>314</v>
      </c>
      <c r="E145" s="176">
        <v>2</v>
      </c>
      <c r="F145" s="177"/>
      <c r="G145" s="178">
        <f>ROUND(E145*F145,2)</f>
        <v>0</v>
      </c>
      <c r="H145" s="158"/>
      <c r="I145" s="157">
        <f>ROUND(E145*H145,2)</f>
        <v>0</v>
      </c>
      <c r="J145" s="158"/>
      <c r="K145" s="157">
        <f>ROUND(E145*J145,2)</f>
        <v>0</v>
      </c>
      <c r="L145" s="157">
        <v>21</v>
      </c>
      <c r="M145" s="157">
        <f>G145*(1+L145/100)</f>
        <v>0</v>
      </c>
      <c r="N145" s="156">
        <v>1.9E-2</v>
      </c>
      <c r="O145" s="156">
        <f>ROUND(E145*N145,2)</f>
        <v>0.04</v>
      </c>
      <c r="P145" s="156">
        <v>0</v>
      </c>
      <c r="Q145" s="156">
        <f>ROUND(E145*P145,2)</f>
        <v>0</v>
      </c>
      <c r="R145" s="157"/>
      <c r="S145" s="157" t="s">
        <v>332</v>
      </c>
      <c r="T145" s="157" t="s">
        <v>333</v>
      </c>
      <c r="U145" s="157">
        <v>0</v>
      </c>
      <c r="V145" s="157">
        <f>ROUND(E145*U145,2)</f>
        <v>0</v>
      </c>
      <c r="W145" s="157"/>
      <c r="X145" s="157" t="s">
        <v>334</v>
      </c>
      <c r="Y145" s="157" t="s">
        <v>302</v>
      </c>
      <c r="Z145" s="147"/>
      <c r="AA145" s="147"/>
      <c r="AB145" s="147"/>
      <c r="AC145" s="147"/>
      <c r="AD145" s="147"/>
      <c r="AE145" s="147"/>
      <c r="AF145" s="147"/>
      <c r="AG145" s="147" t="s">
        <v>335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2" x14ac:dyDescent="0.2">
      <c r="A146" s="154"/>
      <c r="B146" s="155"/>
      <c r="C146" s="188" t="s">
        <v>1308</v>
      </c>
      <c r="D146" s="159"/>
      <c r="E146" s="160">
        <v>2</v>
      </c>
      <c r="F146" s="157"/>
      <c r="G146" s="157"/>
      <c r="H146" s="157"/>
      <c r="I146" s="157"/>
      <c r="J146" s="157"/>
      <c r="K146" s="157"/>
      <c r="L146" s="157"/>
      <c r="M146" s="157"/>
      <c r="N146" s="156"/>
      <c r="O146" s="156"/>
      <c r="P146" s="156"/>
      <c r="Q146" s="156"/>
      <c r="R146" s="157"/>
      <c r="S146" s="157"/>
      <c r="T146" s="157"/>
      <c r="U146" s="157"/>
      <c r="V146" s="157"/>
      <c r="W146" s="157"/>
      <c r="X146" s="157"/>
      <c r="Y146" s="157"/>
      <c r="Z146" s="147"/>
      <c r="AA146" s="147"/>
      <c r="AB146" s="147"/>
      <c r="AC146" s="147"/>
      <c r="AD146" s="147"/>
      <c r="AE146" s="147"/>
      <c r="AF146" s="147"/>
      <c r="AG146" s="147" t="s">
        <v>305</v>
      </c>
      <c r="AH146" s="147">
        <v>0</v>
      </c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ht="33.75" outlineLevel="1" x14ac:dyDescent="0.2">
      <c r="A147" s="173">
        <v>53</v>
      </c>
      <c r="B147" s="174" t="s">
        <v>1286</v>
      </c>
      <c r="C147" s="187" t="s">
        <v>1287</v>
      </c>
      <c r="D147" s="175" t="s">
        <v>314</v>
      </c>
      <c r="E147" s="176">
        <v>4</v>
      </c>
      <c r="F147" s="177"/>
      <c r="G147" s="178">
        <f>ROUND(E147*F147,2)</f>
        <v>0</v>
      </c>
      <c r="H147" s="158"/>
      <c r="I147" s="157">
        <f>ROUND(E147*H147,2)</f>
        <v>0</v>
      </c>
      <c r="J147" s="158"/>
      <c r="K147" s="157">
        <f>ROUND(E147*J147,2)</f>
        <v>0</v>
      </c>
      <c r="L147" s="157">
        <v>21</v>
      </c>
      <c r="M147" s="157">
        <f>G147*(1+L147/100)</f>
        <v>0</v>
      </c>
      <c r="N147" s="156">
        <v>2.1499999999999998E-2</v>
      </c>
      <c r="O147" s="156">
        <f>ROUND(E147*N147,2)</f>
        <v>0.09</v>
      </c>
      <c r="P147" s="156">
        <v>0</v>
      </c>
      <c r="Q147" s="156">
        <f>ROUND(E147*P147,2)</f>
        <v>0</v>
      </c>
      <c r="R147" s="157"/>
      <c r="S147" s="157" t="s">
        <v>332</v>
      </c>
      <c r="T147" s="157" t="s">
        <v>333</v>
      </c>
      <c r="U147" s="157">
        <v>0</v>
      </c>
      <c r="V147" s="157">
        <f>ROUND(E147*U147,2)</f>
        <v>0</v>
      </c>
      <c r="W147" s="157"/>
      <c r="X147" s="157" t="s">
        <v>334</v>
      </c>
      <c r="Y147" s="157" t="s">
        <v>302</v>
      </c>
      <c r="Z147" s="147"/>
      <c r="AA147" s="147"/>
      <c r="AB147" s="147"/>
      <c r="AC147" s="147"/>
      <c r="AD147" s="147"/>
      <c r="AE147" s="147"/>
      <c r="AF147" s="147"/>
      <c r="AG147" s="147" t="s">
        <v>335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2" x14ac:dyDescent="0.2">
      <c r="A148" s="154"/>
      <c r="B148" s="155"/>
      <c r="C148" s="188" t="s">
        <v>3300</v>
      </c>
      <c r="D148" s="159"/>
      <c r="E148" s="160">
        <v>4</v>
      </c>
      <c r="F148" s="157"/>
      <c r="G148" s="157"/>
      <c r="H148" s="157"/>
      <c r="I148" s="157"/>
      <c r="J148" s="157"/>
      <c r="K148" s="157"/>
      <c r="L148" s="157"/>
      <c r="M148" s="157"/>
      <c r="N148" s="156"/>
      <c r="O148" s="156"/>
      <c r="P148" s="156"/>
      <c r="Q148" s="156"/>
      <c r="R148" s="157"/>
      <c r="S148" s="157"/>
      <c r="T148" s="157"/>
      <c r="U148" s="157"/>
      <c r="V148" s="157"/>
      <c r="W148" s="157"/>
      <c r="X148" s="157"/>
      <c r="Y148" s="157"/>
      <c r="Z148" s="147"/>
      <c r="AA148" s="147"/>
      <c r="AB148" s="147"/>
      <c r="AC148" s="147"/>
      <c r="AD148" s="147"/>
      <c r="AE148" s="147"/>
      <c r="AF148" s="147"/>
      <c r="AG148" s="147" t="s">
        <v>305</v>
      </c>
      <c r="AH148" s="147">
        <v>0</v>
      </c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">
      <c r="A149" s="173">
        <v>54</v>
      </c>
      <c r="B149" s="174" t="s">
        <v>1305</v>
      </c>
      <c r="C149" s="187" t="s">
        <v>1306</v>
      </c>
      <c r="D149" s="175" t="s">
        <v>314</v>
      </c>
      <c r="E149" s="176">
        <v>3</v>
      </c>
      <c r="F149" s="177"/>
      <c r="G149" s="178">
        <f>ROUND(E149*F149,2)</f>
        <v>0</v>
      </c>
      <c r="H149" s="158"/>
      <c r="I149" s="157">
        <f>ROUND(E149*H149,2)</f>
        <v>0</v>
      </c>
      <c r="J149" s="158"/>
      <c r="K149" s="157">
        <f>ROUND(E149*J149,2)</f>
        <v>0</v>
      </c>
      <c r="L149" s="157">
        <v>21</v>
      </c>
      <c r="M149" s="157">
        <f>G149*(1+L149/100)</f>
        <v>0</v>
      </c>
      <c r="N149" s="156">
        <v>0</v>
      </c>
      <c r="O149" s="156">
        <f>ROUND(E149*N149,2)</f>
        <v>0</v>
      </c>
      <c r="P149" s="156">
        <v>0</v>
      </c>
      <c r="Q149" s="156">
        <f>ROUND(E149*P149,2)</f>
        <v>0</v>
      </c>
      <c r="R149" s="157"/>
      <c r="S149" s="157" t="s">
        <v>300</v>
      </c>
      <c r="T149" s="157" t="s">
        <v>300</v>
      </c>
      <c r="U149" s="157">
        <v>1.56</v>
      </c>
      <c r="V149" s="157">
        <f>ROUND(E149*U149,2)</f>
        <v>4.68</v>
      </c>
      <c r="W149" s="157"/>
      <c r="X149" s="157" t="s">
        <v>301</v>
      </c>
      <c r="Y149" s="157" t="s">
        <v>302</v>
      </c>
      <c r="Z149" s="147"/>
      <c r="AA149" s="147"/>
      <c r="AB149" s="147"/>
      <c r="AC149" s="147"/>
      <c r="AD149" s="147"/>
      <c r="AE149" s="147"/>
      <c r="AF149" s="147"/>
      <c r="AG149" s="147" t="s">
        <v>303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2" x14ac:dyDescent="0.2">
      <c r="A150" s="154"/>
      <c r="B150" s="155"/>
      <c r="C150" s="274" t="s">
        <v>1307</v>
      </c>
      <c r="D150" s="275"/>
      <c r="E150" s="275"/>
      <c r="F150" s="275"/>
      <c r="G150" s="275"/>
      <c r="H150" s="157"/>
      <c r="I150" s="157"/>
      <c r="J150" s="157"/>
      <c r="K150" s="157"/>
      <c r="L150" s="157"/>
      <c r="M150" s="157"/>
      <c r="N150" s="156"/>
      <c r="O150" s="156"/>
      <c r="P150" s="156"/>
      <c r="Q150" s="156"/>
      <c r="R150" s="157"/>
      <c r="S150" s="157"/>
      <c r="T150" s="157"/>
      <c r="U150" s="157"/>
      <c r="V150" s="157"/>
      <c r="W150" s="157"/>
      <c r="X150" s="157"/>
      <c r="Y150" s="157"/>
      <c r="Z150" s="147"/>
      <c r="AA150" s="147"/>
      <c r="AB150" s="147"/>
      <c r="AC150" s="147"/>
      <c r="AD150" s="147"/>
      <c r="AE150" s="147"/>
      <c r="AF150" s="147"/>
      <c r="AG150" s="147" t="s">
        <v>319</v>
      </c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2" x14ac:dyDescent="0.2">
      <c r="A151" s="154"/>
      <c r="B151" s="155"/>
      <c r="C151" s="188" t="s">
        <v>3301</v>
      </c>
      <c r="D151" s="159"/>
      <c r="E151" s="160">
        <v>3</v>
      </c>
      <c r="F151" s="157"/>
      <c r="G151" s="157"/>
      <c r="H151" s="157"/>
      <c r="I151" s="157"/>
      <c r="J151" s="157"/>
      <c r="K151" s="157"/>
      <c r="L151" s="157"/>
      <c r="M151" s="157"/>
      <c r="N151" s="156"/>
      <c r="O151" s="156"/>
      <c r="P151" s="156"/>
      <c r="Q151" s="156"/>
      <c r="R151" s="157"/>
      <c r="S151" s="157"/>
      <c r="T151" s="157"/>
      <c r="U151" s="157"/>
      <c r="V151" s="157"/>
      <c r="W151" s="157"/>
      <c r="X151" s="157"/>
      <c r="Y151" s="157"/>
      <c r="Z151" s="147"/>
      <c r="AA151" s="147"/>
      <c r="AB151" s="147"/>
      <c r="AC151" s="147"/>
      <c r="AD151" s="147"/>
      <c r="AE151" s="147"/>
      <c r="AF151" s="147"/>
      <c r="AG151" s="147" t="s">
        <v>305</v>
      </c>
      <c r="AH151" s="147">
        <v>0</v>
      </c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ht="33.75" outlineLevel="1" x14ac:dyDescent="0.2">
      <c r="A152" s="173">
        <v>55</v>
      </c>
      <c r="B152" s="174" t="s">
        <v>1312</v>
      </c>
      <c r="C152" s="187" t="s">
        <v>1313</v>
      </c>
      <c r="D152" s="175" t="s">
        <v>314</v>
      </c>
      <c r="E152" s="176">
        <v>3</v>
      </c>
      <c r="F152" s="177"/>
      <c r="G152" s="178">
        <f>ROUND(E152*F152,2)</f>
        <v>0</v>
      </c>
      <c r="H152" s="158"/>
      <c r="I152" s="157">
        <f>ROUND(E152*H152,2)</f>
        <v>0</v>
      </c>
      <c r="J152" s="158"/>
      <c r="K152" s="157">
        <f>ROUND(E152*J152,2)</f>
        <v>0</v>
      </c>
      <c r="L152" s="157">
        <v>21</v>
      </c>
      <c r="M152" s="157">
        <f>G152*(1+L152/100)</f>
        <v>0</v>
      </c>
      <c r="N152" s="156">
        <v>3.1E-2</v>
      </c>
      <c r="O152" s="156">
        <f>ROUND(E152*N152,2)</f>
        <v>0.09</v>
      </c>
      <c r="P152" s="156">
        <v>0</v>
      </c>
      <c r="Q152" s="156">
        <f>ROUND(E152*P152,2)</f>
        <v>0</v>
      </c>
      <c r="R152" s="157"/>
      <c r="S152" s="157" t="s">
        <v>332</v>
      </c>
      <c r="T152" s="157" t="s">
        <v>333</v>
      </c>
      <c r="U152" s="157">
        <v>0</v>
      </c>
      <c r="V152" s="157">
        <f>ROUND(E152*U152,2)</f>
        <v>0</v>
      </c>
      <c r="W152" s="157"/>
      <c r="X152" s="157" t="s">
        <v>334</v>
      </c>
      <c r="Y152" s="157" t="s">
        <v>302</v>
      </c>
      <c r="Z152" s="147"/>
      <c r="AA152" s="147"/>
      <c r="AB152" s="147"/>
      <c r="AC152" s="147"/>
      <c r="AD152" s="147"/>
      <c r="AE152" s="147"/>
      <c r="AF152" s="147"/>
      <c r="AG152" s="147" t="s">
        <v>335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2" x14ac:dyDescent="0.2">
      <c r="A153" s="154"/>
      <c r="B153" s="155"/>
      <c r="C153" s="188" t="s">
        <v>3301</v>
      </c>
      <c r="D153" s="159"/>
      <c r="E153" s="160">
        <v>3</v>
      </c>
      <c r="F153" s="157"/>
      <c r="G153" s="157"/>
      <c r="H153" s="157"/>
      <c r="I153" s="157"/>
      <c r="J153" s="157"/>
      <c r="K153" s="157"/>
      <c r="L153" s="157"/>
      <c r="M153" s="157"/>
      <c r="N153" s="156"/>
      <c r="O153" s="156"/>
      <c r="P153" s="156"/>
      <c r="Q153" s="156"/>
      <c r="R153" s="157"/>
      <c r="S153" s="157"/>
      <c r="T153" s="157"/>
      <c r="U153" s="157"/>
      <c r="V153" s="157"/>
      <c r="W153" s="157"/>
      <c r="X153" s="157"/>
      <c r="Y153" s="157"/>
      <c r="Z153" s="147"/>
      <c r="AA153" s="147"/>
      <c r="AB153" s="147"/>
      <c r="AC153" s="147"/>
      <c r="AD153" s="147"/>
      <c r="AE153" s="147"/>
      <c r="AF153" s="147"/>
      <c r="AG153" s="147" t="s">
        <v>305</v>
      </c>
      <c r="AH153" s="147">
        <v>0</v>
      </c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1" x14ac:dyDescent="0.2">
      <c r="A154" s="173">
        <v>56</v>
      </c>
      <c r="B154" s="174" t="s">
        <v>1319</v>
      </c>
      <c r="C154" s="187" t="s">
        <v>1320</v>
      </c>
      <c r="D154" s="175" t="s">
        <v>314</v>
      </c>
      <c r="E154" s="176">
        <v>9</v>
      </c>
      <c r="F154" s="177"/>
      <c r="G154" s="178">
        <f>ROUND(E154*F154,2)</f>
        <v>0</v>
      </c>
      <c r="H154" s="158"/>
      <c r="I154" s="157">
        <f>ROUND(E154*H154,2)</f>
        <v>0</v>
      </c>
      <c r="J154" s="158"/>
      <c r="K154" s="157">
        <f>ROUND(E154*J154,2)</f>
        <v>0</v>
      </c>
      <c r="L154" s="157">
        <v>21</v>
      </c>
      <c r="M154" s="157">
        <f>G154*(1+L154/100)</f>
        <v>0</v>
      </c>
      <c r="N154" s="156">
        <v>0</v>
      </c>
      <c r="O154" s="156">
        <f>ROUND(E154*N154,2)</f>
        <v>0</v>
      </c>
      <c r="P154" s="156">
        <v>0</v>
      </c>
      <c r="Q154" s="156">
        <f>ROUND(E154*P154,2)</f>
        <v>0</v>
      </c>
      <c r="R154" s="157"/>
      <c r="S154" s="157" t="s">
        <v>300</v>
      </c>
      <c r="T154" s="157" t="s">
        <v>300</v>
      </c>
      <c r="U154" s="157">
        <v>0.77500000000000002</v>
      </c>
      <c r="V154" s="157">
        <f>ROUND(E154*U154,2)</f>
        <v>6.98</v>
      </c>
      <c r="W154" s="157"/>
      <c r="X154" s="157" t="s">
        <v>301</v>
      </c>
      <c r="Y154" s="157" t="s">
        <v>302</v>
      </c>
      <c r="Z154" s="147"/>
      <c r="AA154" s="147"/>
      <c r="AB154" s="147"/>
      <c r="AC154" s="147"/>
      <c r="AD154" s="147"/>
      <c r="AE154" s="147"/>
      <c r="AF154" s="147"/>
      <c r="AG154" s="147" t="s">
        <v>303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2" x14ac:dyDescent="0.2">
      <c r="A155" s="154"/>
      <c r="B155" s="155"/>
      <c r="C155" s="188" t="s">
        <v>3303</v>
      </c>
      <c r="D155" s="159"/>
      <c r="E155" s="160">
        <v>9</v>
      </c>
      <c r="F155" s="157"/>
      <c r="G155" s="157"/>
      <c r="H155" s="157"/>
      <c r="I155" s="157"/>
      <c r="J155" s="157"/>
      <c r="K155" s="157"/>
      <c r="L155" s="157"/>
      <c r="M155" s="157"/>
      <c r="N155" s="156"/>
      <c r="O155" s="156"/>
      <c r="P155" s="156"/>
      <c r="Q155" s="156"/>
      <c r="R155" s="157"/>
      <c r="S155" s="157"/>
      <c r="T155" s="157"/>
      <c r="U155" s="157"/>
      <c r="V155" s="157"/>
      <c r="W155" s="157"/>
      <c r="X155" s="157"/>
      <c r="Y155" s="157"/>
      <c r="Z155" s="147"/>
      <c r="AA155" s="147"/>
      <c r="AB155" s="147"/>
      <c r="AC155" s="147"/>
      <c r="AD155" s="147"/>
      <c r="AE155" s="147"/>
      <c r="AF155" s="147"/>
      <c r="AG155" s="147" t="s">
        <v>305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ht="33.75" outlineLevel="1" x14ac:dyDescent="0.2">
      <c r="A156" s="173">
        <v>57</v>
      </c>
      <c r="B156" s="174" t="s">
        <v>1322</v>
      </c>
      <c r="C156" s="187" t="s">
        <v>3709</v>
      </c>
      <c r="D156" s="175" t="s">
        <v>314</v>
      </c>
      <c r="E156" s="176">
        <v>9</v>
      </c>
      <c r="F156" s="177"/>
      <c r="G156" s="178">
        <f>ROUND(E156*F156,2)</f>
        <v>0</v>
      </c>
      <c r="H156" s="158"/>
      <c r="I156" s="157">
        <f>ROUND(E156*H156,2)</f>
        <v>0</v>
      </c>
      <c r="J156" s="158"/>
      <c r="K156" s="157">
        <f>ROUND(E156*J156,2)</f>
        <v>0</v>
      </c>
      <c r="L156" s="157">
        <v>21</v>
      </c>
      <c r="M156" s="157">
        <f>G156*(1+L156/100)</f>
        <v>0</v>
      </c>
      <c r="N156" s="156">
        <v>8.0000000000000004E-4</v>
      </c>
      <c r="O156" s="156">
        <f>ROUND(E156*N156,2)</f>
        <v>0.01</v>
      </c>
      <c r="P156" s="156">
        <v>0</v>
      </c>
      <c r="Q156" s="156">
        <f>ROUND(E156*P156,2)</f>
        <v>0</v>
      </c>
      <c r="R156" s="157" t="s">
        <v>349</v>
      </c>
      <c r="S156" s="157" t="s">
        <v>300</v>
      </c>
      <c r="T156" s="157" t="s">
        <v>300</v>
      </c>
      <c r="U156" s="157">
        <v>0</v>
      </c>
      <c r="V156" s="157">
        <f>ROUND(E156*U156,2)</f>
        <v>0</v>
      </c>
      <c r="W156" s="157"/>
      <c r="X156" s="157" t="s">
        <v>334</v>
      </c>
      <c r="Y156" s="157" t="s">
        <v>302</v>
      </c>
      <c r="Z156" s="147"/>
      <c r="AA156" s="147"/>
      <c r="AB156" s="147"/>
      <c r="AC156" s="147"/>
      <c r="AD156" s="147"/>
      <c r="AE156" s="147"/>
      <c r="AF156" s="147"/>
      <c r="AG156" s="147" t="s">
        <v>335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2" x14ac:dyDescent="0.2">
      <c r="A157" s="154"/>
      <c r="B157" s="155"/>
      <c r="C157" s="188" t="s">
        <v>3298</v>
      </c>
      <c r="D157" s="159"/>
      <c r="E157" s="160">
        <v>9</v>
      </c>
      <c r="F157" s="157"/>
      <c r="G157" s="157"/>
      <c r="H157" s="157"/>
      <c r="I157" s="157"/>
      <c r="J157" s="157"/>
      <c r="K157" s="157"/>
      <c r="L157" s="157"/>
      <c r="M157" s="157"/>
      <c r="N157" s="156"/>
      <c r="O157" s="156"/>
      <c r="P157" s="156"/>
      <c r="Q157" s="156"/>
      <c r="R157" s="157"/>
      <c r="S157" s="157"/>
      <c r="T157" s="157"/>
      <c r="U157" s="157"/>
      <c r="V157" s="157"/>
      <c r="W157" s="157"/>
      <c r="X157" s="157"/>
      <c r="Y157" s="157"/>
      <c r="Z157" s="147"/>
      <c r="AA157" s="147"/>
      <c r="AB157" s="147"/>
      <c r="AC157" s="147"/>
      <c r="AD157" s="147"/>
      <c r="AE157" s="147"/>
      <c r="AF157" s="147"/>
      <c r="AG157" s="147" t="s">
        <v>305</v>
      </c>
      <c r="AH157" s="147">
        <v>0</v>
      </c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1" x14ac:dyDescent="0.2">
      <c r="A158" s="173">
        <v>58</v>
      </c>
      <c r="B158" s="174" t="s">
        <v>3304</v>
      </c>
      <c r="C158" s="187" t="s">
        <v>3305</v>
      </c>
      <c r="D158" s="175" t="s">
        <v>314</v>
      </c>
      <c r="E158" s="176">
        <v>1</v>
      </c>
      <c r="F158" s="177"/>
      <c r="G158" s="178">
        <f>ROUND(E158*F158,2)</f>
        <v>0</v>
      </c>
      <c r="H158" s="158"/>
      <c r="I158" s="157">
        <f>ROUND(E158*H158,2)</f>
        <v>0</v>
      </c>
      <c r="J158" s="158"/>
      <c r="K158" s="157">
        <f>ROUND(E158*J158,2)</f>
        <v>0</v>
      </c>
      <c r="L158" s="157">
        <v>21</v>
      </c>
      <c r="M158" s="157">
        <f>G158*(1+L158/100)</f>
        <v>0</v>
      </c>
      <c r="N158" s="156">
        <v>1.6000000000000001E-4</v>
      </c>
      <c r="O158" s="156">
        <f>ROUND(E158*N158,2)</f>
        <v>0</v>
      </c>
      <c r="P158" s="156">
        <v>0</v>
      </c>
      <c r="Q158" s="156">
        <f>ROUND(E158*P158,2)</f>
        <v>0</v>
      </c>
      <c r="R158" s="157"/>
      <c r="S158" s="157" t="s">
        <v>332</v>
      </c>
      <c r="T158" s="157" t="s">
        <v>300</v>
      </c>
      <c r="U158" s="157">
        <v>3.7</v>
      </c>
      <c r="V158" s="157">
        <f>ROUND(E158*U158,2)</f>
        <v>3.7</v>
      </c>
      <c r="W158" s="157"/>
      <c r="X158" s="157" t="s">
        <v>301</v>
      </c>
      <c r="Y158" s="157" t="s">
        <v>302</v>
      </c>
      <c r="Z158" s="147"/>
      <c r="AA158" s="147"/>
      <c r="AB158" s="147"/>
      <c r="AC158" s="147"/>
      <c r="AD158" s="147"/>
      <c r="AE158" s="147"/>
      <c r="AF158" s="147"/>
      <c r="AG158" s="147" t="s">
        <v>303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2" x14ac:dyDescent="0.2">
      <c r="A159" s="154"/>
      <c r="B159" s="155"/>
      <c r="C159" s="188" t="s">
        <v>155</v>
      </c>
      <c r="D159" s="159"/>
      <c r="E159" s="160">
        <v>1</v>
      </c>
      <c r="F159" s="157"/>
      <c r="G159" s="157"/>
      <c r="H159" s="157"/>
      <c r="I159" s="157"/>
      <c r="J159" s="157"/>
      <c r="K159" s="157"/>
      <c r="L159" s="157"/>
      <c r="M159" s="157"/>
      <c r="N159" s="156"/>
      <c r="O159" s="156"/>
      <c r="P159" s="156"/>
      <c r="Q159" s="156"/>
      <c r="R159" s="157"/>
      <c r="S159" s="157"/>
      <c r="T159" s="157"/>
      <c r="U159" s="157"/>
      <c r="V159" s="157"/>
      <c r="W159" s="157"/>
      <c r="X159" s="157"/>
      <c r="Y159" s="157"/>
      <c r="Z159" s="147"/>
      <c r="AA159" s="147"/>
      <c r="AB159" s="147"/>
      <c r="AC159" s="147"/>
      <c r="AD159" s="147"/>
      <c r="AE159" s="147"/>
      <c r="AF159" s="147"/>
      <c r="AG159" s="147" t="s">
        <v>305</v>
      </c>
      <c r="AH159" s="147">
        <v>0</v>
      </c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1" x14ac:dyDescent="0.2">
      <c r="A160" s="173">
        <v>59</v>
      </c>
      <c r="B160" s="174" t="s">
        <v>3306</v>
      </c>
      <c r="C160" s="187" t="s">
        <v>3307</v>
      </c>
      <c r="D160" s="175" t="s">
        <v>314</v>
      </c>
      <c r="E160" s="176">
        <v>1</v>
      </c>
      <c r="F160" s="177"/>
      <c r="G160" s="178">
        <f>ROUND(E160*F160,2)</f>
        <v>0</v>
      </c>
      <c r="H160" s="158"/>
      <c r="I160" s="157">
        <f>ROUND(E160*H160,2)</f>
        <v>0</v>
      </c>
      <c r="J160" s="158"/>
      <c r="K160" s="157">
        <f>ROUND(E160*J160,2)</f>
        <v>0</v>
      </c>
      <c r="L160" s="157">
        <v>21</v>
      </c>
      <c r="M160" s="157">
        <f>G160*(1+L160/100)</f>
        <v>0</v>
      </c>
      <c r="N160" s="156">
        <v>1.6000000000000001E-4</v>
      </c>
      <c r="O160" s="156">
        <f>ROUND(E160*N160,2)</f>
        <v>0</v>
      </c>
      <c r="P160" s="156">
        <v>0</v>
      </c>
      <c r="Q160" s="156">
        <f>ROUND(E160*P160,2)</f>
        <v>0</v>
      </c>
      <c r="R160" s="157"/>
      <c r="S160" s="157" t="s">
        <v>300</v>
      </c>
      <c r="T160" s="157" t="s">
        <v>300</v>
      </c>
      <c r="U160" s="157">
        <v>3.7</v>
      </c>
      <c r="V160" s="157">
        <f>ROUND(E160*U160,2)</f>
        <v>3.7</v>
      </c>
      <c r="W160" s="157"/>
      <c r="X160" s="157" t="s">
        <v>301</v>
      </c>
      <c r="Y160" s="157" t="s">
        <v>302</v>
      </c>
      <c r="Z160" s="147"/>
      <c r="AA160" s="147"/>
      <c r="AB160" s="147"/>
      <c r="AC160" s="147"/>
      <c r="AD160" s="147"/>
      <c r="AE160" s="147"/>
      <c r="AF160" s="147"/>
      <c r="AG160" s="147" t="s">
        <v>303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2" x14ac:dyDescent="0.2">
      <c r="A161" s="154"/>
      <c r="B161" s="155"/>
      <c r="C161" s="188" t="s">
        <v>155</v>
      </c>
      <c r="D161" s="159"/>
      <c r="E161" s="160">
        <v>1</v>
      </c>
      <c r="F161" s="157"/>
      <c r="G161" s="157"/>
      <c r="H161" s="157"/>
      <c r="I161" s="157"/>
      <c r="J161" s="157"/>
      <c r="K161" s="157"/>
      <c r="L161" s="157"/>
      <c r="M161" s="157"/>
      <c r="N161" s="156"/>
      <c r="O161" s="156"/>
      <c r="P161" s="156"/>
      <c r="Q161" s="156"/>
      <c r="R161" s="157"/>
      <c r="S161" s="157"/>
      <c r="T161" s="157"/>
      <c r="U161" s="157"/>
      <c r="V161" s="157"/>
      <c r="W161" s="157"/>
      <c r="X161" s="157"/>
      <c r="Y161" s="157"/>
      <c r="Z161" s="147"/>
      <c r="AA161" s="147"/>
      <c r="AB161" s="147"/>
      <c r="AC161" s="147"/>
      <c r="AD161" s="147"/>
      <c r="AE161" s="147"/>
      <c r="AF161" s="147"/>
      <c r="AG161" s="147" t="s">
        <v>305</v>
      </c>
      <c r="AH161" s="147">
        <v>0</v>
      </c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ht="33.75" outlineLevel="1" x14ac:dyDescent="0.2">
      <c r="A162" s="173">
        <v>60</v>
      </c>
      <c r="B162" s="174" t="s">
        <v>3308</v>
      </c>
      <c r="C162" s="187" t="s">
        <v>3309</v>
      </c>
      <c r="D162" s="175" t="s">
        <v>314</v>
      </c>
      <c r="E162" s="176">
        <v>1</v>
      </c>
      <c r="F162" s="177"/>
      <c r="G162" s="178">
        <f>ROUND(E162*F162,2)</f>
        <v>0</v>
      </c>
      <c r="H162" s="158"/>
      <c r="I162" s="157">
        <f>ROUND(E162*H162,2)</f>
        <v>0</v>
      </c>
      <c r="J162" s="158"/>
      <c r="K162" s="157">
        <f>ROUND(E162*J162,2)</f>
        <v>0</v>
      </c>
      <c r="L162" s="157">
        <v>21</v>
      </c>
      <c r="M162" s="157">
        <f>G162*(1+L162/100)</f>
        <v>0</v>
      </c>
      <c r="N162" s="156">
        <v>1.9E-2</v>
      </c>
      <c r="O162" s="156">
        <f>ROUND(E162*N162,2)</f>
        <v>0.02</v>
      </c>
      <c r="P162" s="156">
        <v>0</v>
      </c>
      <c r="Q162" s="156">
        <f>ROUND(E162*P162,2)</f>
        <v>0</v>
      </c>
      <c r="R162" s="157"/>
      <c r="S162" s="157" t="s">
        <v>332</v>
      </c>
      <c r="T162" s="157" t="s">
        <v>333</v>
      </c>
      <c r="U162" s="157">
        <v>0</v>
      </c>
      <c r="V162" s="157">
        <f>ROUND(E162*U162,2)</f>
        <v>0</v>
      </c>
      <c r="W162" s="157"/>
      <c r="X162" s="157" t="s">
        <v>334</v>
      </c>
      <c r="Y162" s="157" t="s">
        <v>302</v>
      </c>
      <c r="Z162" s="147"/>
      <c r="AA162" s="147"/>
      <c r="AB162" s="147"/>
      <c r="AC162" s="147"/>
      <c r="AD162" s="147"/>
      <c r="AE162" s="147"/>
      <c r="AF162" s="147"/>
      <c r="AG162" s="147" t="s">
        <v>335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2" x14ac:dyDescent="0.2">
      <c r="A163" s="154"/>
      <c r="B163" s="155"/>
      <c r="C163" s="188" t="s">
        <v>3310</v>
      </c>
      <c r="D163" s="159"/>
      <c r="E163" s="160">
        <v>1</v>
      </c>
      <c r="F163" s="157"/>
      <c r="G163" s="157"/>
      <c r="H163" s="157"/>
      <c r="I163" s="157"/>
      <c r="J163" s="157"/>
      <c r="K163" s="157"/>
      <c r="L163" s="157"/>
      <c r="M163" s="157"/>
      <c r="N163" s="156"/>
      <c r="O163" s="156"/>
      <c r="P163" s="156"/>
      <c r="Q163" s="156"/>
      <c r="R163" s="157"/>
      <c r="S163" s="157"/>
      <c r="T163" s="157"/>
      <c r="U163" s="157"/>
      <c r="V163" s="157"/>
      <c r="W163" s="157"/>
      <c r="X163" s="157"/>
      <c r="Y163" s="157"/>
      <c r="Z163" s="147"/>
      <c r="AA163" s="147"/>
      <c r="AB163" s="147"/>
      <c r="AC163" s="147"/>
      <c r="AD163" s="147"/>
      <c r="AE163" s="147"/>
      <c r="AF163" s="147"/>
      <c r="AG163" s="147" t="s">
        <v>305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1" x14ac:dyDescent="0.2">
      <c r="A164" s="173">
        <v>61</v>
      </c>
      <c r="B164" s="174" t="s">
        <v>3311</v>
      </c>
      <c r="C164" s="187" t="s">
        <v>3312</v>
      </c>
      <c r="D164" s="175" t="s">
        <v>314</v>
      </c>
      <c r="E164" s="176">
        <v>12</v>
      </c>
      <c r="F164" s="177"/>
      <c r="G164" s="178">
        <f>ROUND(E164*F164,2)</f>
        <v>0</v>
      </c>
      <c r="H164" s="158"/>
      <c r="I164" s="157">
        <f>ROUND(E164*H164,2)</f>
        <v>0</v>
      </c>
      <c r="J164" s="158"/>
      <c r="K164" s="157">
        <f>ROUND(E164*J164,2)</f>
        <v>0</v>
      </c>
      <c r="L164" s="157">
        <v>21</v>
      </c>
      <c r="M164" s="157">
        <f>G164*(1+L164/100)</f>
        <v>0</v>
      </c>
      <c r="N164" s="156">
        <v>2.7999999999999998E-4</v>
      </c>
      <c r="O164" s="156">
        <f>ROUND(E164*N164,2)</f>
        <v>0</v>
      </c>
      <c r="P164" s="156">
        <v>0</v>
      </c>
      <c r="Q164" s="156">
        <f>ROUND(E164*P164,2)</f>
        <v>0</v>
      </c>
      <c r="R164" s="157"/>
      <c r="S164" s="157" t="s">
        <v>300</v>
      </c>
      <c r="T164" s="157" t="s">
        <v>300</v>
      </c>
      <c r="U164" s="157">
        <v>0.72599999999999998</v>
      </c>
      <c r="V164" s="157">
        <f>ROUND(E164*U164,2)</f>
        <v>8.7100000000000009</v>
      </c>
      <c r="W164" s="157"/>
      <c r="X164" s="157" t="s">
        <v>301</v>
      </c>
      <c r="Y164" s="157" t="s">
        <v>302</v>
      </c>
      <c r="Z164" s="147"/>
      <c r="AA164" s="147"/>
      <c r="AB164" s="147"/>
      <c r="AC164" s="147"/>
      <c r="AD164" s="147"/>
      <c r="AE164" s="147"/>
      <c r="AF164" s="147"/>
      <c r="AG164" s="147" t="s">
        <v>303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2" x14ac:dyDescent="0.2">
      <c r="A165" s="154"/>
      <c r="B165" s="155"/>
      <c r="C165" s="188" t="s">
        <v>1720</v>
      </c>
      <c r="D165" s="159"/>
      <c r="E165" s="160">
        <v>12</v>
      </c>
      <c r="F165" s="157"/>
      <c r="G165" s="157"/>
      <c r="H165" s="157"/>
      <c r="I165" s="157"/>
      <c r="J165" s="157"/>
      <c r="K165" s="157"/>
      <c r="L165" s="157"/>
      <c r="M165" s="157"/>
      <c r="N165" s="156"/>
      <c r="O165" s="156"/>
      <c r="P165" s="156"/>
      <c r="Q165" s="156"/>
      <c r="R165" s="157"/>
      <c r="S165" s="157"/>
      <c r="T165" s="157"/>
      <c r="U165" s="157"/>
      <c r="V165" s="157"/>
      <c r="W165" s="157"/>
      <c r="X165" s="157"/>
      <c r="Y165" s="157"/>
      <c r="Z165" s="147"/>
      <c r="AA165" s="147"/>
      <c r="AB165" s="147"/>
      <c r="AC165" s="147"/>
      <c r="AD165" s="147"/>
      <c r="AE165" s="147"/>
      <c r="AF165" s="147"/>
      <c r="AG165" s="147" t="s">
        <v>305</v>
      </c>
      <c r="AH165" s="147">
        <v>0</v>
      </c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ht="33.75" outlineLevel="1" x14ac:dyDescent="0.2">
      <c r="A166" s="173">
        <v>62</v>
      </c>
      <c r="B166" s="174" t="s">
        <v>3313</v>
      </c>
      <c r="C166" s="187" t="s">
        <v>3314</v>
      </c>
      <c r="D166" s="175" t="s">
        <v>314</v>
      </c>
      <c r="E166" s="176">
        <v>12</v>
      </c>
      <c r="F166" s="177"/>
      <c r="G166" s="178">
        <f>ROUND(E166*F166,2)</f>
        <v>0</v>
      </c>
      <c r="H166" s="158"/>
      <c r="I166" s="157">
        <f>ROUND(E166*H166,2)</f>
        <v>0</v>
      </c>
      <c r="J166" s="158"/>
      <c r="K166" s="157">
        <f>ROUND(E166*J166,2)</f>
        <v>0</v>
      </c>
      <c r="L166" s="157">
        <v>21</v>
      </c>
      <c r="M166" s="157">
        <f>G166*(1+L166/100)</f>
        <v>0</v>
      </c>
      <c r="N166" s="156">
        <v>1.9E-2</v>
      </c>
      <c r="O166" s="156">
        <f>ROUND(E166*N166,2)</f>
        <v>0.23</v>
      </c>
      <c r="P166" s="156">
        <v>0</v>
      </c>
      <c r="Q166" s="156">
        <f>ROUND(E166*P166,2)</f>
        <v>0</v>
      </c>
      <c r="R166" s="157"/>
      <c r="S166" s="157" t="s">
        <v>332</v>
      </c>
      <c r="T166" s="157" t="s">
        <v>333</v>
      </c>
      <c r="U166" s="157">
        <v>0</v>
      </c>
      <c r="V166" s="157">
        <f>ROUND(E166*U166,2)</f>
        <v>0</v>
      </c>
      <c r="W166" s="157"/>
      <c r="X166" s="157" t="s">
        <v>334</v>
      </c>
      <c r="Y166" s="157" t="s">
        <v>302</v>
      </c>
      <c r="Z166" s="147"/>
      <c r="AA166" s="147"/>
      <c r="AB166" s="147"/>
      <c r="AC166" s="147"/>
      <c r="AD166" s="147"/>
      <c r="AE166" s="147"/>
      <c r="AF166" s="147"/>
      <c r="AG166" s="147" t="s">
        <v>335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2" x14ac:dyDescent="0.2">
      <c r="A167" s="154"/>
      <c r="B167" s="155"/>
      <c r="C167" s="188" t="s">
        <v>1720</v>
      </c>
      <c r="D167" s="159"/>
      <c r="E167" s="160">
        <v>12</v>
      </c>
      <c r="F167" s="157"/>
      <c r="G167" s="157"/>
      <c r="H167" s="157"/>
      <c r="I167" s="157"/>
      <c r="J167" s="157"/>
      <c r="K167" s="157"/>
      <c r="L167" s="157"/>
      <c r="M167" s="157"/>
      <c r="N167" s="156"/>
      <c r="O167" s="156"/>
      <c r="P167" s="156"/>
      <c r="Q167" s="156"/>
      <c r="R167" s="157"/>
      <c r="S167" s="157"/>
      <c r="T167" s="157"/>
      <c r="U167" s="157"/>
      <c r="V167" s="157"/>
      <c r="W167" s="157"/>
      <c r="X167" s="157"/>
      <c r="Y167" s="157"/>
      <c r="Z167" s="147"/>
      <c r="AA167" s="147"/>
      <c r="AB167" s="147"/>
      <c r="AC167" s="147"/>
      <c r="AD167" s="147"/>
      <c r="AE167" s="147"/>
      <c r="AF167" s="147"/>
      <c r="AG167" s="147" t="s">
        <v>305</v>
      </c>
      <c r="AH167" s="147">
        <v>0</v>
      </c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1" x14ac:dyDescent="0.2">
      <c r="A168" s="179">
        <v>63</v>
      </c>
      <c r="B168" s="180" t="s">
        <v>1372</v>
      </c>
      <c r="C168" s="189" t="s">
        <v>1373</v>
      </c>
      <c r="D168" s="181" t="s">
        <v>348</v>
      </c>
      <c r="E168" s="182">
        <v>0.65505999999999998</v>
      </c>
      <c r="F168" s="183"/>
      <c r="G168" s="184">
        <f>ROUND(E168*F168,2)</f>
        <v>0</v>
      </c>
      <c r="H168" s="158"/>
      <c r="I168" s="157">
        <f>ROUND(E168*H168,2)</f>
        <v>0</v>
      </c>
      <c r="J168" s="158"/>
      <c r="K168" s="157">
        <f>ROUND(E168*J168,2)</f>
        <v>0</v>
      </c>
      <c r="L168" s="157">
        <v>21</v>
      </c>
      <c r="M168" s="157">
        <f>G168*(1+L168/100)</f>
        <v>0</v>
      </c>
      <c r="N168" s="156">
        <v>0</v>
      </c>
      <c r="O168" s="156">
        <f>ROUND(E168*N168,2)</f>
        <v>0</v>
      </c>
      <c r="P168" s="156">
        <v>0</v>
      </c>
      <c r="Q168" s="156">
        <f>ROUND(E168*P168,2)</f>
        <v>0</v>
      </c>
      <c r="R168" s="157"/>
      <c r="S168" s="157" t="s">
        <v>300</v>
      </c>
      <c r="T168" s="157" t="s">
        <v>300</v>
      </c>
      <c r="U168" s="157">
        <v>2.4209999999999998</v>
      </c>
      <c r="V168" s="157">
        <f>ROUND(E168*U168,2)</f>
        <v>1.59</v>
      </c>
      <c r="W168" s="157"/>
      <c r="X168" s="157" t="s">
        <v>206</v>
      </c>
      <c r="Y168" s="157" t="s">
        <v>302</v>
      </c>
      <c r="Z168" s="147"/>
      <c r="AA168" s="147"/>
      <c r="AB168" s="147"/>
      <c r="AC168" s="147"/>
      <c r="AD168" s="147"/>
      <c r="AE168" s="147"/>
      <c r="AF168" s="147"/>
      <c r="AG168" s="147" t="s">
        <v>458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x14ac:dyDescent="0.2">
      <c r="A169" s="163" t="s">
        <v>295</v>
      </c>
      <c r="B169" s="164" t="s">
        <v>247</v>
      </c>
      <c r="C169" s="186" t="s">
        <v>248</v>
      </c>
      <c r="D169" s="165"/>
      <c r="E169" s="166"/>
      <c r="F169" s="167"/>
      <c r="G169" s="168">
        <f>SUMIF(AG170:AG174,"&lt;&gt;NOR",G170:G174)</f>
        <v>0</v>
      </c>
      <c r="H169" s="162"/>
      <c r="I169" s="162">
        <f>SUM(I170:I174)</f>
        <v>0</v>
      </c>
      <c r="J169" s="162"/>
      <c r="K169" s="162">
        <f>SUM(K170:K174)</f>
        <v>0</v>
      </c>
      <c r="L169" s="162"/>
      <c r="M169" s="162">
        <f>SUM(M170:M174)</f>
        <v>0</v>
      </c>
      <c r="N169" s="161"/>
      <c r="O169" s="161">
        <f>SUM(O170:O174)</f>
        <v>0</v>
      </c>
      <c r="P169" s="161"/>
      <c r="Q169" s="161">
        <f>SUM(Q170:Q174)</f>
        <v>0</v>
      </c>
      <c r="R169" s="162"/>
      <c r="S169" s="162"/>
      <c r="T169" s="162"/>
      <c r="U169" s="162"/>
      <c r="V169" s="162">
        <f>SUM(V170:V174)</f>
        <v>1.35</v>
      </c>
      <c r="W169" s="162"/>
      <c r="X169" s="162"/>
      <c r="Y169" s="162"/>
      <c r="AG169" t="s">
        <v>296</v>
      </c>
    </row>
    <row r="170" spans="1:60" outlineLevel="1" x14ac:dyDescent="0.2">
      <c r="A170" s="173">
        <v>64</v>
      </c>
      <c r="B170" s="174" t="s">
        <v>1374</v>
      </c>
      <c r="C170" s="187" t="s">
        <v>1375</v>
      </c>
      <c r="D170" s="175" t="s">
        <v>314</v>
      </c>
      <c r="E170" s="176">
        <v>9</v>
      </c>
      <c r="F170" s="177"/>
      <c r="G170" s="178">
        <f>ROUND(E170*F170,2)</f>
        <v>0</v>
      </c>
      <c r="H170" s="158"/>
      <c r="I170" s="157">
        <f>ROUND(E170*H170,2)</f>
        <v>0</v>
      </c>
      <c r="J170" s="158"/>
      <c r="K170" s="157">
        <f>ROUND(E170*J170,2)</f>
        <v>0</v>
      </c>
      <c r="L170" s="157">
        <v>21</v>
      </c>
      <c r="M170" s="157">
        <f>G170*(1+L170/100)</f>
        <v>0</v>
      </c>
      <c r="N170" s="156">
        <v>0</v>
      </c>
      <c r="O170" s="156">
        <f>ROUND(E170*N170,2)</f>
        <v>0</v>
      </c>
      <c r="P170" s="156">
        <v>0</v>
      </c>
      <c r="Q170" s="156">
        <f>ROUND(E170*P170,2)</f>
        <v>0</v>
      </c>
      <c r="R170" s="157"/>
      <c r="S170" s="157" t="s">
        <v>300</v>
      </c>
      <c r="T170" s="157" t="s">
        <v>300</v>
      </c>
      <c r="U170" s="157">
        <v>0.15</v>
      </c>
      <c r="V170" s="157">
        <f>ROUND(E170*U170,2)</f>
        <v>1.35</v>
      </c>
      <c r="W170" s="157"/>
      <c r="X170" s="157" t="s">
        <v>301</v>
      </c>
      <c r="Y170" s="157" t="s">
        <v>302</v>
      </c>
      <c r="Z170" s="147"/>
      <c r="AA170" s="147"/>
      <c r="AB170" s="147"/>
      <c r="AC170" s="147"/>
      <c r="AD170" s="147"/>
      <c r="AE170" s="147"/>
      <c r="AF170" s="147"/>
      <c r="AG170" s="147" t="s">
        <v>303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2" x14ac:dyDescent="0.2">
      <c r="A171" s="154"/>
      <c r="B171" s="155"/>
      <c r="C171" s="274" t="s">
        <v>1376</v>
      </c>
      <c r="D171" s="275"/>
      <c r="E171" s="275"/>
      <c r="F171" s="275"/>
      <c r="G171" s="275"/>
      <c r="H171" s="157"/>
      <c r="I171" s="157"/>
      <c r="J171" s="157"/>
      <c r="K171" s="157"/>
      <c r="L171" s="157"/>
      <c r="M171" s="157"/>
      <c r="N171" s="156"/>
      <c r="O171" s="156"/>
      <c r="P171" s="156"/>
      <c r="Q171" s="156"/>
      <c r="R171" s="157"/>
      <c r="S171" s="157"/>
      <c r="T171" s="157"/>
      <c r="U171" s="157"/>
      <c r="V171" s="157"/>
      <c r="W171" s="157"/>
      <c r="X171" s="157"/>
      <c r="Y171" s="157"/>
      <c r="Z171" s="147"/>
      <c r="AA171" s="147"/>
      <c r="AB171" s="147"/>
      <c r="AC171" s="147"/>
      <c r="AD171" s="147"/>
      <c r="AE171" s="147"/>
      <c r="AF171" s="147"/>
      <c r="AG171" s="147" t="s">
        <v>319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2" x14ac:dyDescent="0.2">
      <c r="A172" s="154"/>
      <c r="B172" s="155"/>
      <c r="C172" s="188" t="s">
        <v>3298</v>
      </c>
      <c r="D172" s="159"/>
      <c r="E172" s="160">
        <v>9</v>
      </c>
      <c r="F172" s="157"/>
      <c r="G172" s="157"/>
      <c r="H172" s="157"/>
      <c r="I172" s="157"/>
      <c r="J172" s="157"/>
      <c r="K172" s="157"/>
      <c r="L172" s="157"/>
      <c r="M172" s="157"/>
      <c r="N172" s="156"/>
      <c r="O172" s="156"/>
      <c r="P172" s="156"/>
      <c r="Q172" s="156"/>
      <c r="R172" s="157"/>
      <c r="S172" s="157"/>
      <c r="T172" s="157"/>
      <c r="U172" s="157"/>
      <c r="V172" s="157"/>
      <c r="W172" s="157"/>
      <c r="X172" s="157"/>
      <c r="Y172" s="157"/>
      <c r="Z172" s="147"/>
      <c r="AA172" s="147"/>
      <c r="AB172" s="147"/>
      <c r="AC172" s="147"/>
      <c r="AD172" s="147"/>
      <c r="AE172" s="147"/>
      <c r="AF172" s="147"/>
      <c r="AG172" s="147" t="s">
        <v>305</v>
      </c>
      <c r="AH172" s="147">
        <v>0</v>
      </c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ht="22.5" outlineLevel="1" x14ac:dyDescent="0.2">
      <c r="A173" s="173">
        <v>65</v>
      </c>
      <c r="B173" s="174" t="s">
        <v>1379</v>
      </c>
      <c r="C173" s="187" t="s">
        <v>1380</v>
      </c>
      <c r="D173" s="175" t="s">
        <v>314</v>
      </c>
      <c r="E173" s="176">
        <v>9</v>
      </c>
      <c r="F173" s="177"/>
      <c r="G173" s="178">
        <f>ROUND(E173*F173,2)</f>
        <v>0</v>
      </c>
      <c r="H173" s="158"/>
      <c r="I173" s="157">
        <f>ROUND(E173*H173,2)</f>
        <v>0</v>
      </c>
      <c r="J173" s="158"/>
      <c r="K173" s="157">
        <f>ROUND(E173*J173,2)</f>
        <v>0</v>
      </c>
      <c r="L173" s="157">
        <v>21</v>
      </c>
      <c r="M173" s="157">
        <f>G173*(1+L173/100)</f>
        <v>0</v>
      </c>
      <c r="N173" s="156">
        <v>1E-4</v>
      </c>
      <c r="O173" s="156">
        <f>ROUND(E173*N173,2)</f>
        <v>0</v>
      </c>
      <c r="P173" s="156">
        <v>0</v>
      </c>
      <c r="Q173" s="156">
        <f>ROUND(E173*P173,2)</f>
        <v>0</v>
      </c>
      <c r="R173" s="157"/>
      <c r="S173" s="157" t="s">
        <v>332</v>
      </c>
      <c r="T173" s="157" t="s">
        <v>333</v>
      </c>
      <c r="U173" s="157">
        <v>0</v>
      </c>
      <c r="V173" s="157">
        <f>ROUND(E173*U173,2)</f>
        <v>0</v>
      </c>
      <c r="W173" s="157"/>
      <c r="X173" s="157" t="s">
        <v>334</v>
      </c>
      <c r="Y173" s="157" t="s">
        <v>302</v>
      </c>
      <c r="Z173" s="147"/>
      <c r="AA173" s="147"/>
      <c r="AB173" s="147"/>
      <c r="AC173" s="147"/>
      <c r="AD173" s="147"/>
      <c r="AE173" s="147"/>
      <c r="AF173" s="147"/>
      <c r="AG173" s="147" t="s">
        <v>335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2" x14ac:dyDescent="0.2">
      <c r="A174" s="154"/>
      <c r="B174" s="155"/>
      <c r="C174" s="188" t="s">
        <v>3298</v>
      </c>
      <c r="D174" s="159"/>
      <c r="E174" s="160">
        <v>9</v>
      </c>
      <c r="F174" s="157"/>
      <c r="G174" s="157"/>
      <c r="H174" s="157"/>
      <c r="I174" s="157"/>
      <c r="J174" s="157"/>
      <c r="K174" s="157"/>
      <c r="L174" s="157"/>
      <c r="M174" s="157"/>
      <c r="N174" s="156"/>
      <c r="O174" s="156"/>
      <c r="P174" s="156"/>
      <c r="Q174" s="156"/>
      <c r="R174" s="157"/>
      <c r="S174" s="157"/>
      <c r="T174" s="157"/>
      <c r="U174" s="157"/>
      <c r="V174" s="157"/>
      <c r="W174" s="157"/>
      <c r="X174" s="157"/>
      <c r="Y174" s="157"/>
      <c r="Z174" s="147"/>
      <c r="AA174" s="147"/>
      <c r="AB174" s="147"/>
      <c r="AC174" s="147"/>
      <c r="AD174" s="147"/>
      <c r="AE174" s="147"/>
      <c r="AF174" s="147"/>
      <c r="AG174" s="147" t="s">
        <v>305</v>
      </c>
      <c r="AH174" s="147">
        <v>0</v>
      </c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x14ac:dyDescent="0.2">
      <c r="A175" s="163" t="s">
        <v>295</v>
      </c>
      <c r="B175" s="164" t="s">
        <v>249</v>
      </c>
      <c r="C175" s="186" t="s">
        <v>250</v>
      </c>
      <c r="D175" s="165"/>
      <c r="E175" s="166"/>
      <c r="F175" s="167"/>
      <c r="G175" s="168">
        <f>SUMIF(AG176:AG181,"&lt;&gt;NOR",G176:G181)</f>
        <v>0</v>
      </c>
      <c r="H175" s="162"/>
      <c r="I175" s="162">
        <f>SUM(I176:I181)</f>
        <v>0</v>
      </c>
      <c r="J175" s="162"/>
      <c r="K175" s="162">
        <f>SUM(K176:K181)</f>
        <v>0</v>
      </c>
      <c r="L175" s="162"/>
      <c r="M175" s="162">
        <f>SUM(M176:M181)</f>
        <v>0</v>
      </c>
      <c r="N175" s="161"/>
      <c r="O175" s="161">
        <f>SUM(O176:O181)</f>
        <v>0.26</v>
      </c>
      <c r="P175" s="161"/>
      <c r="Q175" s="161">
        <f>SUM(Q176:Q181)</f>
        <v>0</v>
      </c>
      <c r="R175" s="162"/>
      <c r="S175" s="162"/>
      <c r="T175" s="162"/>
      <c r="U175" s="162"/>
      <c r="V175" s="162">
        <f>SUM(V176:V181)</f>
        <v>8.9700000000000006</v>
      </c>
      <c r="W175" s="162"/>
      <c r="X175" s="162"/>
      <c r="Y175" s="162"/>
      <c r="AG175" t="s">
        <v>296</v>
      </c>
    </row>
    <row r="176" spans="1:60" ht="22.5" outlineLevel="1" x14ac:dyDescent="0.2">
      <c r="A176" s="173">
        <v>66</v>
      </c>
      <c r="B176" s="174" t="s">
        <v>1434</v>
      </c>
      <c r="C176" s="187" t="s">
        <v>3710</v>
      </c>
      <c r="D176" s="175" t="s">
        <v>308</v>
      </c>
      <c r="E176" s="176">
        <v>8.9</v>
      </c>
      <c r="F176" s="177"/>
      <c r="G176" s="178">
        <f>ROUND(E176*F176,2)</f>
        <v>0</v>
      </c>
      <c r="H176" s="158"/>
      <c r="I176" s="157">
        <f>ROUND(E176*H176,2)</f>
        <v>0</v>
      </c>
      <c r="J176" s="158"/>
      <c r="K176" s="157">
        <f>ROUND(E176*J176,2)</f>
        <v>0</v>
      </c>
      <c r="L176" s="157">
        <v>21</v>
      </c>
      <c r="M176" s="157">
        <f>G176*(1+L176/100)</f>
        <v>0</v>
      </c>
      <c r="N176" s="156">
        <v>4.8300000000000001E-3</v>
      </c>
      <c r="O176" s="156">
        <f>ROUND(E176*N176,2)</f>
        <v>0.04</v>
      </c>
      <c r="P176" s="156">
        <v>0</v>
      </c>
      <c r="Q176" s="156">
        <f>ROUND(E176*P176,2)</f>
        <v>0</v>
      </c>
      <c r="R176" s="157"/>
      <c r="S176" s="157" t="s">
        <v>300</v>
      </c>
      <c r="T176" s="157" t="s">
        <v>300</v>
      </c>
      <c r="U176" s="157">
        <v>0.97</v>
      </c>
      <c r="V176" s="157">
        <f>ROUND(E176*U176,2)</f>
        <v>8.6300000000000008</v>
      </c>
      <c r="W176" s="157"/>
      <c r="X176" s="157" t="s">
        <v>301</v>
      </c>
      <c r="Y176" s="157" t="s">
        <v>302</v>
      </c>
      <c r="Z176" s="147"/>
      <c r="AA176" s="147"/>
      <c r="AB176" s="147"/>
      <c r="AC176" s="147"/>
      <c r="AD176" s="147"/>
      <c r="AE176" s="147"/>
      <c r="AF176" s="147"/>
      <c r="AG176" s="147" t="s">
        <v>303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2" x14ac:dyDescent="0.2">
      <c r="A177" s="154"/>
      <c r="B177" s="155"/>
      <c r="C177" s="188" t="s">
        <v>3315</v>
      </c>
      <c r="D177" s="159"/>
      <c r="E177" s="160">
        <v>8.9</v>
      </c>
      <c r="F177" s="157"/>
      <c r="G177" s="157"/>
      <c r="H177" s="157"/>
      <c r="I177" s="157"/>
      <c r="J177" s="157"/>
      <c r="K177" s="157"/>
      <c r="L177" s="157"/>
      <c r="M177" s="157"/>
      <c r="N177" s="156"/>
      <c r="O177" s="156"/>
      <c r="P177" s="156"/>
      <c r="Q177" s="156"/>
      <c r="R177" s="157"/>
      <c r="S177" s="157"/>
      <c r="T177" s="157"/>
      <c r="U177" s="157"/>
      <c r="V177" s="157"/>
      <c r="W177" s="157"/>
      <c r="X177" s="157"/>
      <c r="Y177" s="157"/>
      <c r="Z177" s="147"/>
      <c r="AA177" s="147"/>
      <c r="AB177" s="147"/>
      <c r="AC177" s="147"/>
      <c r="AD177" s="147"/>
      <c r="AE177" s="147"/>
      <c r="AF177" s="147"/>
      <c r="AG177" s="147" t="s">
        <v>305</v>
      </c>
      <c r="AH177" s="147">
        <v>0</v>
      </c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ht="22.5" outlineLevel="1" x14ac:dyDescent="0.2">
      <c r="A178" s="173">
        <v>67</v>
      </c>
      <c r="B178" s="174" t="s">
        <v>1438</v>
      </c>
      <c r="C178" s="187" t="s">
        <v>1439</v>
      </c>
      <c r="D178" s="175" t="s">
        <v>308</v>
      </c>
      <c r="E178" s="176">
        <v>10.234999999999999</v>
      </c>
      <c r="F178" s="177"/>
      <c r="G178" s="178">
        <f>ROUND(E178*F178,2)</f>
        <v>0</v>
      </c>
      <c r="H178" s="158"/>
      <c r="I178" s="157">
        <f>ROUND(E178*H178,2)</f>
        <v>0</v>
      </c>
      <c r="J178" s="158"/>
      <c r="K178" s="157">
        <f>ROUND(E178*J178,2)</f>
        <v>0</v>
      </c>
      <c r="L178" s="157">
        <v>21</v>
      </c>
      <c r="M178" s="157">
        <f>G178*(1+L178/100)</f>
        <v>0</v>
      </c>
      <c r="N178" s="156">
        <v>2.18E-2</v>
      </c>
      <c r="O178" s="156">
        <f>ROUND(E178*N178,2)</f>
        <v>0.22</v>
      </c>
      <c r="P178" s="156">
        <v>0</v>
      </c>
      <c r="Q178" s="156">
        <f>ROUND(E178*P178,2)</f>
        <v>0</v>
      </c>
      <c r="R178" s="157" t="s">
        <v>349</v>
      </c>
      <c r="S178" s="157" t="s">
        <v>300</v>
      </c>
      <c r="T178" s="157" t="s">
        <v>333</v>
      </c>
      <c r="U178" s="157">
        <v>0</v>
      </c>
      <c r="V178" s="157">
        <f>ROUND(E178*U178,2)</f>
        <v>0</v>
      </c>
      <c r="W178" s="157"/>
      <c r="X178" s="157" t="s">
        <v>334</v>
      </c>
      <c r="Y178" s="157" t="s">
        <v>302</v>
      </c>
      <c r="Z178" s="147"/>
      <c r="AA178" s="147"/>
      <c r="AB178" s="147"/>
      <c r="AC178" s="147"/>
      <c r="AD178" s="147"/>
      <c r="AE178" s="147"/>
      <c r="AF178" s="147"/>
      <c r="AG178" s="147" t="s">
        <v>335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2" x14ac:dyDescent="0.2">
      <c r="A179" s="154"/>
      <c r="B179" s="155"/>
      <c r="C179" s="188" t="s">
        <v>3315</v>
      </c>
      <c r="D179" s="159"/>
      <c r="E179" s="160">
        <v>8.9</v>
      </c>
      <c r="F179" s="157"/>
      <c r="G179" s="157"/>
      <c r="H179" s="157"/>
      <c r="I179" s="157"/>
      <c r="J179" s="157"/>
      <c r="K179" s="157"/>
      <c r="L179" s="157"/>
      <c r="M179" s="157"/>
      <c r="N179" s="156"/>
      <c r="O179" s="156"/>
      <c r="P179" s="156"/>
      <c r="Q179" s="156"/>
      <c r="R179" s="157"/>
      <c r="S179" s="157"/>
      <c r="T179" s="157"/>
      <c r="U179" s="157"/>
      <c r="V179" s="157"/>
      <c r="W179" s="157"/>
      <c r="X179" s="157"/>
      <c r="Y179" s="157"/>
      <c r="Z179" s="147"/>
      <c r="AA179" s="147"/>
      <c r="AB179" s="147"/>
      <c r="AC179" s="147"/>
      <c r="AD179" s="147"/>
      <c r="AE179" s="147"/>
      <c r="AF179" s="147"/>
      <c r="AG179" s="147" t="s">
        <v>305</v>
      </c>
      <c r="AH179" s="147">
        <v>0</v>
      </c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3" x14ac:dyDescent="0.2">
      <c r="A180" s="154"/>
      <c r="B180" s="155"/>
      <c r="C180" s="195" t="s">
        <v>520</v>
      </c>
      <c r="D180" s="193"/>
      <c r="E180" s="194">
        <v>1.335</v>
      </c>
      <c r="F180" s="157"/>
      <c r="G180" s="157"/>
      <c r="H180" s="157"/>
      <c r="I180" s="157"/>
      <c r="J180" s="157"/>
      <c r="K180" s="157"/>
      <c r="L180" s="157"/>
      <c r="M180" s="157"/>
      <c r="N180" s="156"/>
      <c r="O180" s="156"/>
      <c r="P180" s="156"/>
      <c r="Q180" s="156"/>
      <c r="R180" s="157"/>
      <c r="S180" s="157"/>
      <c r="T180" s="157"/>
      <c r="U180" s="157"/>
      <c r="V180" s="157"/>
      <c r="W180" s="157"/>
      <c r="X180" s="157"/>
      <c r="Y180" s="157"/>
      <c r="Z180" s="147"/>
      <c r="AA180" s="147"/>
      <c r="AB180" s="147"/>
      <c r="AC180" s="147"/>
      <c r="AD180" s="147"/>
      <c r="AE180" s="147"/>
      <c r="AF180" s="147"/>
      <c r="AG180" s="147" t="s">
        <v>305</v>
      </c>
      <c r="AH180" s="147">
        <v>4</v>
      </c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1" x14ac:dyDescent="0.2">
      <c r="A181" s="179">
        <v>68</v>
      </c>
      <c r="B181" s="180" t="s">
        <v>1448</v>
      </c>
      <c r="C181" s="189" t="s">
        <v>1449</v>
      </c>
      <c r="D181" s="181" t="s">
        <v>348</v>
      </c>
      <c r="E181" s="182">
        <v>0.26611000000000001</v>
      </c>
      <c r="F181" s="183"/>
      <c r="G181" s="184">
        <f>ROUND(E181*F181,2)</f>
        <v>0</v>
      </c>
      <c r="H181" s="158"/>
      <c r="I181" s="157">
        <f>ROUND(E181*H181,2)</f>
        <v>0</v>
      </c>
      <c r="J181" s="158"/>
      <c r="K181" s="157">
        <f>ROUND(E181*J181,2)</f>
        <v>0</v>
      </c>
      <c r="L181" s="157">
        <v>21</v>
      </c>
      <c r="M181" s="157">
        <f>G181*(1+L181/100)</f>
        <v>0</v>
      </c>
      <c r="N181" s="156">
        <v>0</v>
      </c>
      <c r="O181" s="156">
        <f>ROUND(E181*N181,2)</f>
        <v>0</v>
      </c>
      <c r="P181" s="156">
        <v>0</v>
      </c>
      <c r="Q181" s="156">
        <f>ROUND(E181*P181,2)</f>
        <v>0</v>
      </c>
      <c r="R181" s="157"/>
      <c r="S181" s="157" t="s">
        <v>300</v>
      </c>
      <c r="T181" s="157" t="s">
        <v>300</v>
      </c>
      <c r="U181" s="157">
        <v>1.2649999999999999</v>
      </c>
      <c r="V181" s="157">
        <f>ROUND(E181*U181,2)</f>
        <v>0.34</v>
      </c>
      <c r="W181" s="157"/>
      <c r="X181" s="157" t="s">
        <v>206</v>
      </c>
      <c r="Y181" s="157" t="s">
        <v>302</v>
      </c>
      <c r="Z181" s="147"/>
      <c r="AA181" s="147"/>
      <c r="AB181" s="147"/>
      <c r="AC181" s="147"/>
      <c r="AD181" s="147"/>
      <c r="AE181" s="147"/>
      <c r="AF181" s="147"/>
      <c r="AG181" s="147" t="s">
        <v>458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x14ac:dyDescent="0.2">
      <c r="A182" s="163" t="s">
        <v>295</v>
      </c>
      <c r="B182" s="164" t="s">
        <v>255</v>
      </c>
      <c r="C182" s="186" t="s">
        <v>256</v>
      </c>
      <c r="D182" s="165"/>
      <c r="E182" s="166"/>
      <c r="F182" s="167"/>
      <c r="G182" s="168">
        <f>SUMIF(AG183:AG220,"&lt;&gt;NOR",G183:G220)</f>
        <v>0</v>
      </c>
      <c r="H182" s="162"/>
      <c r="I182" s="162">
        <f>SUM(I183:I220)</f>
        <v>0</v>
      </c>
      <c r="J182" s="162"/>
      <c r="K182" s="162">
        <f>SUM(K183:K220)</f>
        <v>0</v>
      </c>
      <c r="L182" s="162"/>
      <c r="M182" s="162">
        <f>SUM(M183:M220)</f>
        <v>0</v>
      </c>
      <c r="N182" s="161"/>
      <c r="O182" s="161">
        <f>SUM(O183:O220)</f>
        <v>0.54</v>
      </c>
      <c r="P182" s="161"/>
      <c r="Q182" s="161">
        <f>SUM(Q183:Q220)</f>
        <v>0.44</v>
      </c>
      <c r="R182" s="162"/>
      <c r="S182" s="162"/>
      <c r="T182" s="162"/>
      <c r="U182" s="162"/>
      <c r="V182" s="162">
        <f>SUM(V183:V220)</f>
        <v>84.22999999999999</v>
      </c>
      <c r="W182" s="162"/>
      <c r="X182" s="162"/>
      <c r="Y182" s="162"/>
      <c r="AG182" t="s">
        <v>296</v>
      </c>
    </row>
    <row r="183" spans="1:60" ht="22.5" outlineLevel="1" x14ac:dyDescent="0.2">
      <c r="A183" s="173">
        <v>69</v>
      </c>
      <c r="B183" s="174" t="s">
        <v>3316</v>
      </c>
      <c r="C183" s="187" t="s">
        <v>3317</v>
      </c>
      <c r="D183" s="175" t="s">
        <v>355</v>
      </c>
      <c r="E183" s="176">
        <v>3.2</v>
      </c>
      <c r="F183" s="177"/>
      <c r="G183" s="178">
        <f>ROUND(E183*F183,2)</f>
        <v>0</v>
      </c>
      <c r="H183" s="158"/>
      <c r="I183" s="157">
        <f>ROUND(E183*H183,2)</f>
        <v>0</v>
      </c>
      <c r="J183" s="158"/>
      <c r="K183" s="157">
        <f>ROUND(E183*J183,2)</f>
        <v>0</v>
      </c>
      <c r="L183" s="157">
        <v>21</v>
      </c>
      <c r="M183" s="157">
        <f>G183*(1+L183/100)</f>
        <v>0</v>
      </c>
      <c r="N183" s="156">
        <v>4.0000000000000002E-4</v>
      </c>
      <c r="O183" s="156">
        <f>ROUND(E183*N183,2)</f>
        <v>0</v>
      </c>
      <c r="P183" s="156">
        <v>0</v>
      </c>
      <c r="Q183" s="156">
        <f>ROUND(E183*P183,2)</f>
        <v>0</v>
      </c>
      <c r="R183" s="157"/>
      <c r="S183" s="157" t="s">
        <v>300</v>
      </c>
      <c r="T183" s="157" t="s">
        <v>300</v>
      </c>
      <c r="U183" s="157">
        <v>0.28000000000000003</v>
      </c>
      <c r="V183" s="157">
        <f>ROUND(E183*U183,2)</f>
        <v>0.9</v>
      </c>
      <c r="W183" s="157"/>
      <c r="X183" s="157" t="s">
        <v>301</v>
      </c>
      <c r="Y183" s="157" t="s">
        <v>302</v>
      </c>
      <c r="Z183" s="147"/>
      <c r="AA183" s="147"/>
      <c r="AB183" s="147"/>
      <c r="AC183" s="147"/>
      <c r="AD183" s="147"/>
      <c r="AE183" s="147"/>
      <c r="AF183" s="147"/>
      <c r="AG183" s="147" t="s">
        <v>303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2" x14ac:dyDescent="0.2">
      <c r="A184" s="154"/>
      <c r="B184" s="155"/>
      <c r="C184" s="188" t="s">
        <v>3318</v>
      </c>
      <c r="D184" s="159"/>
      <c r="E184" s="160">
        <v>3.2</v>
      </c>
      <c r="F184" s="157"/>
      <c r="G184" s="157"/>
      <c r="H184" s="157"/>
      <c r="I184" s="157"/>
      <c r="J184" s="157"/>
      <c r="K184" s="157"/>
      <c r="L184" s="157"/>
      <c r="M184" s="157"/>
      <c r="N184" s="156"/>
      <c r="O184" s="156"/>
      <c r="P184" s="156"/>
      <c r="Q184" s="156"/>
      <c r="R184" s="157"/>
      <c r="S184" s="157"/>
      <c r="T184" s="157"/>
      <c r="U184" s="157"/>
      <c r="V184" s="157"/>
      <c r="W184" s="157"/>
      <c r="X184" s="157"/>
      <c r="Y184" s="157"/>
      <c r="Z184" s="147"/>
      <c r="AA184" s="147"/>
      <c r="AB184" s="147"/>
      <c r="AC184" s="147"/>
      <c r="AD184" s="147"/>
      <c r="AE184" s="147"/>
      <c r="AF184" s="147"/>
      <c r="AG184" s="147" t="s">
        <v>305</v>
      </c>
      <c r="AH184" s="147">
        <v>0</v>
      </c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1" x14ac:dyDescent="0.2">
      <c r="A185" s="173">
        <v>70</v>
      </c>
      <c r="B185" s="174" t="s">
        <v>3319</v>
      </c>
      <c r="C185" s="187" t="s">
        <v>3320</v>
      </c>
      <c r="D185" s="175" t="s">
        <v>355</v>
      </c>
      <c r="E185" s="176">
        <v>111.2</v>
      </c>
      <c r="F185" s="177"/>
      <c r="G185" s="178">
        <f>ROUND(E185*F185,2)</f>
        <v>0</v>
      </c>
      <c r="H185" s="158"/>
      <c r="I185" s="157">
        <f>ROUND(E185*H185,2)</f>
        <v>0</v>
      </c>
      <c r="J185" s="158"/>
      <c r="K185" s="157">
        <f>ROUND(E185*J185,2)</f>
        <v>0</v>
      </c>
      <c r="L185" s="157">
        <v>21</v>
      </c>
      <c r="M185" s="157">
        <f>G185*(1+L185/100)</f>
        <v>0</v>
      </c>
      <c r="N185" s="156">
        <v>0</v>
      </c>
      <c r="O185" s="156">
        <f>ROUND(E185*N185,2)</f>
        <v>0</v>
      </c>
      <c r="P185" s="156">
        <v>8.0000000000000007E-5</v>
      </c>
      <c r="Q185" s="156">
        <f>ROUND(E185*P185,2)</f>
        <v>0.01</v>
      </c>
      <c r="R185" s="157"/>
      <c r="S185" s="157" t="s">
        <v>300</v>
      </c>
      <c r="T185" s="157" t="s">
        <v>300</v>
      </c>
      <c r="U185" s="157">
        <v>3.5000000000000003E-2</v>
      </c>
      <c r="V185" s="157">
        <f>ROUND(E185*U185,2)</f>
        <v>3.89</v>
      </c>
      <c r="W185" s="157"/>
      <c r="X185" s="157" t="s">
        <v>301</v>
      </c>
      <c r="Y185" s="157" t="s">
        <v>302</v>
      </c>
      <c r="Z185" s="147"/>
      <c r="AA185" s="147"/>
      <c r="AB185" s="147"/>
      <c r="AC185" s="147"/>
      <c r="AD185" s="147"/>
      <c r="AE185" s="147"/>
      <c r="AF185" s="147"/>
      <c r="AG185" s="147" t="s">
        <v>303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ht="22.5" outlineLevel="2" x14ac:dyDescent="0.2">
      <c r="A186" s="154"/>
      <c r="B186" s="155"/>
      <c r="C186" s="188" t="s">
        <v>3321</v>
      </c>
      <c r="D186" s="159"/>
      <c r="E186" s="160">
        <v>111.2</v>
      </c>
      <c r="F186" s="157"/>
      <c r="G186" s="157"/>
      <c r="H186" s="157"/>
      <c r="I186" s="157"/>
      <c r="J186" s="157"/>
      <c r="K186" s="157"/>
      <c r="L186" s="157"/>
      <c r="M186" s="157"/>
      <c r="N186" s="156"/>
      <c r="O186" s="156"/>
      <c r="P186" s="156"/>
      <c r="Q186" s="156"/>
      <c r="R186" s="157"/>
      <c r="S186" s="157"/>
      <c r="T186" s="157"/>
      <c r="U186" s="157"/>
      <c r="V186" s="157"/>
      <c r="W186" s="157"/>
      <c r="X186" s="157"/>
      <c r="Y186" s="157"/>
      <c r="Z186" s="147"/>
      <c r="AA186" s="147"/>
      <c r="AB186" s="147"/>
      <c r="AC186" s="147"/>
      <c r="AD186" s="147"/>
      <c r="AE186" s="147"/>
      <c r="AF186" s="147"/>
      <c r="AG186" s="147" t="s">
        <v>305</v>
      </c>
      <c r="AH186" s="147">
        <v>0</v>
      </c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ht="22.5" outlineLevel="1" x14ac:dyDescent="0.2">
      <c r="A187" s="173">
        <v>71</v>
      </c>
      <c r="B187" s="174" t="s">
        <v>1513</v>
      </c>
      <c r="C187" s="187" t="s">
        <v>1514</v>
      </c>
      <c r="D187" s="175" t="s">
        <v>308</v>
      </c>
      <c r="E187" s="176">
        <v>123.6</v>
      </c>
      <c r="F187" s="177"/>
      <c r="G187" s="178">
        <f>ROUND(E187*F187,2)</f>
        <v>0</v>
      </c>
      <c r="H187" s="158"/>
      <c r="I187" s="157">
        <f>ROUND(E187*H187,2)</f>
        <v>0</v>
      </c>
      <c r="J187" s="158"/>
      <c r="K187" s="157">
        <f>ROUND(E187*J187,2)</f>
        <v>0</v>
      </c>
      <c r="L187" s="157">
        <v>21</v>
      </c>
      <c r="M187" s="157">
        <f>G187*(1+L187/100)</f>
        <v>0</v>
      </c>
      <c r="N187" s="156">
        <v>0</v>
      </c>
      <c r="O187" s="156">
        <f>ROUND(E187*N187,2)</f>
        <v>0</v>
      </c>
      <c r="P187" s="156">
        <v>3.5000000000000001E-3</v>
      </c>
      <c r="Q187" s="156">
        <f>ROUND(E187*P187,2)</f>
        <v>0.43</v>
      </c>
      <c r="R187" s="157"/>
      <c r="S187" s="157" t="s">
        <v>300</v>
      </c>
      <c r="T187" s="157" t="s">
        <v>300</v>
      </c>
      <c r="U187" s="157">
        <v>0.105</v>
      </c>
      <c r="V187" s="157">
        <f>ROUND(E187*U187,2)</f>
        <v>12.98</v>
      </c>
      <c r="W187" s="157"/>
      <c r="X187" s="157" t="s">
        <v>301</v>
      </c>
      <c r="Y187" s="157" t="s">
        <v>302</v>
      </c>
      <c r="Z187" s="147"/>
      <c r="AA187" s="147"/>
      <c r="AB187" s="147"/>
      <c r="AC187" s="147"/>
      <c r="AD187" s="147"/>
      <c r="AE187" s="147"/>
      <c r="AF187" s="147"/>
      <c r="AG187" s="147" t="s">
        <v>303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2" x14ac:dyDescent="0.2">
      <c r="A188" s="154"/>
      <c r="B188" s="155"/>
      <c r="C188" s="188" t="s">
        <v>3296</v>
      </c>
      <c r="D188" s="159"/>
      <c r="E188" s="160">
        <v>118.2</v>
      </c>
      <c r="F188" s="157"/>
      <c r="G188" s="157"/>
      <c r="H188" s="157"/>
      <c r="I188" s="157"/>
      <c r="J188" s="157"/>
      <c r="K188" s="157"/>
      <c r="L188" s="157"/>
      <c r="M188" s="157"/>
      <c r="N188" s="156"/>
      <c r="O188" s="156"/>
      <c r="P188" s="156"/>
      <c r="Q188" s="156"/>
      <c r="R188" s="157"/>
      <c r="S188" s="157"/>
      <c r="T188" s="157"/>
      <c r="U188" s="157"/>
      <c r="V188" s="157"/>
      <c r="W188" s="157"/>
      <c r="X188" s="157"/>
      <c r="Y188" s="157"/>
      <c r="Z188" s="147"/>
      <c r="AA188" s="147"/>
      <c r="AB188" s="147"/>
      <c r="AC188" s="147"/>
      <c r="AD188" s="147"/>
      <c r="AE188" s="147"/>
      <c r="AF188" s="147"/>
      <c r="AG188" s="147" t="s">
        <v>305</v>
      </c>
      <c r="AH188" s="147">
        <v>0</v>
      </c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3" x14ac:dyDescent="0.2">
      <c r="A189" s="154"/>
      <c r="B189" s="155"/>
      <c r="C189" s="188" t="s">
        <v>3297</v>
      </c>
      <c r="D189" s="159"/>
      <c r="E189" s="160">
        <v>5.4</v>
      </c>
      <c r="F189" s="157"/>
      <c r="G189" s="157"/>
      <c r="H189" s="157"/>
      <c r="I189" s="157"/>
      <c r="J189" s="157"/>
      <c r="K189" s="157"/>
      <c r="L189" s="157"/>
      <c r="M189" s="157"/>
      <c r="N189" s="156"/>
      <c r="O189" s="156"/>
      <c r="P189" s="156"/>
      <c r="Q189" s="156"/>
      <c r="R189" s="157"/>
      <c r="S189" s="157"/>
      <c r="T189" s="157"/>
      <c r="U189" s="157"/>
      <c r="V189" s="157"/>
      <c r="W189" s="157"/>
      <c r="X189" s="157"/>
      <c r="Y189" s="157"/>
      <c r="Z189" s="147"/>
      <c r="AA189" s="147"/>
      <c r="AB189" s="147"/>
      <c r="AC189" s="147"/>
      <c r="AD189" s="147"/>
      <c r="AE189" s="147"/>
      <c r="AF189" s="147"/>
      <c r="AG189" s="147" t="s">
        <v>305</v>
      </c>
      <c r="AH189" s="147">
        <v>0</v>
      </c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1" x14ac:dyDescent="0.2">
      <c r="A190" s="173">
        <v>72</v>
      </c>
      <c r="B190" s="174" t="s">
        <v>1496</v>
      </c>
      <c r="C190" s="187" t="s">
        <v>1497</v>
      </c>
      <c r="D190" s="175" t="s">
        <v>308</v>
      </c>
      <c r="E190" s="176">
        <v>10</v>
      </c>
      <c r="F190" s="177"/>
      <c r="G190" s="178">
        <f>ROUND(E190*F190,2)</f>
        <v>0</v>
      </c>
      <c r="H190" s="158"/>
      <c r="I190" s="157">
        <f>ROUND(E190*H190,2)</f>
        <v>0</v>
      </c>
      <c r="J190" s="158"/>
      <c r="K190" s="157">
        <f>ROUND(E190*J190,2)</f>
        <v>0</v>
      </c>
      <c r="L190" s="157">
        <v>21</v>
      </c>
      <c r="M190" s="157">
        <f>G190*(1+L190/100)</f>
        <v>0</v>
      </c>
      <c r="N190" s="156">
        <v>3.8000000000000002E-4</v>
      </c>
      <c r="O190" s="156">
        <f>ROUND(E190*N190,2)</f>
        <v>0</v>
      </c>
      <c r="P190" s="156">
        <v>0</v>
      </c>
      <c r="Q190" s="156">
        <f>ROUND(E190*P190,2)</f>
        <v>0</v>
      </c>
      <c r="R190" s="157"/>
      <c r="S190" s="157" t="s">
        <v>300</v>
      </c>
      <c r="T190" s="157" t="s">
        <v>300</v>
      </c>
      <c r="U190" s="157">
        <v>0.38</v>
      </c>
      <c r="V190" s="157">
        <f>ROUND(E190*U190,2)</f>
        <v>3.8</v>
      </c>
      <c r="W190" s="157"/>
      <c r="X190" s="157" t="s">
        <v>301</v>
      </c>
      <c r="Y190" s="157" t="s">
        <v>302</v>
      </c>
      <c r="Z190" s="147"/>
      <c r="AA190" s="147"/>
      <c r="AB190" s="147"/>
      <c r="AC190" s="147"/>
      <c r="AD190" s="147"/>
      <c r="AE190" s="147"/>
      <c r="AF190" s="147"/>
      <c r="AG190" s="147" t="s">
        <v>303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outlineLevel="2" x14ac:dyDescent="0.2">
      <c r="A191" s="154"/>
      <c r="B191" s="155"/>
      <c r="C191" s="188" t="s">
        <v>3322</v>
      </c>
      <c r="D191" s="159"/>
      <c r="E191" s="160">
        <v>10</v>
      </c>
      <c r="F191" s="157"/>
      <c r="G191" s="157"/>
      <c r="H191" s="157"/>
      <c r="I191" s="157"/>
      <c r="J191" s="157"/>
      <c r="K191" s="157"/>
      <c r="L191" s="157"/>
      <c r="M191" s="157"/>
      <c r="N191" s="156"/>
      <c r="O191" s="156"/>
      <c r="P191" s="156"/>
      <c r="Q191" s="156"/>
      <c r="R191" s="157"/>
      <c r="S191" s="157"/>
      <c r="T191" s="157"/>
      <c r="U191" s="157"/>
      <c r="V191" s="157"/>
      <c r="W191" s="157"/>
      <c r="X191" s="157"/>
      <c r="Y191" s="157"/>
      <c r="Z191" s="147"/>
      <c r="AA191" s="147"/>
      <c r="AB191" s="147"/>
      <c r="AC191" s="147"/>
      <c r="AD191" s="147"/>
      <c r="AE191" s="147"/>
      <c r="AF191" s="147"/>
      <c r="AG191" s="147" t="s">
        <v>305</v>
      </c>
      <c r="AH191" s="147">
        <v>0</v>
      </c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1" x14ac:dyDescent="0.2">
      <c r="A192" s="173">
        <v>73</v>
      </c>
      <c r="B192" s="174" t="s">
        <v>3323</v>
      </c>
      <c r="C192" s="187" t="s">
        <v>3324</v>
      </c>
      <c r="D192" s="175" t="s">
        <v>355</v>
      </c>
      <c r="E192" s="176">
        <v>16</v>
      </c>
      <c r="F192" s="177"/>
      <c r="G192" s="178">
        <f>ROUND(E192*F192,2)</f>
        <v>0</v>
      </c>
      <c r="H192" s="158"/>
      <c r="I192" s="157">
        <f>ROUND(E192*H192,2)</f>
        <v>0</v>
      </c>
      <c r="J192" s="158"/>
      <c r="K192" s="157">
        <f>ROUND(E192*J192,2)</f>
        <v>0</v>
      </c>
      <c r="L192" s="157">
        <v>21</v>
      </c>
      <c r="M192" s="157">
        <f>G192*(1+L192/100)</f>
        <v>0</v>
      </c>
      <c r="N192" s="156">
        <v>8.0000000000000007E-5</v>
      </c>
      <c r="O192" s="156">
        <f>ROUND(E192*N192,2)</f>
        <v>0</v>
      </c>
      <c r="P192" s="156">
        <v>0</v>
      </c>
      <c r="Q192" s="156">
        <f>ROUND(E192*P192,2)</f>
        <v>0</v>
      </c>
      <c r="R192" s="157"/>
      <c r="S192" s="157" t="s">
        <v>300</v>
      </c>
      <c r="T192" s="157" t="s">
        <v>300</v>
      </c>
      <c r="U192" s="157">
        <v>0.39</v>
      </c>
      <c r="V192" s="157">
        <f>ROUND(E192*U192,2)</f>
        <v>6.24</v>
      </c>
      <c r="W192" s="157"/>
      <c r="X192" s="157" t="s">
        <v>301</v>
      </c>
      <c r="Y192" s="157" t="s">
        <v>302</v>
      </c>
      <c r="Z192" s="147"/>
      <c r="AA192" s="147"/>
      <c r="AB192" s="147"/>
      <c r="AC192" s="147"/>
      <c r="AD192" s="147"/>
      <c r="AE192" s="147"/>
      <c r="AF192" s="147"/>
      <c r="AG192" s="147" t="s">
        <v>303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2" x14ac:dyDescent="0.2">
      <c r="A193" s="154"/>
      <c r="B193" s="155"/>
      <c r="C193" s="188" t="s">
        <v>3325</v>
      </c>
      <c r="D193" s="159"/>
      <c r="E193" s="160">
        <v>16</v>
      </c>
      <c r="F193" s="157"/>
      <c r="G193" s="157"/>
      <c r="H193" s="157"/>
      <c r="I193" s="157"/>
      <c r="J193" s="157"/>
      <c r="K193" s="157"/>
      <c r="L193" s="157"/>
      <c r="M193" s="157"/>
      <c r="N193" s="156"/>
      <c r="O193" s="156"/>
      <c r="P193" s="156"/>
      <c r="Q193" s="156"/>
      <c r="R193" s="157"/>
      <c r="S193" s="157"/>
      <c r="T193" s="157"/>
      <c r="U193" s="157"/>
      <c r="V193" s="157"/>
      <c r="W193" s="157"/>
      <c r="X193" s="157"/>
      <c r="Y193" s="157"/>
      <c r="Z193" s="147"/>
      <c r="AA193" s="147"/>
      <c r="AB193" s="147"/>
      <c r="AC193" s="147"/>
      <c r="AD193" s="147"/>
      <c r="AE193" s="147"/>
      <c r="AF193" s="147"/>
      <c r="AG193" s="147" t="s">
        <v>305</v>
      </c>
      <c r="AH193" s="147">
        <v>0</v>
      </c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1" x14ac:dyDescent="0.2">
      <c r="A194" s="173">
        <v>74</v>
      </c>
      <c r="B194" s="174" t="s">
        <v>3326</v>
      </c>
      <c r="C194" s="187" t="s">
        <v>3327</v>
      </c>
      <c r="D194" s="175" t="s">
        <v>355</v>
      </c>
      <c r="E194" s="176">
        <v>18</v>
      </c>
      <c r="F194" s="177"/>
      <c r="G194" s="178">
        <f>ROUND(E194*F194,2)</f>
        <v>0</v>
      </c>
      <c r="H194" s="158"/>
      <c r="I194" s="157">
        <f>ROUND(E194*H194,2)</f>
        <v>0</v>
      </c>
      <c r="J194" s="158"/>
      <c r="K194" s="157">
        <f>ROUND(E194*J194,2)</f>
        <v>0</v>
      </c>
      <c r="L194" s="157">
        <v>21</v>
      </c>
      <c r="M194" s="157">
        <f>G194*(1+L194/100)</f>
        <v>0</v>
      </c>
      <c r="N194" s="156">
        <v>4.0000000000000003E-5</v>
      </c>
      <c r="O194" s="156">
        <f>ROUND(E194*N194,2)</f>
        <v>0</v>
      </c>
      <c r="P194" s="156">
        <v>0</v>
      </c>
      <c r="Q194" s="156">
        <f>ROUND(E194*P194,2)</f>
        <v>0</v>
      </c>
      <c r="R194" s="157"/>
      <c r="S194" s="157" t="s">
        <v>300</v>
      </c>
      <c r="T194" s="157" t="s">
        <v>300</v>
      </c>
      <c r="U194" s="157">
        <v>0.44850000000000001</v>
      </c>
      <c r="V194" s="157">
        <f>ROUND(E194*U194,2)</f>
        <v>8.07</v>
      </c>
      <c r="W194" s="157"/>
      <c r="X194" s="157" t="s">
        <v>301</v>
      </c>
      <c r="Y194" s="157" t="s">
        <v>302</v>
      </c>
      <c r="Z194" s="147"/>
      <c r="AA194" s="147"/>
      <c r="AB194" s="147"/>
      <c r="AC194" s="147"/>
      <c r="AD194" s="147"/>
      <c r="AE194" s="147"/>
      <c r="AF194" s="147"/>
      <c r="AG194" s="147" t="s">
        <v>303</v>
      </c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2" x14ac:dyDescent="0.2">
      <c r="A195" s="154"/>
      <c r="B195" s="155"/>
      <c r="C195" s="188" t="s">
        <v>3328</v>
      </c>
      <c r="D195" s="159"/>
      <c r="E195" s="160">
        <v>18</v>
      </c>
      <c r="F195" s="157"/>
      <c r="G195" s="157"/>
      <c r="H195" s="157"/>
      <c r="I195" s="157"/>
      <c r="J195" s="157"/>
      <c r="K195" s="157"/>
      <c r="L195" s="157"/>
      <c r="M195" s="157"/>
      <c r="N195" s="156"/>
      <c r="O195" s="156"/>
      <c r="P195" s="156"/>
      <c r="Q195" s="156"/>
      <c r="R195" s="157"/>
      <c r="S195" s="157"/>
      <c r="T195" s="157"/>
      <c r="U195" s="157"/>
      <c r="V195" s="157"/>
      <c r="W195" s="157"/>
      <c r="X195" s="157"/>
      <c r="Y195" s="157"/>
      <c r="Z195" s="147"/>
      <c r="AA195" s="147"/>
      <c r="AB195" s="147"/>
      <c r="AC195" s="147"/>
      <c r="AD195" s="147"/>
      <c r="AE195" s="147"/>
      <c r="AF195" s="147"/>
      <c r="AG195" s="147" t="s">
        <v>305</v>
      </c>
      <c r="AH195" s="147">
        <v>0</v>
      </c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1" x14ac:dyDescent="0.2">
      <c r="A196" s="173">
        <v>75</v>
      </c>
      <c r="B196" s="174" t="s">
        <v>1499</v>
      </c>
      <c r="C196" s="187" t="s">
        <v>1500</v>
      </c>
      <c r="D196" s="175" t="s">
        <v>355</v>
      </c>
      <c r="E196" s="176">
        <v>25.3</v>
      </c>
      <c r="F196" s="177"/>
      <c r="G196" s="178">
        <f>ROUND(E196*F196,2)</f>
        <v>0</v>
      </c>
      <c r="H196" s="158"/>
      <c r="I196" s="157">
        <f>ROUND(E196*H196,2)</f>
        <v>0</v>
      </c>
      <c r="J196" s="158"/>
      <c r="K196" s="157">
        <f>ROUND(E196*J196,2)</f>
        <v>0</v>
      </c>
      <c r="L196" s="157">
        <v>21</v>
      </c>
      <c r="M196" s="157">
        <f>G196*(1+L196/100)</f>
        <v>0</v>
      </c>
      <c r="N196" s="156">
        <v>2.4000000000000001E-4</v>
      </c>
      <c r="O196" s="156">
        <f>ROUND(E196*N196,2)</f>
        <v>0.01</v>
      </c>
      <c r="P196" s="156">
        <v>0</v>
      </c>
      <c r="Q196" s="156">
        <f>ROUND(E196*P196,2)</f>
        <v>0</v>
      </c>
      <c r="R196" s="157"/>
      <c r="S196" s="157" t="s">
        <v>332</v>
      </c>
      <c r="T196" s="157" t="s">
        <v>333</v>
      </c>
      <c r="U196" s="157">
        <v>0.18</v>
      </c>
      <c r="V196" s="157">
        <f>ROUND(E196*U196,2)</f>
        <v>4.55</v>
      </c>
      <c r="W196" s="157"/>
      <c r="X196" s="157" t="s">
        <v>301</v>
      </c>
      <c r="Y196" s="157" t="s">
        <v>302</v>
      </c>
      <c r="Z196" s="147"/>
      <c r="AA196" s="147"/>
      <c r="AB196" s="147"/>
      <c r="AC196" s="147"/>
      <c r="AD196" s="147"/>
      <c r="AE196" s="147"/>
      <c r="AF196" s="147"/>
      <c r="AG196" s="147" t="s">
        <v>303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2" x14ac:dyDescent="0.2">
      <c r="A197" s="154"/>
      <c r="B197" s="155"/>
      <c r="C197" s="274" t="s">
        <v>1501</v>
      </c>
      <c r="D197" s="275"/>
      <c r="E197" s="275"/>
      <c r="F197" s="275"/>
      <c r="G197" s="275"/>
      <c r="H197" s="157"/>
      <c r="I197" s="157"/>
      <c r="J197" s="157"/>
      <c r="K197" s="157"/>
      <c r="L197" s="157"/>
      <c r="M197" s="157"/>
      <c r="N197" s="156"/>
      <c r="O197" s="156"/>
      <c r="P197" s="156"/>
      <c r="Q197" s="156"/>
      <c r="R197" s="157"/>
      <c r="S197" s="157"/>
      <c r="T197" s="157"/>
      <c r="U197" s="157"/>
      <c r="V197" s="157"/>
      <c r="W197" s="157"/>
      <c r="X197" s="157"/>
      <c r="Y197" s="157"/>
      <c r="Z197" s="147"/>
      <c r="AA197" s="147"/>
      <c r="AB197" s="147"/>
      <c r="AC197" s="147"/>
      <c r="AD197" s="147"/>
      <c r="AE197" s="147"/>
      <c r="AF197" s="147"/>
      <c r="AG197" s="147" t="s">
        <v>319</v>
      </c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outlineLevel="2" x14ac:dyDescent="0.2">
      <c r="A198" s="154"/>
      <c r="B198" s="155"/>
      <c r="C198" s="188" t="s">
        <v>3329</v>
      </c>
      <c r="D198" s="159"/>
      <c r="E198" s="160">
        <v>13.75</v>
      </c>
      <c r="F198" s="157"/>
      <c r="G198" s="157"/>
      <c r="H198" s="157"/>
      <c r="I198" s="157"/>
      <c r="J198" s="157"/>
      <c r="K198" s="157"/>
      <c r="L198" s="157"/>
      <c r="M198" s="157"/>
      <c r="N198" s="156"/>
      <c r="O198" s="156"/>
      <c r="P198" s="156"/>
      <c r="Q198" s="156"/>
      <c r="R198" s="157"/>
      <c r="S198" s="157"/>
      <c r="T198" s="157"/>
      <c r="U198" s="157"/>
      <c r="V198" s="157"/>
      <c r="W198" s="157"/>
      <c r="X198" s="157"/>
      <c r="Y198" s="157"/>
      <c r="Z198" s="147"/>
      <c r="AA198" s="147"/>
      <c r="AB198" s="147"/>
      <c r="AC198" s="147"/>
      <c r="AD198" s="147"/>
      <c r="AE198" s="147"/>
      <c r="AF198" s="147"/>
      <c r="AG198" s="147" t="s">
        <v>305</v>
      </c>
      <c r="AH198" s="147">
        <v>0</v>
      </c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3" x14ac:dyDescent="0.2">
      <c r="A199" s="154"/>
      <c r="B199" s="155"/>
      <c r="C199" s="188" t="s">
        <v>3330</v>
      </c>
      <c r="D199" s="159"/>
      <c r="E199" s="160">
        <v>11.55</v>
      </c>
      <c r="F199" s="157"/>
      <c r="G199" s="157"/>
      <c r="H199" s="157"/>
      <c r="I199" s="157"/>
      <c r="J199" s="157"/>
      <c r="K199" s="157"/>
      <c r="L199" s="157"/>
      <c r="M199" s="157"/>
      <c r="N199" s="156"/>
      <c r="O199" s="156"/>
      <c r="P199" s="156"/>
      <c r="Q199" s="156"/>
      <c r="R199" s="157"/>
      <c r="S199" s="157"/>
      <c r="T199" s="157"/>
      <c r="U199" s="157"/>
      <c r="V199" s="157"/>
      <c r="W199" s="157"/>
      <c r="X199" s="157"/>
      <c r="Y199" s="157"/>
      <c r="Z199" s="147"/>
      <c r="AA199" s="147"/>
      <c r="AB199" s="147"/>
      <c r="AC199" s="147"/>
      <c r="AD199" s="147"/>
      <c r="AE199" s="147"/>
      <c r="AF199" s="147"/>
      <c r="AG199" s="147" t="s">
        <v>305</v>
      </c>
      <c r="AH199" s="147">
        <v>0</v>
      </c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ht="33.75" outlineLevel="1" x14ac:dyDescent="0.2">
      <c r="A200" s="173">
        <v>76</v>
      </c>
      <c r="B200" s="174" t="s">
        <v>1504</v>
      </c>
      <c r="C200" s="187" t="s">
        <v>3713</v>
      </c>
      <c r="D200" s="175" t="s">
        <v>308</v>
      </c>
      <c r="E200" s="176">
        <v>23.4255</v>
      </c>
      <c r="F200" s="177"/>
      <c r="G200" s="178">
        <f>ROUND(E200*F200,2)</f>
        <v>0</v>
      </c>
      <c r="H200" s="158"/>
      <c r="I200" s="157">
        <f>ROUND(E200*H200,2)</f>
        <v>0</v>
      </c>
      <c r="J200" s="158"/>
      <c r="K200" s="157">
        <f>ROUND(E200*J200,2)</f>
        <v>0</v>
      </c>
      <c r="L200" s="157">
        <v>21</v>
      </c>
      <c r="M200" s="157">
        <f>G200*(1+L200/100)</f>
        <v>0</v>
      </c>
      <c r="N200" s="156">
        <v>2.8999999999999998E-3</v>
      </c>
      <c r="O200" s="156">
        <f>ROUND(E200*N200,2)</f>
        <v>7.0000000000000007E-2</v>
      </c>
      <c r="P200" s="156">
        <v>0</v>
      </c>
      <c r="Q200" s="156">
        <f>ROUND(E200*P200,2)</f>
        <v>0</v>
      </c>
      <c r="R200" s="157" t="s">
        <v>349</v>
      </c>
      <c r="S200" s="157" t="s">
        <v>300</v>
      </c>
      <c r="T200" s="157" t="s">
        <v>333</v>
      </c>
      <c r="U200" s="157">
        <v>0</v>
      </c>
      <c r="V200" s="157">
        <f>ROUND(E200*U200,2)</f>
        <v>0</v>
      </c>
      <c r="W200" s="157"/>
      <c r="X200" s="157" t="s">
        <v>334</v>
      </c>
      <c r="Y200" s="157" t="s">
        <v>302</v>
      </c>
      <c r="Z200" s="147"/>
      <c r="AA200" s="147"/>
      <c r="AB200" s="147"/>
      <c r="AC200" s="147"/>
      <c r="AD200" s="147"/>
      <c r="AE200" s="147"/>
      <c r="AF200" s="147"/>
      <c r="AG200" s="147" t="s">
        <v>335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2" x14ac:dyDescent="0.2">
      <c r="A201" s="154"/>
      <c r="B201" s="155"/>
      <c r="C201" s="188" t="s">
        <v>3322</v>
      </c>
      <c r="D201" s="159"/>
      <c r="E201" s="160">
        <v>10</v>
      </c>
      <c r="F201" s="157"/>
      <c r="G201" s="157"/>
      <c r="H201" s="157"/>
      <c r="I201" s="157"/>
      <c r="J201" s="157"/>
      <c r="K201" s="157"/>
      <c r="L201" s="157"/>
      <c r="M201" s="157"/>
      <c r="N201" s="156"/>
      <c r="O201" s="156"/>
      <c r="P201" s="156"/>
      <c r="Q201" s="156"/>
      <c r="R201" s="157"/>
      <c r="S201" s="157"/>
      <c r="T201" s="157"/>
      <c r="U201" s="157"/>
      <c r="V201" s="157"/>
      <c r="W201" s="157"/>
      <c r="X201" s="157"/>
      <c r="Y201" s="157"/>
      <c r="Z201" s="147"/>
      <c r="AA201" s="147"/>
      <c r="AB201" s="147"/>
      <c r="AC201" s="147"/>
      <c r="AD201" s="147"/>
      <c r="AE201" s="147"/>
      <c r="AF201" s="147"/>
      <c r="AG201" s="147" t="s">
        <v>305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3" x14ac:dyDescent="0.2">
      <c r="A202" s="154"/>
      <c r="B202" s="155"/>
      <c r="C202" s="188" t="s">
        <v>3331</v>
      </c>
      <c r="D202" s="159"/>
      <c r="E202" s="160">
        <v>4.24</v>
      </c>
      <c r="F202" s="157"/>
      <c r="G202" s="157"/>
      <c r="H202" s="157"/>
      <c r="I202" s="157"/>
      <c r="J202" s="157"/>
      <c r="K202" s="157"/>
      <c r="L202" s="157"/>
      <c r="M202" s="157"/>
      <c r="N202" s="156"/>
      <c r="O202" s="156"/>
      <c r="P202" s="156"/>
      <c r="Q202" s="156"/>
      <c r="R202" s="157"/>
      <c r="S202" s="157"/>
      <c r="T202" s="157"/>
      <c r="U202" s="157"/>
      <c r="V202" s="157"/>
      <c r="W202" s="157"/>
      <c r="X202" s="157"/>
      <c r="Y202" s="157"/>
      <c r="Z202" s="147"/>
      <c r="AA202" s="147"/>
      <c r="AB202" s="147"/>
      <c r="AC202" s="147"/>
      <c r="AD202" s="147"/>
      <c r="AE202" s="147"/>
      <c r="AF202" s="147"/>
      <c r="AG202" s="147" t="s">
        <v>305</v>
      </c>
      <c r="AH202" s="147">
        <v>0</v>
      </c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3" x14ac:dyDescent="0.2">
      <c r="A203" s="154"/>
      <c r="B203" s="155"/>
      <c r="C203" s="188" t="s">
        <v>3332</v>
      </c>
      <c r="D203" s="159"/>
      <c r="E203" s="160">
        <v>3.6</v>
      </c>
      <c r="F203" s="157"/>
      <c r="G203" s="157"/>
      <c r="H203" s="157"/>
      <c r="I203" s="157"/>
      <c r="J203" s="157"/>
      <c r="K203" s="157"/>
      <c r="L203" s="157"/>
      <c r="M203" s="157"/>
      <c r="N203" s="156"/>
      <c r="O203" s="156"/>
      <c r="P203" s="156"/>
      <c r="Q203" s="156"/>
      <c r="R203" s="157"/>
      <c r="S203" s="157"/>
      <c r="T203" s="157"/>
      <c r="U203" s="157"/>
      <c r="V203" s="157"/>
      <c r="W203" s="157"/>
      <c r="X203" s="157"/>
      <c r="Y203" s="157"/>
      <c r="Z203" s="147"/>
      <c r="AA203" s="147"/>
      <c r="AB203" s="147"/>
      <c r="AC203" s="147"/>
      <c r="AD203" s="147"/>
      <c r="AE203" s="147"/>
      <c r="AF203" s="147"/>
      <c r="AG203" s="147" t="s">
        <v>305</v>
      </c>
      <c r="AH203" s="147">
        <v>0</v>
      </c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3" x14ac:dyDescent="0.2">
      <c r="A204" s="154"/>
      <c r="B204" s="155"/>
      <c r="C204" s="188" t="s">
        <v>3333</v>
      </c>
      <c r="D204" s="159"/>
      <c r="E204" s="160">
        <v>1.375</v>
      </c>
      <c r="F204" s="157"/>
      <c r="G204" s="157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305</v>
      </c>
      <c r="AH204" s="147">
        <v>0</v>
      </c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outlineLevel="3" x14ac:dyDescent="0.2">
      <c r="A205" s="154"/>
      <c r="B205" s="155"/>
      <c r="C205" s="188" t="s">
        <v>3334</v>
      </c>
      <c r="D205" s="159"/>
      <c r="E205" s="160">
        <v>1.155</v>
      </c>
      <c r="F205" s="157"/>
      <c r="G205" s="157"/>
      <c r="H205" s="157"/>
      <c r="I205" s="157"/>
      <c r="J205" s="157"/>
      <c r="K205" s="157"/>
      <c r="L205" s="157"/>
      <c r="M205" s="157"/>
      <c r="N205" s="156"/>
      <c r="O205" s="156"/>
      <c r="P205" s="156"/>
      <c r="Q205" s="156"/>
      <c r="R205" s="157"/>
      <c r="S205" s="157"/>
      <c r="T205" s="157"/>
      <c r="U205" s="157"/>
      <c r="V205" s="157"/>
      <c r="W205" s="157"/>
      <c r="X205" s="157"/>
      <c r="Y205" s="157"/>
      <c r="Z205" s="147"/>
      <c r="AA205" s="147"/>
      <c r="AB205" s="147"/>
      <c r="AC205" s="147"/>
      <c r="AD205" s="147"/>
      <c r="AE205" s="147"/>
      <c r="AF205" s="147"/>
      <c r="AG205" s="147" t="s">
        <v>305</v>
      </c>
      <c r="AH205" s="147">
        <v>0</v>
      </c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3" x14ac:dyDescent="0.2">
      <c r="A206" s="154"/>
      <c r="B206" s="155"/>
      <c r="C206" s="195" t="s">
        <v>520</v>
      </c>
      <c r="D206" s="193"/>
      <c r="E206" s="194">
        <v>3.0554999999999999</v>
      </c>
      <c r="F206" s="157"/>
      <c r="G206" s="157"/>
      <c r="H206" s="157"/>
      <c r="I206" s="157"/>
      <c r="J206" s="157"/>
      <c r="K206" s="157"/>
      <c r="L206" s="157"/>
      <c r="M206" s="157"/>
      <c r="N206" s="156"/>
      <c r="O206" s="156"/>
      <c r="P206" s="156"/>
      <c r="Q206" s="156"/>
      <c r="R206" s="157"/>
      <c r="S206" s="157"/>
      <c r="T206" s="157"/>
      <c r="U206" s="157"/>
      <c r="V206" s="157"/>
      <c r="W206" s="157"/>
      <c r="X206" s="157"/>
      <c r="Y206" s="157"/>
      <c r="Z206" s="147"/>
      <c r="AA206" s="147"/>
      <c r="AB206" s="147"/>
      <c r="AC206" s="147"/>
      <c r="AD206" s="147"/>
      <c r="AE206" s="147"/>
      <c r="AF206" s="147"/>
      <c r="AG206" s="147" t="s">
        <v>305</v>
      </c>
      <c r="AH206" s="147">
        <v>4</v>
      </c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ht="33.75" outlineLevel="1" x14ac:dyDescent="0.2">
      <c r="A207" s="173">
        <v>77</v>
      </c>
      <c r="B207" s="174" t="s">
        <v>1507</v>
      </c>
      <c r="C207" s="187" t="s">
        <v>1508</v>
      </c>
      <c r="D207" s="175" t="s">
        <v>355</v>
      </c>
      <c r="E207" s="176">
        <v>23.75</v>
      </c>
      <c r="F207" s="177"/>
      <c r="G207" s="178">
        <f>ROUND(E207*F207,2)</f>
        <v>0</v>
      </c>
      <c r="H207" s="158"/>
      <c r="I207" s="157">
        <f>ROUND(E207*H207,2)</f>
        <v>0</v>
      </c>
      <c r="J207" s="158"/>
      <c r="K207" s="157">
        <f>ROUND(E207*J207,2)</f>
        <v>0</v>
      </c>
      <c r="L207" s="157">
        <v>21</v>
      </c>
      <c r="M207" s="157">
        <f>G207*(1+L207/100)</f>
        <v>0</v>
      </c>
      <c r="N207" s="156">
        <v>4.0000000000000003E-5</v>
      </c>
      <c r="O207" s="156">
        <f>ROUND(E207*N207,2)</f>
        <v>0</v>
      </c>
      <c r="P207" s="156">
        <v>0</v>
      </c>
      <c r="Q207" s="156">
        <f>ROUND(E207*P207,2)</f>
        <v>0</v>
      </c>
      <c r="R207" s="157"/>
      <c r="S207" s="157" t="s">
        <v>300</v>
      </c>
      <c r="T207" s="157" t="s">
        <v>300</v>
      </c>
      <c r="U207" s="157">
        <v>7.8200000000000006E-2</v>
      </c>
      <c r="V207" s="157">
        <f>ROUND(E207*U207,2)</f>
        <v>1.86</v>
      </c>
      <c r="W207" s="157"/>
      <c r="X207" s="157" t="s">
        <v>301</v>
      </c>
      <c r="Y207" s="157" t="s">
        <v>302</v>
      </c>
      <c r="Z207" s="147"/>
      <c r="AA207" s="147"/>
      <c r="AB207" s="147"/>
      <c r="AC207" s="147"/>
      <c r="AD207" s="147"/>
      <c r="AE207" s="147"/>
      <c r="AF207" s="147"/>
      <c r="AG207" s="147" t="s">
        <v>303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2" x14ac:dyDescent="0.2">
      <c r="A208" s="154"/>
      <c r="B208" s="155"/>
      <c r="C208" s="188" t="s">
        <v>3335</v>
      </c>
      <c r="D208" s="159"/>
      <c r="E208" s="160">
        <v>23.75</v>
      </c>
      <c r="F208" s="157"/>
      <c r="G208" s="157"/>
      <c r="H208" s="157"/>
      <c r="I208" s="157"/>
      <c r="J208" s="157"/>
      <c r="K208" s="157"/>
      <c r="L208" s="157"/>
      <c r="M208" s="157"/>
      <c r="N208" s="156"/>
      <c r="O208" s="156"/>
      <c r="P208" s="156"/>
      <c r="Q208" s="156"/>
      <c r="R208" s="157"/>
      <c r="S208" s="157"/>
      <c r="T208" s="157"/>
      <c r="U208" s="157"/>
      <c r="V208" s="157"/>
      <c r="W208" s="157"/>
      <c r="X208" s="157"/>
      <c r="Y208" s="157"/>
      <c r="Z208" s="147"/>
      <c r="AA208" s="147"/>
      <c r="AB208" s="147"/>
      <c r="AC208" s="147"/>
      <c r="AD208" s="147"/>
      <c r="AE208" s="147"/>
      <c r="AF208" s="147"/>
      <c r="AG208" s="147" t="s">
        <v>305</v>
      </c>
      <c r="AH208" s="147">
        <v>0</v>
      </c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ht="22.5" outlineLevel="1" x14ac:dyDescent="0.2">
      <c r="A209" s="173">
        <v>78</v>
      </c>
      <c r="B209" s="174" t="s">
        <v>3336</v>
      </c>
      <c r="C209" s="187" t="s">
        <v>3337</v>
      </c>
      <c r="D209" s="175" t="s">
        <v>308</v>
      </c>
      <c r="E209" s="176">
        <v>108.9</v>
      </c>
      <c r="F209" s="177"/>
      <c r="G209" s="178">
        <f>ROUND(E209*F209,2)</f>
        <v>0</v>
      </c>
      <c r="H209" s="158"/>
      <c r="I209" s="157">
        <f>ROUND(E209*H209,2)</f>
        <v>0</v>
      </c>
      <c r="J209" s="158"/>
      <c r="K209" s="157">
        <f>ROUND(E209*J209,2)</f>
        <v>0</v>
      </c>
      <c r="L209" s="157">
        <v>21</v>
      </c>
      <c r="M209" s="157">
        <f>G209*(1+L209/100)</f>
        <v>0</v>
      </c>
      <c r="N209" s="156">
        <v>2.3000000000000001E-4</v>
      </c>
      <c r="O209" s="156">
        <f>ROUND(E209*N209,2)</f>
        <v>0.03</v>
      </c>
      <c r="P209" s="156">
        <v>0</v>
      </c>
      <c r="Q209" s="156">
        <f>ROUND(E209*P209,2)</f>
        <v>0</v>
      </c>
      <c r="R209" s="157"/>
      <c r="S209" s="157" t="s">
        <v>300</v>
      </c>
      <c r="T209" s="157" t="s">
        <v>300</v>
      </c>
      <c r="U209" s="157">
        <v>0.21665999999999999</v>
      </c>
      <c r="V209" s="157">
        <f>ROUND(E209*U209,2)</f>
        <v>23.59</v>
      </c>
      <c r="W209" s="157"/>
      <c r="X209" s="157" t="s">
        <v>301</v>
      </c>
      <c r="Y209" s="157" t="s">
        <v>302</v>
      </c>
      <c r="Z209" s="147"/>
      <c r="AA209" s="147"/>
      <c r="AB209" s="147"/>
      <c r="AC209" s="147"/>
      <c r="AD209" s="147"/>
      <c r="AE209" s="147"/>
      <c r="AF209" s="147"/>
      <c r="AG209" s="147" t="s">
        <v>303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2" x14ac:dyDescent="0.2">
      <c r="A210" s="154"/>
      <c r="B210" s="155"/>
      <c r="C210" s="188" t="s">
        <v>3338</v>
      </c>
      <c r="D210" s="159"/>
      <c r="E210" s="160">
        <v>108.9</v>
      </c>
      <c r="F210" s="157"/>
      <c r="G210" s="157"/>
      <c r="H210" s="157"/>
      <c r="I210" s="157"/>
      <c r="J210" s="157"/>
      <c r="K210" s="157"/>
      <c r="L210" s="157"/>
      <c r="M210" s="157"/>
      <c r="N210" s="156"/>
      <c r="O210" s="156"/>
      <c r="P210" s="156"/>
      <c r="Q210" s="156"/>
      <c r="R210" s="157"/>
      <c r="S210" s="157"/>
      <c r="T210" s="157"/>
      <c r="U210" s="157"/>
      <c r="V210" s="157"/>
      <c r="W210" s="157"/>
      <c r="X210" s="157"/>
      <c r="Y210" s="157"/>
      <c r="Z210" s="147"/>
      <c r="AA210" s="147"/>
      <c r="AB210" s="147"/>
      <c r="AC210" s="147"/>
      <c r="AD210" s="147"/>
      <c r="AE210" s="147"/>
      <c r="AF210" s="147"/>
      <c r="AG210" s="147" t="s">
        <v>305</v>
      </c>
      <c r="AH210" s="147">
        <v>0</v>
      </c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ht="33.75" outlineLevel="1" x14ac:dyDescent="0.2">
      <c r="A211" s="173">
        <v>79</v>
      </c>
      <c r="B211" s="174" t="s">
        <v>3339</v>
      </c>
      <c r="C211" s="187" t="s">
        <v>3340</v>
      </c>
      <c r="D211" s="175" t="s">
        <v>308</v>
      </c>
      <c r="E211" s="176">
        <v>125.235</v>
      </c>
      <c r="F211" s="177"/>
      <c r="G211" s="178">
        <f>ROUND(E211*F211,2)</f>
        <v>0</v>
      </c>
      <c r="H211" s="158"/>
      <c r="I211" s="157">
        <f>ROUND(E211*H211,2)</f>
        <v>0</v>
      </c>
      <c r="J211" s="158"/>
      <c r="K211" s="157">
        <f>ROUND(E211*J211,2)</f>
        <v>0</v>
      </c>
      <c r="L211" s="157">
        <v>21</v>
      </c>
      <c r="M211" s="157">
        <f>G211*(1+L211/100)</f>
        <v>0</v>
      </c>
      <c r="N211" s="156">
        <v>3.0000000000000001E-3</v>
      </c>
      <c r="O211" s="156">
        <f>ROUND(E211*N211,2)</f>
        <v>0.38</v>
      </c>
      <c r="P211" s="156">
        <v>0</v>
      </c>
      <c r="Q211" s="156">
        <f>ROUND(E211*P211,2)</f>
        <v>0</v>
      </c>
      <c r="R211" s="157"/>
      <c r="S211" s="157" t="s">
        <v>332</v>
      </c>
      <c r="T211" s="157" t="s">
        <v>333</v>
      </c>
      <c r="U211" s="157">
        <v>0</v>
      </c>
      <c r="V211" s="157">
        <f>ROUND(E211*U211,2)</f>
        <v>0</v>
      </c>
      <c r="W211" s="157"/>
      <c r="X211" s="157" t="s">
        <v>334</v>
      </c>
      <c r="Y211" s="157" t="s">
        <v>302</v>
      </c>
      <c r="Z211" s="147"/>
      <c r="AA211" s="147"/>
      <c r="AB211" s="147"/>
      <c r="AC211" s="147"/>
      <c r="AD211" s="147"/>
      <c r="AE211" s="147"/>
      <c r="AF211" s="147"/>
      <c r="AG211" s="147" t="s">
        <v>335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2" x14ac:dyDescent="0.2">
      <c r="A212" s="154"/>
      <c r="B212" s="155"/>
      <c r="C212" s="188" t="s">
        <v>3341</v>
      </c>
      <c r="D212" s="159"/>
      <c r="E212" s="160">
        <v>108.9</v>
      </c>
      <c r="F212" s="157"/>
      <c r="G212" s="157"/>
      <c r="H212" s="157"/>
      <c r="I212" s="157"/>
      <c r="J212" s="157"/>
      <c r="K212" s="157"/>
      <c r="L212" s="157"/>
      <c r="M212" s="157"/>
      <c r="N212" s="156"/>
      <c r="O212" s="156"/>
      <c r="P212" s="156"/>
      <c r="Q212" s="156"/>
      <c r="R212" s="157"/>
      <c r="S212" s="157"/>
      <c r="T212" s="157"/>
      <c r="U212" s="157"/>
      <c r="V212" s="157"/>
      <c r="W212" s="157"/>
      <c r="X212" s="157"/>
      <c r="Y212" s="157"/>
      <c r="Z212" s="147"/>
      <c r="AA212" s="147"/>
      <c r="AB212" s="147"/>
      <c r="AC212" s="147"/>
      <c r="AD212" s="147"/>
      <c r="AE212" s="147"/>
      <c r="AF212" s="147"/>
      <c r="AG212" s="147" t="s">
        <v>305</v>
      </c>
      <c r="AH212" s="147">
        <v>0</v>
      </c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3" x14ac:dyDescent="0.2">
      <c r="A213" s="154"/>
      <c r="B213" s="155"/>
      <c r="C213" s="195" t="s">
        <v>520</v>
      </c>
      <c r="D213" s="193"/>
      <c r="E213" s="194">
        <v>16.335000000000001</v>
      </c>
      <c r="F213" s="157"/>
      <c r="G213" s="157"/>
      <c r="H213" s="157"/>
      <c r="I213" s="157"/>
      <c r="J213" s="157"/>
      <c r="K213" s="157"/>
      <c r="L213" s="157"/>
      <c r="M213" s="157"/>
      <c r="N213" s="156"/>
      <c r="O213" s="156"/>
      <c r="P213" s="156"/>
      <c r="Q213" s="156"/>
      <c r="R213" s="157"/>
      <c r="S213" s="157"/>
      <c r="T213" s="157"/>
      <c r="U213" s="157"/>
      <c r="V213" s="157"/>
      <c r="W213" s="157"/>
      <c r="X213" s="157"/>
      <c r="Y213" s="157"/>
      <c r="Z213" s="147"/>
      <c r="AA213" s="147"/>
      <c r="AB213" s="147"/>
      <c r="AC213" s="147"/>
      <c r="AD213" s="147"/>
      <c r="AE213" s="147"/>
      <c r="AF213" s="147"/>
      <c r="AG213" s="147" t="s">
        <v>305</v>
      </c>
      <c r="AH213" s="147">
        <v>4</v>
      </c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2">
      <c r="A214" s="173">
        <v>80</v>
      </c>
      <c r="B214" s="174" t="s">
        <v>3342</v>
      </c>
      <c r="C214" s="187" t="s">
        <v>3343</v>
      </c>
      <c r="D214" s="175" t="s">
        <v>355</v>
      </c>
      <c r="E214" s="176">
        <v>98.6</v>
      </c>
      <c r="F214" s="177"/>
      <c r="G214" s="178">
        <f>ROUND(E214*F214,2)</f>
        <v>0</v>
      </c>
      <c r="H214" s="158"/>
      <c r="I214" s="157">
        <f>ROUND(E214*H214,2)</f>
        <v>0</v>
      </c>
      <c r="J214" s="158"/>
      <c r="K214" s="157">
        <f>ROUND(E214*J214,2)</f>
        <v>0</v>
      </c>
      <c r="L214" s="157">
        <v>21</v>
      </c>
      <c r="M214" s="157">
        <f>G214*(1+L214/100)</f>
        <v>0</v>
      </c>
      <c r="N214" s="156">
        <v>2.4000000000000001E-4</v>
      </c>
      <c r="O214" s="156">
        <f>ROUND(E214*N214,2)</f>
        <v>0.02</v>
      </c>
      <c r="P214" s="156">
        <v>0</v>
      </c>
      <c r="Q214" s="156">
        <f>ROUND(E214*P214,2)</f>
        <v>0</v>
      </c>
      <c r="R214" s="157"/>
      <c r="S214" s="157" t="s">
        <v>300</v>
      </c>
      <c r="T214" s="157" t="s">
        <v>300</v>
      </c>
      <c r="U214" s="157">
        <v>0.18</v>
      </c>
      <c r="V214" s="157">
        <f>ROUND(E214*U214,2)</f>
        <v>17.75</v>
      </c>
      <c r="W214" s="157"/>
      <c r="X214" s="157" t="s">
        <v>301</v>
      </c>
      <c r="Y214" s="157" t="s">
        <v>302</v>
      </c>
      <c r="Z214" s="147"/>
      <c r="AA214" s="147"/>
      <c r="AB214" s="147"/>
      <c r="AC214" s="147"/>
      <c r="AD214" s="147"/>
      <c r="AE214" s="147"/>
      <c r="AF214" s="147"/>
      <c r="AG214" s="147" t="s">
        <v>303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2" x14ac:dyDescent="0.2">
      <c r="A215" s="154"/>
      <c r="B215" s="155"/>
      <c r="C215" s="274" t="s">
        <v>1501</v>
      </c>
      <c r="D215" s="275"/>
      <c r="E215" s="275"/>
      <c r="F215" s="275"/>
      <c r="G215" s="275"/>
      <c r="H215" s="157"/>
      <c r="I215" s="157"/>
      <c r="J215" s="157"/>
      <c r="K215" s="157"/>
      <c r="L215" s="157"/>
      <c r="M215" s="157"/>
      <c r="N215" s="156"/>
      <c r="O215" s="156"/>
      <c r="P215" s="156"/>
      <c r="Q215" s="156"/>
      <c r="R215" s="157"/>
      <c r="S215" s="157"/>
      <c r="T215" s="157"/>
      <c r="U215" s="157"/>
      <c r="V215" s="157"/>
      <c r="W215" s="157"/>
      <c r="X215" s="157"/>
      <c r="Y215" s="157"/>
      <c r="Z215" s="147"/>
      <c r="AA215" s="147"/>
      <c r="AB215" s="147"/>
      <c r="AC215" s="147"/>
      <c r="AD215" s="147"/>
      <c r="AE215" s="147"/>
      <c r="AF215" s="147"/>
      <c r="AG215" s="147" t="s">
        <v>319</v>
      </c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ht="22.5" outlineLevel="2" x14ac:dyDescent="0.2">
      <c r="A216" s="154"/>
      <c r="B216" s="155"/>
      <c r="C216" s="188" t="s">
        <v>3344</v>
      </c>
      <c r="D216" s="159"/>
      <c r="E216" s="160">
        <v>98.6</v>
      </c>
      <c r="F216" s="157"/>
      <c r="G216" s="157"/>
      <c r="H216" s="157"/>
      <c r="I216" s="157"/>
      <c r="J216" s="157"/>
      <c r="K216" s="157"/>
      <c r="L216" s="157"/>
      <c r="M216" s="157"/>
      <c r="N216" s="156"/>
      <c r="O216" s="156"/>
      <c r="P216" s="156"/>
      <c r="Q216" s="156"/>
      <c r="R216" s="157"/>
      <c r="S216" s="157"/>
      <c r="T216" s="157"/>
      <c r="U216" s="157"/>
      <c r="V216" s="157"/>
      <c r="W216" s="157"/>
      <c r="X216" s="157"/>
      <c r="Y216" s="157"/>
      <c r="Z216" s="147"/>
      <c r="AA216" s="147"/>
      <c r="AB216" s="147"/>
      <c r="AC216" s="147"/>
      <c r="AD216" s="147"/>
      <c r="AE216" s="147"/>
      <c r="AF216" s="147"/>
      <c r="AG216" s="147" t="s">
        <v>305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ht="33.75" outlineLevel="1" x14ac:dyDescent="0.2">
      <c r="A217" s="173">
        <v>81</v>
      </c>
      <c r="B217" s="174" t="s">
        <v>3345</v>
      </c>
      <c r="C217" s="187" t="s">
        <v>3346</v>
      </c>
      <c r="D217" s="175" t="s">
        <v>3188</v>
      </c>
      <c r="E217" s="176">
        <v>11.339</v>
      </c>
      <c r="F217" s="177"/>
      <c r="G217" s="178">
        <f>ROUND(E217*F217,2)</f>
        <v>0</v>
      </c>
      <c r="H217" s="158"/>
      <c r="I217" s="157">
        <f>ROUND(E217*H217,2)</f>
        <v>0</v>
      </c>
      <c r="J217" s="158"/>
      <c r="K217" s="157">
        <f>ROUND(E217*J217,2)</f>
        <v>0</v>
      </c>
      <c r="L217" s="157">
        <v>21</v>
      </c>
      <c r="M217" s="157">
        <f>G217*(1+L217/100)</f>
        <v>0</v>
      </c>
      <c r="N217" s="156">
        <v>3.0000000000000001E-3</v>
      </c>
      <c r="O217" s="156">
        <f>ROUND(E217*N217,2)</f>
        <v>0.03</v>
      </c>
      <c r="P217" s="156">
        <v>0</v>
      </c>
      <c r="Q217" s="156">
        <f>ROUND(E217*P217,2)</f>
        <v>0</v>
      </c>
      <c r="R217" s="157"/>
      <c r="S217" s="157" t="s">
        <v>332</v>
      </c>
      <c r="T217" s="157" t="s">
        <v>333</v>
      </c>
      <c r="U217" s="157">
        <v>0</v>
      </c>
      <c r="V217" s="157">
        <f>ROUND(E217*U217,2)</f>
        <v>0</v>
      </c>
      <c r="W217" s="157"/>
      <c r="X217" s="157" t="s">
        <v>334</v>
      </c>
      <c r="Y217" s="157" t="s">
        <v>302</v>
      </c>
      <c r="Z217" s="147"/>
      <c r="AA217" s="147"/>
      <c r="AB217" s="147"/>
      <c r="AC217" s="147"/>
      <c r="AD217" s="147"/>
      <c r="AE217" s="147"/>
      <c r="AF217" s="147"/>
      <c r="AG217" s="147" t="s">
        <v>335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ht="22.5" outlineLevel="2" x14ac:dyDescent="0.2">
      <c r="A218" s="154"/>
      <c r="B218" s="155"/>
      <c r="C218" s="188" t="s">
        <v>3347</v>
      </c>
      <c r="D218" s="159"/>
      <c r="E218" s="160">
        <v>9.86</v>
      </c>
      <c r="F218" s="157"/>
      <c r="G218" s="157"/>
      <c r="H218" s="157"/>
      <c r="I218" s="157"/>
      <c r="J218" s="157"/>
      <c r="K218" s="157"/>
      <c r="L218" s="157"/>
      <c r="M218" s="157"/>
      <c r="N218" s="156"/>
      <c r="O218" s="156"/>
      <c r="P218" s="156"/>
      <c r="Q218" s="156"/>
      <c r="R218" s="157"/>
      <c r="S218" s="157"/>
      <c r="T218" s="157"/>
      <c r="U218" s="157"/>
      <c r="V218" s="157"/>
      <c r="W218" s="157"/>
      <c r="X218" s="157"/>
      <c r="Y218" s="157"/>
      <c r="Z218" s="147"/>
      <c r="AA218" s="147"/>
      <c r="AB218" s="147"/>
      <c r="AC218" s="147"/>
      <c r="AD218" s="147"/>
      <c r="AE218" s="147"/>
      <c r="AF218" s="147"/>
      <c r="AG218" s="147" t="s">
        <v>305</v>
      </c>
      <c r="AH218" s="147">
        <v>0</v>
      </c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3" x14ac:dyDescent="0.2">
      <c r="A219" s="154"/>
      <c r="B219" s="155"/>
      <c r="C219" s="195" t="s">
        <v>520</v>
      </c>
      <c r="D219" s="193"/>
      <c r="E219" s="194">
        <v>1.4790000000000001</v>
      </c>
      <c r="F219" s="157"/>
      <c r="G219" s="157"/>
      <c r="H219" s="157"/>
      <c r="I219" s="157"/>
      <c r="J219" s="157"/>
      <c r="K219" s="157"/>
      <c r="L219" s="157"/>
      <c r="M219" s="157"/>
      <c r="N219" s="156"/>
      <c r="O219" s="156"/>
      <c r="P219" s="156"/>
      <c r="Q219" s="156"/>
      <c r="R219" s="157"/>
      <c r="S219" s="157"/>
      <c r="T219" s="157"/>
      <c r="U219" s="157"/>
      <c r="V219" s="157"/>
      <c r="W219" s="157"/>
      <c r="X219" s="157"/>
      <c r="Y219" s="157"/>
      <c r="Z219" s="147"/>
      <c r="AA219" s="147"/>
      <c r="AB219" s="147"/>
      <c r="AC219" s="147"/>
      <c r="AD219" s="147"/>
      <c r="AE219" s="147"/>
      <c r="AF219" s="147"/>
      <c r="AG219" s="147" t="s">
        <v>305</v>
      </c>
      <c r="AH219" s="147">
        <v>4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1" x14ac:dyDescent="0.2">
      <c r="A220" s="179">
        <v>82</v>
      </c>
      <c r="B220" s="180" t="s">
        <v>1517</v>
      </c>
      <c r="C220" s="189" t="s">
        <v>1518</v>
      </c>
      <c r="D220" s="181" t="s">
        <v>348</v>
      </c>
      <c r="E220" s="182">
        <v>0.54047000000000001</v>
      </c>
      <c r="F220" s="183"/>
      <c r="G220" s="184">
        <f>ROUND(E220*F220,2)</f>
        <v>0</v>
      </c>
      <c r="H220" s="158"/>
      <c r="I220" s="157">
        <f>ROUND(E220*H220,2)</f>
        <v>0</v>
      </c>
      <c r="J220" s="158"/>
      <c r="K220" s="157">
        <f>ROUND(E220*J220,2)</f>
        <v>0</v>
      </c>
      <c r="L220" s="157">
        <v>21</v>
      </c>
      <c r="M220" s="157">
        <f>G220*(1+L220/100)</f>
        <v>0</v>
      </c>
      <c r="N220" s="156">
        <v>0</v>
      </c>
      <c r="O220" s="156">
        <f>ROUND(E220*N220,2)</f>
        <v>0</v>
      </c>
      <c r="P220" s="156">
        <v>0</v>
      </c>
      <c r="Q220" s="156">
        <f>ROUND(E220*P220,2)</f>
        <v>0</v>
      </c>
      <c r="R220" s="157"/>
      <c r="S220" s="157" t="s">
        <v>300</v>
      </c>
      <c r="T220" s="157" t="s">
        <v>300</v>
      </c>
      <c r="U220" s="157">
        <v>1.1020000000000001</v>
      </c>
      <c r="V220" s="157">
        <f>ROUND(E220*U220,2)</f>
        <v>0.6</v>
      </c>
      <c r="W220" s="157"/>
      <c r="X220" s="157" t="s">
        <v>206</v>
      </c>
      <c r="Y220" s="157" t="s">
        <v>302</v>
      </c>
      <c r="Z220" s="147"/>
      <c r="AA220" s="147"/>
      <c r="AB220" s="147"/>
      <c r="AC220" s="147"/>
      <c r="AD220" s="147"/>
      <c r="AE220" s="147"/>
      <c r="AF220" s="147"/>
      <c r="AG220" s="147" t="s">
        <v>458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x14ac:dyDescent="0.2">
      <c r="A221" s="163" t="s">
        <v>295</v>
      </c>
      <c r="B221" s="164" t="s">
        <v>259</v>
      </c>
      <c r="C221" s="186" t="s">
        <v>260</v>
      </c>
      <c r="D221" s="165"/>
      <c r="E221" s="166"/>
      <c r="F221" s="167"/>
      <c r="G221" s="168">
        <f>SUMIF(AG222:AG231,"&lt;&gt;NOR",G222:G231)</f>
        <v>0</v>
      </c>
      <c r="H221" s="162"/>
      <c r="I221" s="162">
        <f>SUM(I222:I231)</f>
        <v>0</v>
      </c>
      <c r="J221" s="162"/>
      <c r="K221" s="162">
        <f>SUM(K222:K231)</f>
        <v>0</v>
      </c>
      <c r="L221" s="162"/>
      <c r="M221" s="162">
        <f>SUM(M222:M231)</f>
        <v>0</v>
      </c>
      <c r="N221" s="161"/>
      <c r="O221" s="161">
        <f>SUM(O222:O231)</f>
        <v>1.64</v>
      </c>
      <c r="P221" s="161"/>
      <c r="Q221" s="161">
        <f>SUM(Q222:Q231)</f>
        <v>0</v>
      </c>
      <c r="R221" s="162"/>
      <c r="S221" s="162"/>
      <c r="T221" s="162"/>
      <c r="U221" s="162"/>
      <c r="V221" s="162">
        <f>SUM(V222:V231)</f>
        <v>90.99</v>
      </c>
      <c r="W221" s="162"/>
      <c r="X221" s="162"/>
      <c r="Y221" s="162"/>
      <c r="AG221" t="s">
        <v>296</v>
      </c>
    </row>
    <row r="222" spans="1:60" ht="33.75" outlineLevel="1" x14ac:dyDescent="0.2">
      <c r="A222" s="173">
        <v>83</v>
      </c>
      <c r="B222" s="174" t="s">
        <v>1520</v>
      </c>
      <c r="C222" s="187" t="s">
        <v>3716</v>
      </c>
      <c r="D222" s="175" t="s">
        <v>308</v>
      </c>
      <c r="E222" s="176">
        <v>38</v>
      </c>
      <c r="F222" s="177"/>
      <c r="G222" s="178">
        <f>ROUND(E222*F222,2)</f>
        <v>0</v>
      </c>
      <c r="H222" s="158"/>
      <c r="I222" s="157">
        <f>ROUND(E222*H222,2)</f>
        <v>0</v>
      </c>
      <c r="J222" s="158"/>
      <c r="K222" s="157">
        <f>ROUND(E222*J222,2)</f>
        <v>0</v>
      </c>
      <c r="L222" s="157">
        <v>21</v>
      </c>
      <c r="M222" s="157">
        <f>G222*(1+L222/100)</f>
        <v>0</v>
      </c>
      <c r="N222" s="156">
        <v>6.0800000000000003E-3</v>
      </c>
      <c r="O222" s="156">
        <f>ROUND(E222*N222,2)</f>
        <v>0.23</v>
      </c>
      <c r="P222" s="156">
        <v>0</v>
      </c>
      <c r="Q222" s="156">
        <f>ROUND(E222*P222,2)</f>
        <v>0</v>
      </c>
      <c r="R222" s="157"/>
      <c r="S222" s="157" t="s">
        <v>300</v>
      </c>
      <c r="T222" s="157" t="s">
        <v>300</v>
      </c>
      <c r="U222" s="157">
        <v>2.258</v>
      </c>
      <c r="V222" s="157">
        <f>ROUND(E222*U222,2)</f>
        <v>85.8</v>
      </c>
      <c r="W222" s="157"/>
      <c r="X222" s="157" t="s">
        <v>301</v>
      </c>
      <c r="Y222" s="157" t="s">
        <v>302</v>
      </c>
      <c r="Z222" s="147"/>
      <c r="AA222" s="147"/>
      <c r="AB222" s="147"/>
      <c r="AC222" s="147"/>
      <c r="AD222" s="147"/>
      <c r="AE222" s="147"/>
      <c r="AF222" s="147"/>
      <c r="AG222" s="147" t="s">
        <v>303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2" x14ac:dyDescent="0.2">
      <c r="A223" s="154"/>
      <c r="B223" s="155"/>
      <c r="C223" s="188" t="s">
        <v>3348</v>
      </c>
      <c r="D223" s="159"/>
      <c r="E223" s="160">
        <v>38</v>
      </c>
      <c r="F223" s="157"/>
      <c r="G223" s="157"/>
      <c r="H223" s="157"/>
      <c r="I223" s="157"/>
      <c r="J223" s="157"/>
      <c r="K223" s="157"/>
      <c r="L223" s="157"/>
      <c r="M223" s="157"/>
      <c r="N223" s="156"/>
      <c r="O223" s="156"/>
      <c r="P223" s="156"/>
      <c r="Q223" s="156"/>
      <c r="R223" s="157"/>
      <c r="S223" s="157"/>
      <c r="T223" s="157"/>
      <c r="U223" s="157"/>
      <c r="V223" s="157"/>
      <c r="W223" s="157"/>
      <c r="X223" s="157"/>
      <c r="Y223" s="157"/>
      <c r="Z223" s="147"/>
      <c r="AA223" s="147"/>
      <c r="AB223" s="147"/>
      <c r="AC223" s="147"/>
      <c r="AD223" s="147"/>
      <c r="AE223" s="147"/>
      <c r="AF223" s="147"/>
      <c r="AG223" s="147" t="s">
        <v>305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ht="22.5" outlineLevel="1" x14ac:dyDescent="0.2">
      <c r="A224" s="173">
        <v>84</v>
      </c>
      <c r="B224" s="174" t="s">
        <v>1526</v>
      </c>
      <c r="C224" s="187" t="s">
        <v>3717</v>
      </c>
      <c r="D224" s="175" t="s">
        <v>308</v>
      </c>
      <c r="E224" s="176">
        <v>43.7</v>
      </c>
      <c r="F224" s="177"/>
      <c r="G224" s="178">
        <f>ROUND(E224*F224,2)</f>
        <v>0</v>
      </c>
      <c r="H224" s="158"/>
      <c r="I224" s="157">
        <f>ROUND(E224*H224,2)</f>
        <v>0</v>
      </c>
      <c r="J224" s="158"/>
      <c r="K224" s="157">
        <f>ROUND(E224*J224,2)</f>
        <v>0</v>
      </c>
      <c r="L224" s="157">
        <v>21</v>
      </c>
      <c r="M224" s="157">
        <f>G224*(1+L224/100)</f>
        <v>0</v>
      </c>
      <c r="N224" s="156">
        <v>3.2000000000000001E-2</v>
      </c>
      <c r="O224" s="156">
        <f>ROUND(E224*N224,2)</f>
        <v>1.4</v>
      </c>
      <c r="P224" s="156">
        <v>0</v>
      </c>
      <c r="Q224" s="156">
        <f>ROUND(E224*P224,2)</f>
        <v>0</v>
      </c>
      <c r="R224" s="157" t="s">
        <v>349</v>
      </c>
      <c r="S224" s="157" t="s">
        <v>300</v>
      </c>
      <c r="T224" s="157" t="s">
        <v>333</v>
      </c>
      <c r="U224" s="157">
        <v>0</v>
      </c>
      <c r="V224" s="157">
        <f>ROUND(E224*U224,2)</f>
        <v>0</v>
      </c>
      <c r="W224" s="157"/>
      <c r="X224" s="157" t="s">
        <v>334</v>
      </c>
      <c r="Y224" s="157" t="s">
        <v>302</v>
      </c>
      <c r="Z224" s="147"/>
      <c r="AA224" s="147"/>
      <c r="AB224" s="147"/>
      <c r="AC224" s="147"/>
      <c r="AD224" s="147"/>
      <c r="AE224" s="147"/>
      <c r="AF224" s="147"/>
      <c r="AG224" s="147" t="s">
        <v>335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2" x14ac:dyDescent="0.2">
      <c r="A225" s="154"/>
      <c r="B225" s="155"/>
      <c r="C225" s="188" t="s">
        <v>3348</v>
      </c>
      <c r="D225" s="159"/>
      <c r="E225" s="160">
        <v>38</v>
      </c>
      <c r="F225" s="157"/>
      <c r="G225" s="157"/>
      <c r="H225" s="157"/>
      <c r="I225" s="157"/>
      <c r="J225" s="157"/>
      <c r="K225" s="157"/>
      <c r="L225" s="157"/>
      <c r="M225" s="157"/>
      <c r="N225" s="156"/>
      <c r="O225" s="156"/>
      <c r="P225" s="156"/>
      <c r="Q225" s="156"/>
      <c r="R225" s="157"/>
      <c r="S225" s="157"/>
      <c r="T225" s="157"/>
      <c r="U225" s="157"/>
      <c r="V225" s="157"/>
      <c r="W225" s="157"/>
      <c r="X225" s="157"/>
      <c r="Y225" s="157"/>
      <c r="Z225" s="147"/>
      <c r="AA225" s="147"/>
      <c r="AB225" s="147"/>
      <c r="AC225" s="147"/>
      <c r="AD225" s="147"/>
      <c r="AE225" s="147"/>
      <c r="AF225" s="147"/>
      <c r="AG225" s="147" t="s">
        <v>305</v>
      </c>
      <c r="AH225" s="147">
        <v>0</v>
      </c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3" x14ac:dyDescent="0.2">
      <c r="A226" s="154"/>
      <c r="B226" s="155"/>
      <c r="C226" s="195" t="s">
        <v>520</v>
      </c>
      <c r="D226" s="193"/>
      <c r="E226" s="194">
        <v>5.7</v>
      </c>
      <c r="F226" s="157"/>
      <c r="G226" s="157"/>
      <c r="H226" s="157"/>
      <c r="I226" s="157"/>
      <c r="J226" s="157"/>
      <c r="K226" s="157"/>
      <c r="L226" s="157"/>
      <c r="M226" s="157"/>
      <c r="N226" s="156"/>
      <c r="O226" s="156"/>
      <c r="P226" s="156"/>
      <c r="Q226" s="156"/>
      <c r="R226" s="157"/>
      <c r="S226" s="157"/>
      <c r="T226" s="157"/>
      <c r="U226" s="157"/>
      <c r="V226" s="157"/>
      <c r="W226" s="157"/>
      <c r="X226" s="157"/>
      <c r="Y226" s="157"/>
      <c r="Z226" s="147"/>
      <c r="AA226" s="147"/>
      <c r="AB226" s="147"/>
      <c r="AC226" s="147"/>
      <c r="AD226" s="147"/>
      <c r="AE226" s="147"/>
      <c r="AF226" s="147"/>
      <c r="AG226" s="147" t="s">
        <v>305</v>
      </c>
      <c r="AH226" s="147">
        <v>4</v>
      </c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1" x14ac:dyDescent="0.2">
      <c r="A227" s="173">
        <v>85</v>
      </c>
      <c r="B227" s="174" t="s">
        <v>1527</v>
      </c>
      <c r="C227" s="187" t="s">
        <v>1528</v>
      </c>
      <c r="D227" s="175" t="s">
        <v>355</v>
      </c>
      <c r="E227" s="176">
        <v>24</v>
      </c>
      <c r="F227" s="177"/>
      <c r="G227" s="178">
        <f>ROUND(E227*F227,2)</f>
        <v>0</v>
      </c>
      <c r="H227" s="158"/>
      <c r="I227" s="157">
        <f>ROUND(E227*H227,2)</f>
        <v>0</v>
      </c>
      <c r="J227" s="158"/>
      <c r="K227" s="157">
        <f>ROUND(E227*J227,2)</f>
        <v>0</v>
      </c>
      <c r="L227" s="157">
        <v>21</v>
      </c>
      <c r="M227" s="157">
        <f>G227*(1+L227/100)</f>
        <v>0</v>
      </c>
      <c r="N227" s="156">
        <v>0</v>
      </c>
      <c r="O227" s="156">
        <f>ROUND(E227*N227,2)</f>
        <v>0</v>
      </c>
      <c r="P227" s="156">
        <v>0</v>
      </c>
      <c r="Q227" s="156">
        <f>ROUND(E227*P227,2)</f>
        <v>0</v>
      </c>
      <c r="R227" s="157"/>
      <c r="S227" s="157" t="s">
        <v>300</v>
      </c>
      <c r="T227" s="157" t="s">
        <v>300</v>
      </c>
      <c r="U227" s="157">
        <v>0.13</v>
      </c>
      <c r="V227" s="157">
        <f>ROUND(E227*U227,2)</f>
        <v>3.12</v>
      </c>
      <c r="W227" s="157"/>
      <c r="X227" s="157" t="s">
        <v>301</v>
      </c>
      <c r="Y227" s="157" t="s">
        <v>302</v>
      </c>
      <c r="Z227" s="147"/>
      <c r="AA227" s="147"/>
      <c r="AB227" s="147"/>
      <c r="AC227" s="147"/>
      <c r="AD227" s="147"/>
      <c r="AE227" s="147"/>
      <c r="AF227" s="147"/>
      <c r="AG227" s="147" t="s">
        <v>303</v>
      </c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2" x14ac:dyDescent="0.2">
      <c r="A228" s="154"/>
      <c r="B228" s="155"/>
      <c r="C228" s="188" t="s">
        <v>3349</v>
      </c>
      <c r="D228" s="159"/>
      <c r="E228" s="160">
        <v>24</v>
      </c>
      <c r="F228" s="157"/>
      <c r="G228" s="157"/>
      <c r="H228" s="157"/>
      <c r="I228" s="157"/>
      <c r="J228" s="157"/>
      <c r="K228" s="157"/>
      <c r="L228" s="157"/>
      <c r="M228" s="157"/>
      <c r="N228" s="156"/>
      <c r="O228" s="156"/>
      <c r="P228" s="156"/>
      <c r="Q228" s="156"/>
      <c r="R228" s="157"/>
      <c r="S228" s="157"/>
      <c r="T228" s="157"/>
      <c r="U228" s="157"/>
      <c r="V228" s="157"/>
      <c r="W228" s="157"/>
      <c r="X228" s="157"/>
      <c r="Y228" s="157"/>
      <c r="Z228" s="147"/>
      <c r="AA228" s="147"/>
      <c r="AB228" s="147"/>
      <c r="AC228" s="147"/>
      <c r="AD228" s="147"/>
      <c r="AE228" s="147"/>
      <c r="AF228" s="147"/>
      <c r="AG228" s="147" t="s">
        <v>305</v>
      </c>
      <c r="AH228" s="147">
        <v>0</v>
      </c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1" x14ac:dyDescent="0.2">
      <c r="A229" s="173">
        <v>86</v>
      </c>
      <c r="B229" s="174" t="s">
        <v>1532</v>
      </c>
      <c r="C229" s="187" t="s">
        <v>1533</v>
      </c>
      <c r="D229" s="175" t="s">
        <v>314</v>
      </c>
      <c r="E229" s="176">
        <v>24</v>
      </c>
      <c r="F229" s="177"/>
      <c r="G229" s="178">
        <f>ROUND(E229*F229,2)</f>
        <v>0</v>
      </c>
      <c r="H229" s="158"/>
      <c r="I229" s="157">
        <f>ROUND(E229*H229,2)</f>
        <v>0</v>
      </c>
      <c r="J229" s="158"/>
      <c r="K229" s="157">
        <f>ROUND(E229*J229,2)</f>
        <v>0</v>
      </c>
      <c r="L229" s="157">
        <v>21</v>
      </c>
      <c r="M229" s="157">
        <f>G229*(1+L229/100)</f>
        <v>0</v>
      </c>
      <c r="N229" s="156">
        <v>3.3E-4</v>
      </c>
      <c r="O229" s="156">
        <f>ROUND(E229*N229,2)</f>
        <v>0.01</v>
      </c>
      <c r="P229" s="156">
        <v>0</v>
      </c>
      <c r="Q229" s="156">
        <f>ROUND(E229*P229,2)</f>
        <v>0</v>
      </c>
      <c r="R229" s="157" t="s">
        <v>349</v>
      </c>
      <c r="S229" s="157" t="s">
        <v>300</v>
      </c>
      <c r="T229" s="157" t="s">
        <v>300</v>
      </c>
      <c r="U229" s="157">
        <v>0</v>
      </c>
      <c r="V229" s="157">
        <f>ROUND(E229*U229,2)</f>
        <v>0</v>
      </c>
      <c r="W229" s="157"/>
      <c r="X229" s="157" t="s">
        <v>334</v>
      </c>
      <c r="Y229" s="157" t="s">
        <v>302</v>
      </c>
      <c r="Z229" s="147"/>
      <c r="AA229" s="147"/>
      <c r="AB229" s="147"/>
      <c r="AC229" s="147"/>
      <c r="AD229" s="147"/>
      <c r="AE229" s="147"/>
      <c r="AF229" s="147"/>
      <c r="AG229" s="147" t="s">
        <v>335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2" x14ac:dyDescent="0.2">
      <c r="A230" s="154"/>
      <c r="B230" s="155"/>
      <c r="C230" s="188" t="s">
        <v>3350</v>
      </c>
      <c r="D230" s="159"/>
      <c r="E230" s="160">
        <v>24</v>
      </c>
      <c r="F230" s="157"/>
      <c r="G230" s="157"/>
      <c r="H230" s="157"/>
      <c r="I230" s="157"/>
      <c r="J230" s="157"/>
      <c r="K230" s="157"/>
      <c r="L230" s="157"/>
      <c r="M230" s="157"/>
      <c r="N230" s="156"/>
      <c r="O230" s="156"/>
      <c r="P230" s="156"/>
      <c r="Q230" s="156"/>
      <c r="R230" s="157"/>
      <c r="S230" s="157"/>
      <c r="T230" s="157"/>
      <c r="U230" s="157"/>
      <c r="V230" s="157"/>
      <c r="W230" s="157"/>
      <c r="X230" s="157"/>
      <c r="Y230" s="157"/>
      <c r="Z230" s="147"/>
      <c r="AA230" s="147"/>
      <c r="AB230" s="147"/>
      <c r="AC230" s="147"/>
      <c r="AD230" s="147"/>
      <c r="AE230" s="147"/>
      <c r="AF230" s="147"/>
      <c r="AG230" s="147" t="s">
        <v>305</v>
      </c>
      <c r="AH230" s="147">
        <v>0</v>
      </c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1" x14ac:dyDescent="0.2">
      <c r="A231" s="179">
        <v>87</v>
      </c>
      <c r="B231" s="180" t="s">
        <v>1537</v>
      </c>
      <c r="C231" s="189" t="s">
        <v>1538</v>
      </c>
      <c r="D231" s="181" t="s">
        <v>348</v>
      </c>
      <c r="E231" s="182">
        <v>1.6373599999999999</v>
      </c>
      <c r="F231" s="183"/>
      <c r="G231" s="184">
        <f>ROUND(E231*F231,2)</f>
        <v>0</v>
      </c>
      <c r="H231" s="158"/>
      <c r="I231" s="157">
        <f>ROUND(E231*H231,2)</f>
        <v>0</v>
      </c>
      <c r="J231" s="158"/>
      <c r="K231" s="157">
        <f>ROUND(E231*J231,2)</f>
        <v>0</v>
      </c>
      <c r="L231" s="157">
        <v>21</v>
      </c>
      <c r="M231" s="157">
        <f>G231*(1+L231/100)</f>
        <v>0</v>
      </c>
      <c r="N231" s="156">
        <v>0</v>
      </c>
      <c r="O231" s="156">
        <f>ROUND(E231*N231,2)</f>
        <v>0</v>
      </c>
      <c r="P231" s="156">
        <v>0</v>
      </c>
      <c r="Q231" s="156">
        <f>ROUND(E231*P231,2)</f>
        <v>0</v>
      </c>
      <c r="R231" s="157"/>
      <c r="S231" s="157" t="s">
        <v>300</v>
      </c>
      <c r="T231" s="157" t="s">
        <v>300</v>
      </c>
      <c r="U231" s="157">
        <v>1.2649999999999999</v>
      </c>
      <c r="V231" s="157">
        <f>ROUND(E231*U231,2)</f>
        <v>2.0699999999999998</v>
      </c>
      <c r="W231" s="157"/>
      <c r="X231" s="157" t="s">
        <v>206</v>
      </c>
      <c r="Y231" s="157" t="s">
        <v>302</v>
      </c>
      <c r="Z231" s="147"/>
      <c r="AA231" s="147"/>
      <c r="AB231" s="147"/>
      <c r="AC231" s="147"/>
      <c r="AD231" s="147"/>
      <c r="AE231" s="147"/>
      <c r="AF231" s="147"/>
      <c r="AG231" s="147" t="s">
        <v>458</v>
      </c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x14ac:dyDescent="0.2">
      <c r="A232" s="163" t="s">
        <v>295</v>
      </c>
      <c r="B232" s="164" t="s">
        <v>263</v>
      </c>
      <c r="C232" s="186" t="s">
        <v>264</v>
      </c>
      <c r="D232" s="165"/>
      <c r="E232" s="166"/>
      <c r="F232" s="167"/>
      <c r="G232" s="168">
        <f>SUMIF(AG233:AG258,"&lt;&gt;NOR",G233:G258)</f>
        <v>0</v>
      </c>
      <c r="H232" s="162"/>
      <c r="I232" s="162">
        <f>SUM(I233:I258)</f>
        <v>0</v>
      </c>
      <c r="J232" s="162"/>
      <c r="K232" s="162">
        <f>SUM(K233:K258)</f>
        <v>0</v>
      </c>
      <c r="L232" s="162"/>
      <c r="M232" s="162">
        <f>SUM(M233:M258)</f>
        <v>0</v>
      </c>
      <c r="N232" s="161"/>
      <c r="O232" s="161">
        <f>SUM(O233:O258)</f>
        <v>0.16</v>
      </c>
      <c r="P232" s="161"/>
      <c r="Q232" s="161">
        <f>SUM(Q233:Q258)</f>
        <v>0</v>
      </c>
      <c r="R232" s="162"/>
      <c r="S232" s="162"/>
      <c r="T232" s="162"/>
      <c r="U232" s="162"/>
      <c r="V232" s="162">
        <f>SUM(V233:V258)</f>
        <v>56.12</v>
      </c>
      <c r="W232" s="162"/>
      <c r="X232" s="162"/>
      <c r="Y232" s="162"/>
      <c r="AG232" t="s">
        <v>296</v>
      </c>
    </row>
    <row r="233" spans="1:60" ht="22.5" outlineLevel="1" x14ac:dyDescent="0.2">
      <c r="A233" s="173">
        <v>88</v>
      </c>
      <c r="B233" s="174" t="s">
        <v>1574</v>
      </c>
      <c r="C233" s="187" t="s">
        <v>3721</v>
      </c>
      <c r="D233" s="175" t="s">
        <v>308</v>
      </c>
      <c r="E233" s="176">
        <v>334.13799999999998</v>
      </c>
      <c r="F233" s="177"/>
      <c r="G233" s="178">
        <f>ROUND(E233*F233,2)</f>
        <v>0</v>
      </c>
      <c r="H233" s="158"/>
      <c r="I233" s="157">
        <f>ROUND(E233*H233,2)</f>
        <v>0</v>
      </c>
      <c r="J233" s="158"/>
      <c r="K233" s="157">
        <f>ROUND(E233*J233,2)</f>
        <v>0</v>
      </c>
      <c r="L233" s="157">
        <v>21</v>
      </c>
      <c r="M233" s="157">
        <f>G233*(1+L233/100)</f>
        <v>0</v>
      </c>
      <c r="N233" s="156">
        <v>3.2000000000000003E-4</v>
      </c>
      <c r="O233" s="156">
        <f>ROUND(E233*N233,2)</f>
        <v>0.11</v>
      </c>
      <c r="P233" s="156">
        <v>0</v>
      </c>
      <c r="Q233" s="156">
        <f>ROUND(E233*P233,2)</f>
        <v>0</v>
      </c>
      <c r="R233" s="157"/>
      <c r="S233" s="157" t="s">
        <v>300</v>
      </c>
      <c r="T233" s="157" t="s">
        <v>300</v>
      </c>
      <c r="U233" s="157">
        <v>0.10191</v>
      </c>
      <c r="V233" s="157">
        <f>ROUND(E233*U233,2)</f>
        <v>34.049999999999997</v>
      </c>
      <c r="W233" s="157"/>
      <c r="X233" s="157" t="s">
        <v>301</v>
      </c>
      <c r="Y233" s="157" t="s">
        <v>302</v>
      </c>
      <c r="Z233" s="147"/>
      <c r="AA233" s="147"/>
      <c r="AB233" s="147"/>
      <c r="AC233" s="147"/>
      <c r="AD233" s="147"/>
      <c r="AE233" s="147"/>
      <c r="AF233" s="147"/>
      <c r="AG233" s="147" t="s">
        <v>303</v>
      </c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2" x14ac:dyDescent="0.2">
      <c r="A234" s="154"/>
      <c r="B234" s="155"/>
      <c r="C234" s="188" t="s">
        <v>3235</v>
      </c>
      <c r="D234" s="159"/>
      <c r="E234" s="160">
        <v>89.25</v>
      </c>
      <c r="F234" s="157"/>
      <c r="G234" s="157"/>
      <c r="H234" s="157"/>
      <c r="I234" s="157"/>
      <c r="J234" s="157"/>
      <c r="K234" s="157"/>
      <c r="L234" s="157"/>
      <c r="M234" s="157"/>
      <c r="N234" s="156"/>
      <c r="O234" s="156"/>
      <c r="P234" s="156"/>
      <c r="Q234" s="156"/>
      <c r="R234" s="157"/>
      <c r="S234" s="157"/>
      <c r="T234" s="157"/>
      <c r="U234" s="157"/>
      <c r="V234" s="157"/>
      <c r="W234" s="157"/>
      <c r="X234" s="157"/>
      <c r="Y234" s="157"/>
      <c r="Z234" s="147"/>
      <c r="AA234" s="147"/>
      <c r="AB234" s="147"/>
      <c r="AC234" s="147"/>
      <c r="AD234" s="147"/>
      <c r="AE234" s="147"/>
      <c r="AF234" s="147"/>
      <c r="AG234" s="147" t="s">
        <v>305</v>
      </c>
      <c r="AH234" s="147">
        <v>0</v>
      </c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3" x14ac:dyDescent="0.2">
      <c r="A235" s="154"/>
      <c r="B235" s="155"/>
      <c r="C235" s="188" t="s">
        <v>3257</v>
      </c>
      <c r="D235" s="159"/>
      <c r="E235" s="160">
        <v>83.3</v>
      </c>
      <c r="F235" s="157"/>
      <c r="G235" s="157"/>
      <c r="H235" s="157"/>
      <c r="I235" s="157"/>
      <c r="J235" s="157"/>
      <c r="K235" s="157"/>
      <c r="L235" s="157"/>
      <c r="M235" s="157"/>
      <c r="N235" s="156"/>
      <c r="O235" s="156"/>
      <c r="P235" s="156"/>
      <c r="Q235" s="156"/>
      <c r="R235" s="157"/>
      <c r="S235" s="157"/>
      <c r="T235" s="157"/>
      <c r="U235" s="157"/>
      <c r="V235" s="157"/>
      <c r="W235" s="157"/>
      <c r="X235" s="157"/>
      <c r="Y235" s="157"/>
      <c r="Z235" s="147"/>
      <c r="AA235" s="147"/>
      <c r="AB235" s="147"/>
      <c r="AC235" s="147"/>
      <c r="AD235" s="147"/>
      <c r="AE235" s="147"/>
      <c r="AF235" s="147"/>
      <c r="AG235" s="147" t="s">
        <v>305</v>
      </c>
      <c r="AH235" s="147">
        <v>0</v>
      </c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ht="45" outlineLevel="3" x14ac:dyDescent="0.2">
      <c r="A236" s="154"/>
      <c r="B236" s="155"/>
      <c r="C236" s="188" t="s">
        <v>3239</v>
      </c>
      <c r="D236" s="159"/>
      <c r="E236" s="160">
        <v>88.2</v>
      </c>
      <c r="F236" s="157"/>
      <c r="G236" s="157"/>
      <c r="H236" s="157"/>
      <c r="I236" s="157"/>
      <c r="J236" s="157"/>
      <c r="K236" s="157"/>
      <c r="L236" s="157"/>
      <c r="M236" s="157"/>
      <c r="N236" s="156"/>
      <c r="O236" s="156"/>
      <c r="P236" s="156"/>
      <c r="Q236" s="156"/>
      <c r="R236" s="157"/>
      <c r="S236" s="157"/>
      <c r="T236" s="157"/>
      <c r="U236" s="157"/>
      <c r="V236" s="157"/>
      <c r="W236" s="157"/>
      <c r="X236" s="157"/>
      <c r="Y236" s="157"/>
      <c r="Z236" s="147"/>
      <c r="AA236" s="147"/>
      <c r="AB236" s="147"/>
      <c r="AC236" s="147"/>
      <c r="AD236" s="147"/>
      <c r="AE236" s="147"/>
      <c r="AF236" s="147"/>
      <c r="AG236" s="147" t="s">
        <v>305</v>
      </c>
      <c r="AH236" s="147">
        <v>0</v>
      </c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ht="22.5" outlineLevel="3" x14ac:dyDescent="0.2">
      <c r="A237" s="154"/>
      <c r="B237" s="155"/>
      <c r="C237" s="188" t="s">
        <v>3241</v>
      </c>
      <c r="D237" s="159"/>
      <c r="E237" s="160">
        <v>5.2</v>
      </c>
      <c r="F237" s="157"/>
      <c r="G237" s="157"/>
      <c r="H237" s="157"/>
      <c r="I237" s="157"/>
      <c r="J237" s="157"/>
      <c r="K237" s="157"/>
      <c r="L237" s="157"/>
      <c r="M237" s="157"/>
      <c r="N237" s="156"/>
      <c r="O237" s="156"/>
      <c r="P237" s="156"/>
      <c r="Q237" s="156"/>
      <c r="R237" s="157"/>
      <c r="S237" s="157"/>
      <c r="T237" s="157"/>
      <c r="U237" s="157"/>
      <c r="V237" s="157"/>
      <c r="W237" s="157"/>
      <c r="X237" s="157"/>
      <c r="Y237" s="157"/>
      <c r="Z237" s="147"/>
      <c r="AA237" s="147"/>
      <c r="AB237" s="147"/>
      <c r="AC237" s="147"/>
      <c r="AD237" s="147"/>
      <c r="AE237" s="147"/>
      <c r="AF237" s="147"/>
      <c r="AG237" s="147" t="s">
        <v>305</v>
      </c>
      <c r="AH237" s="147">
        <v>0</v>
      </c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3" x14ac:dyDescent="0.2">
      <c r="A238" s="154"/>
      <c r="B238" s="155"/>
      <c r="C238" s="188" t="s">
        <v>3351</v>
      </c>
      <c r="D238" s="159"/>
      <c r="E238" s="160">
        <v>17.952000000000002</v>
      </c>
      <c r="F238" s="157"/>
      <c r="G238" s="157"/>
      <c r="H238" s="157"/>
      <c r="I238" s="157"/>
      <c r="J238" s="157"/>
      <c r="K238" s="157"/>
      <c r="L238" s="157"/>
      <c r="M238" s="157"/>
      <c r="N238" s="156"/>
      <c r="O238" s="156"/>
      <c r="P238" s="156"/>
      <c r="Q238" s="156"/>
      <c r="R238" s="157"/>
      <c r="S238" s="157"/>
      <c r="T238" s="157"/>
      <c r="U238" s="157"/>
      <c r="V238" s="157"/>
      <c r="W238" s="157"/>
      <c r="X238" s="157"/>
      <c r="Y238" s="157"/>
      <c r="Z238" s="147"/>
      <c r="AA238" s="147"/>
      <c r="AB238" s="147"/>
      <c r="AC238" s="147"/>
      <c r="AD238" s="147"/>
      <c r="AE238" s="147"/>
      <c r="AF238" s="147"/>
      <c r="AG238" s="147" t="s">
        <v>305</v>
      </c>
      <c r="AH238" s="147">
        <v>0</v>
      </c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ht="33.75" outlineLevel="3" x14ac:dyDescent="0.2">
      <c r="A239" s="154"/>
      <c r="B239" s="155"/>
      <c r="C239" s="188" t="s">
        <v>3352</v>
      </c>
      <c r="D239" s="159"/>
      <c r="E239" s="160">
        <v>80.876000000000005</v>
      </c>
      <c r="F239" s="157"/>
      <c r="G239" s="157"/>
      <c r="H239" s="157"/>
      <c r="I239" s="157"/>
      <c r="J239" s="157"/>
      <c r="K239" s="157"/>
      <c r="L239" s="157"/>
      <c r="M239" s="157"/>
      <c r="N239" s="156"/>
      <c r="O239" s="156"/>
      <c r="P239" s="156"/>
      <c r="Q239" s="156"/>
      <c r="R239" s="157"/>
      <c r="S239" s="157"/>
      <c r="T239" s="157"/>
      <c r="U239" s="157"/>
      <c r="V239" s="157"/>
      <c r="W239" s="157"/>
      <c r="X239" s="157"/>
      <c r="Y239" s="157"/>
      <c r="Z239" s="147"/>
      <c r="AA239" s="147"/>
      <c r="AB239" s="147"/>
      <c r="AC239" s="147"/>
      <c r="AD239" s="147"/>
      <c r="AE239" s="147"/>
      <c r="AF239" s="147"/>
      <c r="AG239" s="147" t="s">
        <v>305</v>
      </c>
      <c r="AH239" s="147">
        <v>0</v>
      </c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outlineLevel="3" x14ac:dyDescent="0.2">
      <c r="A240" s="154"/>
      <c r="B240" s="155"/>
      <c r="C240" s="188" t="s">
        <v>3353</v>
      </c>
      <c r="D240" s="159"/>
      <c r="E240" s="160">
        <v>7.36</v>
      </c>
      <c r="F240" s="157"/>
      <c r="G240" s="157"/>
      <c r="H240" s="157"/>
      <c r="I240" s="157"/>
      <c r="J240" s="157"/>
      <c r="K240" s="157"/>
      <c r="L240" s="157"/>
      <c r="M240" s="157"/>
      <c r="N240" s="156"/>
      <c r="O240" s="156"/>
      <c r="P240" s="156"/>
      <c r="Q240" s="156"/>
      <c r="R240" s="157"/>
      <c r="S240" s="157"/>
      <c r="T240" s="157"/>
      <c r="U240" s="157"/>
      <c r="V240" s="157"/>
      <c r="W240" s="157"/>
      <c r="X240" s="157"/>
      <c r="Y240" s="157"/>
      <c r="Z240" s="147"/>
      <c r="AA240" s="147"/>
      <c r="AB240" s="147"/>
      <c r="AC240" s="147"/>
      <c r="AD240" s="147"/>
      <c r="AE240" s="147"/>
      <c r="AF240" s="147"/>
      <c r="AG240" s="147" t="s">
        <v>305</v>
      </c>
      <c r="AH240" s="147">
        <v>0</v>
      </c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3" x14ac:dyDescent="0.2">
      <c r="A241" s="154"/>
      <c r="B241" s="155"/>
      <c r="C241" s="188" t="s">
        <v>3354</v>
      </c>
      <c r="D241" s="159"/>
      <c r="E241" s="160">
        <v>-38</v>
      </c>
      <c r="F241" s="157"/>
      <c r="G241" s="157"/>
      <c r="H241" s="157"/>
      <c r="I241" s="157"/>
      <c r="J241" s="157"/>
      <c r="K241" s="157"/>
      <c r="L241" s="157"/>
      <c r="M241" s="157"/>
      <c r="N241" s="156"/>
      <c r="O241" s="156"/>
      <c r="P241" s="156"/>
      <c r="Q241" s="156"/>
      <c r="R241" s="157"/>
      <c r="S241" s="157"/>
      <c r="T241" s="157"/>
      <c r="U241" s="157"/>
      <c r="V241" s="157"/>
      <c r="W241" s="157"/>
      <c r="X241" s="157"/>
      <c r="Y241" s="157"/>
      <c r="Z241" s="147"/>
      <c r="AA241" s="147"/>
      <c r="AB241" s="147"/>
      <c r="AC241" s="147"/>
      <c r="AD241" s="147"/>
      <c r="AE241" s="147"/>
      <c r="AF241" s="147"/>
      <c r="AG241" s="147" t="s">
        <v>305</v>
      </c>
      <c r="AH241" s="147">
        <v>0</v>
      </c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ht="22.5" outlineLevel="1" x14ac:dyDescent="0.2">
      <c r="A242" s="173">
        <v>89</v>
      </c>
      <c r="B242" s="174" t="s">
        <v>1552</v>
      </c>
      <c r="C242" s="187" t="s">
        <v>3719</v>
      </c>
      <c r="D242" s="175" t="s">
        <v>308</v>
      </c>
      <c r="E242" s="176">
        <v>83.501999999999995</v>
      </c>
      <c r="F242" s="177"/>
      <c r="G242" s="178">
        <f>ROUND(E242*F242,2)</f>
        <v>0</v>
      </c>
      <c r="H242" s="158"/>
      <c r="I242" s="157">
        <f>ROUND(E242*H242,2)</f>
        <v>0</v>
      </c>
      <c r="J242" s="158"/>
      <c r="K242" s="157">
        <f>ROUND(E242*J242,2)</f>
        <v>0</v>
      </c>
      <c r="L242" s="157">
        <v>21</v>
      </c>
      <c r="M242" s="157">
        <f>G242*(1+L242/100)</f>
        <v>0</v>
      </c>
      <c r="N242" s="156">
        <v>2.2000000000000001E-4</v>
      </c>
      <c r="O242" s="156">
        <f>ROUND(E242*N242,2)</f>
        <v>0.02</v>
      </c>
      <c r="P242" s="156">
        <v>0</v>
      </c>
      <c r="Q242" s="156">
        <f>ROUND(E242*P242,2)</f>
        <v>0</v>
      </c>
      <c r="R242" s="157"/>
      <c r="S242" s="157" t="s">
        <v>300</v>
      </c>
      <c r="T242" s="157" t="s">
        <v>300</v>
      </c>
      <c r="U242" s="157">
        <v>0.10191</v>
      </c>
      <c r="V242" s="157">
        <f>ROUND(E242*U242,2)</f>
        <v>8.51</v>
      </c>
      <c r="W242" s="157"/>
      <c r="X242" s="157" t="s">
        <v>301</v>
      </c>
      <c r="Y242" s="157" t="s">
        <v>302</v>
      </c>
      <c r="Z242" s="147"/>
      <c r="AA242" s="147"/>
      <c r="AB242" s="147"/>
      <c r="AC242" s="147"/>
      <c r="AD242" s="147"/>
      <c r="AE242" s="147"/>
      <c r="AF242" s="147"/>
      <c r="AG242" s="147" t="s">
        <v>303</v>
      </c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outlineLevel="2" x14ac:dyDescent="0.2">
      <c r="A243" s="154"/>
      <c r="B243" s="155"/>
      <c r="C243" s="188" t="s">
        <v>3242</v>
      </c>
      <c r="D243" s="159"/>
      <c r="E243" s="160">
        <v>52.94</v>
      </c>
      <c r="F243" s="157"/>
      <c r="G243" s="157"/>
      <c r="H243" s="157"/>
      <c r="I243" s="157"/>
      <c r="J243" s="157"/>
      <c r="K243" s="157"/>
      <c r="L243" s="157"/>
      <c r="M243" s="157"/>
      <c r="N243" s="156"/>
      <c r="O243" s="156"/>
      <c r="P243" s="156"/>
      <c r="Q243" s="156"/>
      <c r="R243" s="157"/>
      <c r="S243" s="157"/>
      <c r="T243" s="157"/>
      <c r="U243" s="157"/>
      <c r="V243" s="157"/>
      <c r="W243" s="157"/>
      <c r="X243" s="157"/>
      <c r="Y243" s="157"/>
      <c r="Z243" s="147"/>
      <c r="AA243" s="147"/>
      <c r="AB243" s="147"/>
      <c r="AC243" s="147"/>
      <c r="AD243" s="147"/>
      <c r="AE243" s="147"/>
      <c r="AF243" s="147"/>
      <c r="AG243" s="147" t="s">
        <v>305</v>
      </c>
      <c r="AH243" s="147">
        <v>0</v>
      </c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3" x14ac:dyDescent="0.2">
      <c r="A244" s="154"/>
      <c r="B244" s="155"/>
      <c r="C244" s="188" t="s">
        <v>3243</v>
      </c>
      <c r="D244" s="159"/>
      <c r="E244" s="160">
        <v>22.052</v>
      </c>
      <c r="F244" s="157"/>
      <c r="G244" s="157"/>
      <c r="H244" s="157"/>
      <c r="I244" s="157"/>
      <c r="J244" s="157"/>
      <c r="K244" s="157"/>
      <c r="L244" s="157"/>
      <c r="M244" s="157"/>
      <c r="N244" s="156"/>
      <c r="O244" s="156"/>
      <c r="P244" s="156"/>
      <c r="Q244" s="156"/>
      <c r="R244" s="157"/>
      <c r="S244" s="157"/>
      <c r="T244" s="157"/>
      <c r="U244" s="157"/>
      <c r="V244" s="157"/>
      <c r="W244" s="157"/>
      <c r="X244" s="157"/>
      <c r="Y244" s="157"/>
      <c r="Z244" s="147"/>
      <c r="AA244" s="147"/>
      <c r="AB244" s="147"/>
      <c r="AC244" s="147"/>
      <c r="AD244" s="147"/>
      <c r="AE244" s="147"/>
      <c r="AF244" s="147"/>
      <c r="AG244" s="147" t="s">
        <v>305</v>
      </c>
      <c r="AH244" s="147">
        <v>0</v>
      </c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outlineLevel="3" x14ac:dyDescent="0.2">
      <c r="A245" s="154"/>
      <c r="B245" s="155"/>
      <c r="C245" s="188" t="s">
        <v>3244</v>
      </c>
      <c r="D245" s="159"/>
      <c r="E245" s="160">
        <v>8.51</v>
      </c>
      <c r="F245" s="157"/>
      <c r="G245" s="157"/>
      <c r="H245" s="157"/>
      <c r="I245" s="157"/>
      <c r="J245" s="157"/>
      <c r="K245" s="157"/>
      <c r="L245" s="157"/>
      <c r="M245" s="157"/>
      <c r="N245" s="156"/>
      <c r="O245" s="156"/>
      <c r="P245" s="156"/>
      <c r="Q245" s="156"/>
      <c r="R245" s="157"/>
      <c r="S245" s="157"/>
      <c r="T245" s="157"/>
      <c r="U245" s="157"/>
      <c r="V245" s="157"/>
      <c r="W245" s="157"/>
      <c r="X245" s="157"/>
      <c r="Y245" s="157"/>
      <c r="Z245" s="147"/>
      <c r="AA245" s="147"/>
      <c r="AB245" s="147"/>
      <c r="AC245" s="147"/>
      <c r="AD245" s="147"/>
      <c r="AE245" s="147"/>
      <c r="AF245" s="147"/>
      <c r="AG245" s="147" t="s">
        <v>305</v>
      </c>
      <c r="AH245" s="147">
        <v>0</v>
      </c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ht="22.5" outlineLevel="1" x14ac:dyDescent="0.2">
      <c r="A246" s="173">
        <v>90</v>
      </c>
      <c r="B246" s="174" t="s">
        <v>1579</v>
      </c>
      <c r="C246" s="187" t="s">
        <v>3720</v>
      </c>
      <c r="D246" s="175" t="s">
        <v>308</v>
      </c>
      <c r="E246" s="176">
        <v>334.13799999999998</v>
      </c>
      <c r="F246" s="177"/>
      <c r="G246" s="178">
        <f>ROUND(E246*F246,2)</f>
        <v>0</v>
      </c>
      <c r="H246" s="158"/>
      <c r="I246" s="157">
        <f>ROUND(E246*H246,2)</f>
        <v>0</v>
      </c>
      <c r="J246" s="158"/>
      <c r="K246" s="157">
        <f>ROUND(E246*J246,2)</f>
        <v>0</v>
      </c>
      <c r="L246" s="157">
        <v>21</v>
      </c>
      <c r="M246" s="157">
        <f>G246*(1+L246/100)</f>
        <v>0</v>
      </c>
      <c r="N246" s="156">
        <v>5.0000000000000002E-5</v>
      </c>
      <c r="O246" s="156">
        <f>ROUND(E246*N246,2)</f>
        <v>0.02</v>
      </c>
      <c r="P246" s="156">
        <v>0</v>
      </c>
      <c r="Q246" s="156">
        <f>ROUND(E246*P246,2)</f>
        <v>0</v>
      </c>
      <c r="R246" s="157"/>
      <c r="S246" s="157" t="s">
        <v>300</v>
      </c>
      <c r="T246" s="157" t="s">
        <v>300</v>
      </c>
      <c r="U246" s="157">
        <v>3.2480000000000002E-2</v>
      </c>
      <c r="V246" s="157">
        <f>ROUND(E246*U246,2)</f>
        <v>10.85</v>
      </c>
      <c r="W246" s="157"/>
      <c r="X246" s="157" t="s">
        <v>301</v>
      </c>
      <c r="Y246" s="157" t="s">
        <v>302</v>
      </c>
      <c r="Z246" s="147"/>
      <c r="AA246" s="147"/>
      <c r="AB246" s="147"/>
      <c r="AC246" s="147"/>
      <c r="AD246" s="147"/>
      <c r="AE246" s="147"/>
      <c r="AF246" s="147"/>
      <c r="AG246" s="147" t="s">
        <v>303</v>
      </c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outlineLevel="2" x14ac:dyDescent="0.2">
      <c r="A247" s="154"/>
      <c r="B247" s="155"/>
      <c r="C247" s="188" t="s">
        <v>3235</v>
      </c>
      <c r="D247" s="159"/>
      <c r="E247" s="160">
        <v>89.25</v>
      </c>
      <c r="F247" s="157"/>
      <c r="G247" s="157"/>
      <c r="H247" s="157"/>
      <c r="I247" s="157"/>
      <c r="J247" s="157"/>
      <c r="K247" s="157"/>
      <c r="L247" s="157"/>
      <c r="M247" s="157"/>
      <c r="N247" s="156"/>
      <c r="O247" s="156"/>
      <c r="P247" s="156"/>
      <c r="Q247" s="156"/>
      <c r="R247" s="157"/>
      <c r="S247" s="157"/>
      <c r="T247" s="157"/>
      <c r="U247" s="157"/>
      <c r="V247" s="157"/>
      <c r="W247" s="157"/>
      <c r="X247" s="157"/>
      <c r="Y247" s="157"/>
      <c r="Z247" s="147"/>
      <c r="AA247" s="147"/>
      <c r="AB247" s="147"/>
      <c r="AC247" s="147"/>
      <c r="AD247" s="147"/>
      <c r="AE247" s="147"/>
      <c r="AF247" s="147"/>
      <c r="AG247" s="147" t="s">
        <v>305</v>
      </c>
      <c r="AH247" s="147">
        <v>0</v>
      </c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outlineLevel="3" x14ac:dyDescent="0.2">
      <c r="A248" s="154"/>
      <c r="B248" s="155"/>
      <c r="C248" s="188" t="s">
        <v>3257</v>
      </c>
      <c r="D248" s="159"/>
      <c r="E248" s="160">
        <v>83.3</v>
      </c>
      <c r="F248" s="157"/>
      <c r="G248" s="157"/>
      <c r="H248" s="157"/>
      <c r="I248" s="157"/>
      <c r="J248" s="157"/>
      <c r="K248" s="157"/>
      <c r="L248" s="157"/>
      <c r="M248" s="157"/>
      <c r="N248" s="156"/>
      <c r="O248" s="156"/>
      <c r="P248" s="156"/>
      <c r="Q248" s="156"/>
      <c r="R248" s="157"/>
      <c r="S248" s="157"/>
      <c r="T248" s="157"/>
      <c r="U248" s="157"/>
      <c r="V248" s="157"/>
      <c r="W248" s="157"/>
      <c r="X248" s="157"/>
      <c r="Y248" s="157"/>
      <c r="Z248" s="147"/>
      <c r="AA248" s="147"/>
      <c r="AB248" s="147"/>
      <c r="AC248" s="147"/>
      <c r="AD248" s="147"/>
      <c r="AE248" s="147"/>
      <c r="AF248" s="147"/>
      <c r="AG248" s="147" t="s">
        <v>305</v>
      </c>
      <c r="AH248" s="147">
        <v>0</v>
      </c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ht="45" outlineLevel="3" x14ac:dyDescent="0.2">
      <c r="A249" s="154"/>
      <c r="B249" s="155"/>
      <c r="C249" s="188" t="s">
        <v>3239</v>
      </c>
      <c r="D249" s="159"/>
      <c r="E249" s="160">
        <v>88.2</v>
      </c>
      <c r="F249" s="157"/>
      <c r="G249" s="157"/>
      <c r="H249" s="157"/>
      <c r="I249" s="157"/>
      <c r="J249" s="157"/>
      <c r="K249" s="157"/>
      <c r="L249" s="157"/>
      <c r="M249" s="157"/>
      <c r="N249" s="156"/>
      <c r="O249" s="156"/>
      <c r="P249" s="156"/>
      <c r="Q249" s="156"/>
      <c r="R249" s="157"/>
      <c r="S249" s="157"/>
      <c r="T249" s="157"/>
      <c r="U249" s="157"/>
      <c r="V249" s="157"/>
      <c r="W249" s="157"/>
      <c r="X249" s="157"/>
      <c r="Y249" s="157"/>
      <c r="Z249" s="147"/>
      <c r="AA249" s="147"/>
      <c r="AB249" s="147"/>
      <c r="AC249" s="147"/>
      <c r="AD249" s="147"/>
      <c r="AE249" s="147"/>
      <c r="AF249" s="147"/>
      <c r="AG249" s="147" t="s">
        <v>305</v>
      </c>
      <c r="AH249" s="147">
        <v>0</v>
      </c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ht="22.5" outlineLevel="3" x14ac:dyDescent="0.2">
      <c r="A250" s="154"/>
      <c r="B250" s="155"/>
      <c r="C250" s="188" t="s">
        <v>3241</v>
      </c>
      <c r="D250" s="159"/>
      <c r="E250" s="160">
        <v>5.2</v>
      </c>
      <c r="F250" s="157"/>
      <c r="G250" s="157"/>
      <c r="H250" s="157"/>
      <c r="I250" s="157"/>
      <c r="J250" s="157"/>
      <c r="K250" s="157"/>
      <c r="L250" s="157"/>
      <c r="M250" s="157"/>
      <c r="N250" s="156"/>
      <c r="O250" s="156"/>
      <c r="P250" s="156"/>
      <c r="Q250" s="156"/>
      <c r="R250" s="157"/>
      <c r="S250" s="157"/>
      <c r="T250" s="157"/>
      <c r="U250" s="157"/>
      <c r="V250" s="157"/>
      <c r="W250" s="157"/>
      <c r="X250" s="157"/>
      <c r="Y250" s="157"/>
      <c r="Z250" s="147"/>
      <c r="AA250" s="147"/>
      <c r="AB250" s="147"/>
      <c r="AC250" s="147"/>
      <c r="AD250" s="147"/>
      <c r="AE250" s="147"/>
      <c r="AF250" s="147"/>
      <c r="AG250" s="147" t="s">
        <v>305</v>
      </c>
      <c r="AH250" s="147">
        <v>0</v>
      </c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3" x14ac:dyDescent="0.2">
      <c r="A251" s="154"/>
      <c r="B251" s="155"/>
      <c r="C251" s="188" t="s">
        <v>3351</v>
      </c>
      <c r="D251" s="159"/>
      <c r="E251" s="160">
        <v>17.952000000000002</v>
      </c>
      <c r="F251" s="157"/>
      <c r="G251" s="157"/>
      <c r="H251" s="157"/>
      <c r="I251" s="157"/>
      <c r="J251" s="157"/>
      <c r="K251" s="157"/>
      <c r="L251" s="157"/>
      <c r="M251" s="157"/>
      <c r="N251" s="156"/>
      <c r="O251" s="156"/>
      <c r="P251" s="156"/>
      <c r="Q251" s="156"/>
      <c r="R251" s="157"/>
      <c r="S251" s="157"/>
      <c r="T251" s="157"/>
      <c r="U251" s="157"/>
      <c r="V251" s="157"/>
      <c r="W251" s="157"/>
      <c r="X251" s="157"/>
      <c r="Y251" s="157"/>
      <c r="Z251" s="147"/>
      <c r="AA251" s="147"/>
      <c r="AB251" s="147"/>
      <c r="AC251" s="147"/>
      <c r="AD251" s="147"/>
      <c r="AE251" s="147"/>
      <c r="AF251" s="147"/>
      <c r="AG251" s="147" t="s">
        <v>305</v>
      </c>
      <c r="AH251" s="147">
        <v>0</v>
      </c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ht="33.75" outlineLevel="3" x14ac:dyDescent="0.2">
      <c r="A252" s="154"/>
      <c r="B252" s="155"/>
      <c r="C252" s="188" t="s">
        <v>3352</v>
      </c>
      <c r="D252" s="159"/>
      <c r="E252" s="160">
        <v>80.876000000000005</v>
      </c>
      <c r="F252" s="157"/>
      <c r="G252" s="157"/>
      <c r="H252" s="157"/>
      <c r="I252" s="157"/>
      <c r="J252" s="157"/>
      <c r="K252" s="157"/>
      <c r="L252" s="157"/>
      <c r="M252" s="157"/>
      <c r="N252" s="156"/>
      <c r="O252" s="156"/>
      <c r="P252" s="156"/>
      <c r="Q252" s="156"/>
      <c r="R252" s="157"/>
      <c r="S252" s="157"/>
      <c r="T252" s="157"/>
      <c r="U252" s="157"/>
      <c r="V252" s="157"/>
      <c r="W252" s="157"/>
      <c r="X252" s="157"/>
      <c r="Y252" s="157"/>
      <c r="Z252" s="147"/>
      <c r="AA252" s="147"/>
      <c r="AB252" s="147"/>
      <c r="AC252" s="147"/>
      <c r="AD252" s="147"/>
      <c r="AE252" s="147"/>
      <c r="AF252" s="147"/>
      <c r="AG252" s="147" t="s">
        <v>305</v>
      </c>
      <c r="AH252" s="147">
        <v>0</v>
      </c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3" x14ac:dyDescent="0.2">
      <c r="A253" s="154"/>
      <c r="B253" s="155"/>
      <c r="C253" s="188" t="s">
        <v>3353</v>
      </c>
      <c r="D253" s="159"/>
      <c r="E253" s="160">
        <v>7.36</v>
      </c>
      <c r="F253" s="157"/>
      <c r="G253" s="157"/>
      <c r="H253" s="157"/>
      <c r="I253" s="157"/>
      <c r="J253" s="157"/>
      <c r="K253" s="157"/>
      <c r="L253" s="157"/>
      <c r="M253" s="157"/>
      <c r="N253" s="156"/>
      <c r="O253" s="156"/>
      <c r="P253" s="156"/>
      <c r="Q253" s="156"/>
      <c r="R253" s="157"/>
      <c r="S253" s="157"/>
      <c r="T253" s="157"/>
      <c r="U253" s="157"/>
      <c r="V253" s="157"/>
      <c r="W253" s="157"/>
      <c r="X253" s="157"/>
      <c r="Y253" s="157"/>
      <c r="Z253" s="147"/>
      <c r="AA253" s="147"/>
      <c r="AB253" s="147"/>
      <c r="AC253" s="147"/>
      <c r="AD253" s="147"/>
      <c r="AE253" s="147"/>
      <c r="AF253" s="147"/>
      <c r="AG253" s="147" t="s">
        <v>305</v>
      </c>
      <c r="AH253" s="147">
        <v>0</v>
      </c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outlineLevel="3" x14ac:dyDescent="0.2">
      <c r="A254" s="154"/>
      <c r="B254" s="155"/>
      <c r="C254" s="188" t="s">
        <v>3354</v>
      </c>
      <c r="D254" s="159"/>
      <c r="E254" s="160">
        <v>-38</v>
      </c>
      <c r="F254" s="157"/>
      <c r="G254" s="157"/>
      <c r="H254" s="157"/>
      <c r="I254" s="157"/>
      <c r="J254" s="157"/>
      <c r="K254" s="157"/>
      <c r="L254" s="157"/>
      <c r="M254" s="157"/>
      <c r="N254" s="156"/>
      <c r="O254" s="156"/>
      <c r="P254" s="156"/>
      <c r="Q254" s="156"/>
      <c r="R254" s="157"/>
      <c r="S254" s="157"/>
      <c r="T254" s="157"/>
      <c r="U254" s="157"/>
      <c r="V254" s="157"/>
      <c r="W254" s="157"/>
      <c r="X254" s="157"/>
      <c r="Y254" s="157"/>
      <c r="Z254" s="147"/>
      <c r="AA254" s="147"/>
      <c r="AB254" s="147"/>
      <c r="AC254" s="147"/>
      <c r="AD254" s="147"/>
      <c r="AE254" s="147"/>
      <c r="AF254" s="147"/>
      <c r="AG254" s="147" t="s">
        <v>305</v>
      </c>
      <c r="AH254" s="147">
        <v>0</v>
      </c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ht="22.5" outlineLevel="1" x14ac:dyDescent="0.2">
      <c r="A255" s="173">
        <v>91</v>
      </c>
      <c r="B255" s="174" t="s">
        <v>1554</v>
      </c>
      <c r="C255" s="187" t="s">
        <v>3720</v>
      </c>
      <c r="D255" s="175" t="s">
        <v>308</v>
      </c>
      <c r="E255" s="176">
        <v>83.501999999999995</v>
      </c>
      <c r="F255" s="177"/>
      <c r="G255" s="178">
        <f>ROUND(E255*F255,2)</f>
        <v>0</v>
      </c>
      <c r="H255" s="158"/>
      <c r="I255" s="157">
        <f>ROUND(E255*H255,2)</f>
        <v>0</v>
      </c>
      <c r="J255" s="158"/>
      <c r="K255" s="157">
        <f>ROUND(E255*J255,2)</f>
        <v>0</v>
      </c>
      <c r="L255" s="157">
        <v>21</v>
      </c>
      <c r="M255" s="157">
        <f>G255*(1+L255/100)</f>
        <v>0</v>
      </c>
      <c r="N255" s="156">
        <v>6.9999999999999994E-5</v>
      </c>
      <c r="O255" s="156">
        <f>ROUND(E255*N255,2)</f>
        <v>0.01</v>
      </c>
      <c r="P255" s="156">
        <v>0</v>
      </c>
      <c r="Q255" s="156">
        <f>ROUND(E255*P255,2)</f>
        <v>0</v>
      </c>
      <c r="R255" s="157"/>
      <c r="S255" s="157" t="s">
        <v>300</v>
      </c>
      <c r="T255" s="157" t="s">
        <v>300</v>
      </c>
      <c r="U255" s="157">
        <v>3.2480000000000002E-2</v>
      </c>
      <c r="V255" s="157">
        <f>ROUND(E255*U255,2)</f>
        <v>2.71</v>
      </c>
      <c r="W255" s="157"/>
      <c r="X255" s="157" t="s">
        <v>301</v>
      </c>
      <c r="Y255" s="157" t="s">
        <v>302</v>
      </c>
      <c r="Z255" s="147"/>
      <c r="AA255" s="147"/>
      <c r="AB255" s="147"/>
      <c r="AC255" s="147"/>
      <c r="AD255" s="147"/>
      <c r="AE255" s="147"/>
      <c r="AF255" s="147"/>
      <c r="AG255" s="147" t="s">
        <v>303</v>
      </c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outlineLevel="2" x14ac:dyDescent="0.2">
      <c r="A256" s="154"/>
      <c r="B256" s="155"/>
      <c r="C256" s="188" t="s">
        <v>3242</v>
      </c>
      <c r="D256" s="159"/>
      <c r="E256" s="160">
        <v>52.94</v>
      </c>
      <c r="F256" s="157"/>
      <c r="G256" s="157"/>
      <c r="H256" s="157"/>
      <c r="I256" s="157"/>
      <c r="J256" s="157"/>
      <c r="K256" s="157"/>
      <c r="L256" s="157"/>
      <c r="M256" s="157"/>
      <c r="N256" s="156"/>
      <c r="O256" s="156"/>
      <c r="P256" s="156"/>
      <c r="Q256" s="156"/>
      <c r="R256" s="157"/>
      <c r="S256" s="157"/>
      <c r="T256" s="157"/>
      <c r="U256" s="157"/>
      <c r="V256" s="157"/>
      <c r="W256" s="157"/>
      <c r="X256" s="157"/>
      <c r="Y256" s="157"/>
      <c r="Z256" s="147"/>
      <c r="AA256" s="147"/>
      <c r="AB256" s="147"/>
      <c r="AC256" s="147"/>
      <c r="AD256" s="147"/>
      <c r="AE256" s="147"/>
      <c r="AF256" s="147"/>
      <c r="AG256" s="147" t="s">
        <v>305</v>
      </c>
      <c r="AH256" s="147">
        <v>0</v>
      </c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outlineLevel="3" x14ac:dyDescent="0.2">
      <c r="A257" s="154"/>
      <c r="B257" s="155"/>
      <c r="C257" s="188" t="s">
        <v>3243</v>
      </c>
      <c r="D257" s="159"/>
      <c r="E257" s="160">
        <v>22.052</v>
      </c>
      <c r="F257" s="157"/>
      <c r="G257" s="157"/>
      <c r="H257" s="157"/>
      <c r="I257" s="157"/>
      <c r="J257" s="157"/>
      <c r="K257" s="157"/>
      <c r="L257" s="157"/>
      <c r="M257" s="157"/>
      <c r="N257" s="156"/>
      <c r="O257" s="156"/>
      <c r="P257" s="156"/>
      <c r="Q257" s="156"/>
      <c r="R257" s="157"/>
      <c r="S257" s="157"/>
      <c r="T257" s="157"/>
      <c r="U257" s="157"/>
      <c r="V257" s="157"/>
      <c r="W257" s="157"/>
      <c r="X257" s="157"/>
      <c r="Y257" s="157"/>
      <c r="Z257" s="147"/>
      <c r="AA257" s="147"/>
      <c r="AB257" s="147"/>
      <c r="AC257" s="147"/>
      <c r="AD257" s="147"/>
      <c r="AE257" s="147"/>
      <c r="AF257" s="147"/>
      <c r="AG257" s="147" t="s">
        <v>305</v>
      </c>
      <c r="AH257" s="147">
        <v>0</v>
      </c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3" x14ac:dyDescent="0.2">
      <c r="A258" s="154"/>
      <c r="B258" s="155"/>
      <c r="C258" s="188" t="s">
        <v>3244</v>
      </c>
      <c r="D258" s="159"/>
      <c r="E258" s="160">
        <v>8.51</v>
      </c>
      <c r="F258" s="157"/>
      <c r="G258" s="157"/>
      <c r="H258" s="157"/>
      <c r="I258" s="157"/>
      <c r="J258" s="157"/>
      <c r="K258" s="157"/>
      <c r="L258" s="157"/>
      <c r="M258" s="157"/>
      <c r="N258" s="156"/>
      <c r="O258" s="156"/>
      <c r="P258" s="156"/>
      <c r="Q258" s="156"/>
      <c r="R258" s="157"/>
      <c r="S258" s="157"/>
      <c r="T258" s="157"/>
      <c r="U258" s="157"/>
      <c r="V258" s="157"/>
      <c r="W258" s="157"/>
      <c r="X258" s="157"/>
      <c r="Y258" s="157"/>
      <c r="Z258" s="147"/>
      <c r="AA258" s="147"/>
      <c r="AB258" s="147"/>
      <c r="AC258" s="147"/>
      <c r="AD258" s="147"/>
      <c r="AE258" s="147"/>
      <c r="AF258" s="147"/>
      <c r="AG258" s="147" t="s">
        <v>305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x14ac:dyDescent="0.2">
      <c r="A259" s="3"/>
      <c r="B259" s="4"/>
      <c r="C259" s="190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AE259">
        <v>12</v>
      </c>
      <c r="AF259">
        <v>21</v>
      </c>
      <c r="AG259" t="s">
        <v>281</v>
      </c>
    </row>
    <row r="260" spans="1:60" x14ac:dyDescent="0.2">
      <c r="A260" s="150"/>
      <c r="B260" s="151" t="s">
        <v>31</v>
      </c>
      <c r="C260" s="191"/>
      <c r="D260" s="152"/>
      <c r="E260" s="153"/>
      <c r="F260" s="153"/>
      <c r="G260" s="172">
        <f>G8+G19+G28+G37+G40+G44+G49+G57+G79+G104+G106+G123+G134+G169+G175+G182+G221+G232</f>
        <v>0</v>
      </c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AE260">
        <f>SUMIF(L7:L258,AE259,G7:G258)</f>
        <v>0</v>
      </c>
      <c r="AF260">
        <f>SUMIF(L7:L258,AF259,G7:G258)</f>
        <v>0</v>
      </c>
      <c r="AG260" t="s">
        <v>463</v>
      </c>
    </row>
    <row r="261" spans="1:60" x14ac:dyDescent="0.2">
      <c r="A261" s="3"/>
      <c r="B261" s="4"/>
      <c r="C261" s="190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</row>
    <row r="262" spans="1:60" x14ac:dyDescent="0.2">
      <c r="A262" s="3"/>
      <c r="B262" s="4"/>
      <c r="C262" s="190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</row>
    <row r="263" spans="1:60" x14ac:dyDescent="0.2">
      <c r="A263" s="260" t="s">
        <v>464</v>
      </c>
      <c r="B263" s="260"/>
      <c r="C263" s="261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60" x14ac:dyDescent="0.2">
      <c r="A264" s="262"/>
      <c r="B264" s="263"/>
      <c r="C264" s="264"/>
      <c r="D264" s="263"/>
      <c r="E264" s="263"/>
      <c r="F264" s="263"/>
      <c r="G264" s="265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AG264" t="s">
        <v>465</v>
      </c>
    </row>
    <row r="265" spans="1:60" x14ac:dyDescent="0.2">
      <c r="A265" s="266"/>
      <c r="B265" s="267"/>
      <c r="C265" s="268"/>
      <c r="D265" s="267"/>
      <c r="E265" s="267"/>
      <c r="F265" s="267"/>
      <c r="G265" s="269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</row>
    <row r="266" spans="1:60" x14ac:dyDescent="0.2">
      <c r="A266" s="266"/>
      <c r="B266" s="267"/>
      <c r="C266" s="268"/>
      <c r="D266" s="267"/>
      <c r="E266" s="267"/>
      <c r="F266" s="267"/>
      <c r="G266" s="269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60" x14ac:dyDescent="0.2">
      <c r="A267" s="266"/>
      <c r="B267" s="267"/>
      <c r="C267" s="268"/>
      <c r="D267" s="267"/>
      <c r="E267" s="267"/>
      <c r="F267" s="267"/>
      <c r="G267" s="269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</row>
    <row r="268" spans="1:60" x14ac:dyDescent="0.2">
      <c r="A268" s="270"/>
      <c r="B268" s="271"/>
      <c r="C268" s="272"/>
      <c r="D268" s="271"/>
      <c r="E268" s="271"/>
      <c r="F268" s="271"/>
      <c r="G268" s="27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</row>
    <row r="269" spans="1:60" x14ac:dyDescent="0.2">
      <c r="A269" s="3"/>
      <c r="B269" s="4"/>
      <c r="C269" s="190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60" x14ac:dyDescent="0.2">
      <c r="C270" s="192"/>
      <c r="D270" s="10"/>
      <c r="AG270" t="s">
        <v>466</v>
      </c>
    </row>
    <row r="271" spans="1:60" x14ac:dyDescent="0.2">
      <c r="D271" s="10"/>
    </row>
    <row r="272" spans="1:60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1ZS3cFmqI7A0YzwXTjrqzKOqTBAqGrmzGG+WhdK+282Pem+zNzxgmqU7Jsp1pBYtz74LAyBWXBiBe3nBuOgAEA==" saltValue="wcW7sazeVGKf+MNgAkzmVQ==" spinCount="100000" sheet="1" formatRows="0"/>
  <mergeCells count="23">
    <mergeCell ref="A263:C263"/>
    <mergeCell ref="A264:G268"/>
    <mergeCell ref="C12:G12"/>
    <mergeCell ref="C13:G13"/>
    <mergeCell ref="C14:G14"/>
    <mergeCell ref="C15:G15"/>
    <mergeCell ref="C102:G102"/>
    <mergeCell ref="C84:G84"/>
    <mergeCell ref="C89:G89"/>
    <mergeCell ref="C92:G92"/>
    <mergeCell ref="C99:G99"/>
    <mergeCell ref="C215:G215"/>
    <mergeCell ref="C110:G110"/>
    <mergeCell ref="C111:G111"/>
    <mergeCell ref="C117:G117"/>
    <mergeCell ref="C150:G150"/>
    <mergeCell ref="C171:G171"/>
    <mergeCell ref="C197:G197"/>
    <mergeCell ref="A1:G1"/>
    <mergeCell ref="C2:G2"/>
    <mergeCell ref="C3:G3"/>
    <mergeCell ref="C4:G4"/>
    <mergeCell ref="C42:G42"/>
  </mergeCells>
  <pageMargins left="0.59055118110236204" right="0.196850393700787" top="0.78740157499999996" bottom="0.78740157499999996" header="0.3" footer="0.3"/>
  <pageSetup paperSize="9" scale="94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300A5-C7A3-4FE2-8255-16FCD06A7498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54" t="s">
        <v>86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67</v>
      </c>
      <c r="C4" s="257" t="s">
        <v>89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ht="25.5" x14ac:dyDescent="0.2">
      <c r="A8" s="163" t="s">
        <v>295</v>
      </c>
      <c r="B8" s="164" t="s">
        <v>169</v>
      </c>
      <c r="C8" s="186" t="s">
        <v>171</v>
      </c>
      <c r="D8" s="165"/>
      <c r="E8" s="166"/>
      <c r="F8" s="167"/>
      <c r="G8" s="168">
        <f>SUMIF(AG9:AG12,"&lt;&gt;NOR",G9:G12)</f>
        <v>0</v>
      </c>
      <c r="H8" s="162"/>
      <c r="I8" s="162">
        <f>SUM(I9:I12)</f>
        <v>0</v>
      </c>
      <c r="J8" s="162"/>
      <c r="K8" s="162">
        <f>SUM(K9:K12)</f>
        <v>0</v>
      </c>
      <c r="L8" s="162"/>
      <c r="M8" s="162">
        <f>SUM(M9:M12)</f>
        <v>0</v>
      </c>
      <c r="N8" s="161"/>
      <c r="O8" s="161">
        <f>SUM(O9:O12)</f>
        <v>0.14000000000000001</v>
      </c>
      <c r="P8" s="161"/>
      <c r="Q8" s="161">
        <f>SUM(Q9:Q12)</f>
        <v>0</v>
      </c>
      <c r="R8" s="162"/>
      <c r="S8" s="162"/>
      <c r="T8" s="162"/>
      <c r="U8" s="162"/>
      <c r="V8" s="162">
        <f>SUM(V9:V12)</f>
        <v>0</v>
      </c>
      <c r="W8" s="162"/>
      <c r="X8" s="162"/>
      <c r="Y8" s="162"/>
      <c r="AG8" t="s">
        <v>296</v>
      </c>
    </row>
    <row r="9" spans="1:60" ht="22.5" outlineLevel="1" x14ac:dyDescent="0.2">
      <c r="A9" s="173">
        <v>1</v>
      </c>
      <c r="B9" s="174" t="s">
        <v>1605</v>
      </c>
      <c r="C9" s="187" t="s">
        <v>1606</v>
      </c>
      <c r="D9" s="175" t="s">
        <v>308</v>
      </c>
      <c r="E9" s="176">
        <v>2.5499999999999998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5.6000000000000001E-2</v>
      </c>
      <c r="O9" s="156">
        <f>ROUND(E9*N9,2)</f>
        <v>0.14000000000000001</v>
      </c>
      <c r="P9" s="156">
        <v>0</v>
      </c>
      <c r="Q9" s="156">
        <f>ROUND(E9*P9,2)</f>
        <v>0</v>
      </c>
      <c r="R9" s="157"/>
      <c r="S9" s="157" t="s">
        <v>1583</v>
      </c>
      <c r="T9" s="157" t="s">
        <v>1584</v>
      </c>
      <c r="U9" s="157">
        <v>0</v>
      </c>
      <c r="V9" s="157">
        <f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274" t="s">
        <v>1607</v>
      </c>
      <c r="D10" s="275"/>
      <c r="E10" s="275"/>
      <c r="F10" s="275"/>
      <c r="G10" s="275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2" x14ac:dyDescent="0.2">
      <c r="A11" s="154"/>
      <c r="B11" s="155"/>
      <c r="C11" s="188" t="s">
        <v>3356</v>
      </c>
      <c r="D11" s="159"/>
      <c r="E11" s="160"/>
      <c r="F11" s="157"/>
      <c r="G11" s="15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3" x14ac:dyDescent="0.2">
      <c r="A12" s="154"/>
      <c r="B12" s="155"/>
      <c r="C12" s="188" t="s">
        <v>3357</v>
      </c>
      <c r="D12" s="159"/>
      <c r="E12" s="160">
        <v>2.5499999999999998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x14ac:dyDescent="0.2">
      <c r="A13" s="163" t="s">
        <v>295</v>
      </c>
      <c r="B13" s="164" t="s">
        <v>184</v>
      </c>
      <c r="C13" s="186" t="s">
        <v>185</v>
      </c>
      <c r="D13" s="165"/>
      <c r="E13" s="166"/>
      <c r="F13" s="167"/>
      <c r="G13" s="168">
        <f>SUMIF(AG14:AG34,"&lt;&gt;NOR",G14:G34)</f>
        <v>0</v>
      </c>
      <c r="H13" s="162"/>
      <c r="I13" s="162">
        <f>SUM(I14:I34)</f>
        <v>0</v>
      </c>
      <c r="J13" s="162"/>
      <c r="K13" s="162">
        <f>SUM(K14:K34)</f>
        <v>0</v>
      </c>
      <c r="L13" s="162"/>
      <c r="M13" s="162">
        <f>SUM(M14:M34)</f>
        <v>0</v>
      </c>
      <c r="N13" s="161"/>
      <c r="O13" s="161">
        <f>SUM(O14:O34)</f>
        <v>0.03</v>
      </c>
      <c r="P13" s="161"/>
      <c r="Q13" s="161">
        <f>SUM(Q14:Q34)</f>
        <v>0.31</v>
      </c>
      <c r="R13" s="162"/>
      <c r="S13" s="162"/>
      <c r="T13" s="162"/>
      <c r="U13" s="162"/>
      <c r="V13" s="162">
        <f>SUM(V14:V34)</f>
        <v>0</v>
      </c>
      <c r="W13" s="162"/>
      <c r="X13" s="162"/>
      <c r="Y13" s="162"/>
      <c r="AG13" t="s">
        <v>296</v>
      </c>
    </row>
    <row r="14" spans="1:60" ht="45" outlineLevel="1" x14ac:dyDescent="0.2">
      <c r="A14" s="173">
        <v>2</v>
      </c>
      <c r="B14" s="174" t="s">
        <v>1615</v>
      </c>
      <c r="C14" s="187" t="s">
        <v>1616</v>
      </c>
      <c r="D14" s="175" t="s">
        <v>314</v>
      </c>
      <c r="E14" s="176">
        <v>6</v>
      </c>
      <c r="F14" s="177"/>
      <c r="G14" s="178">
        <f>ROUND(E14*F14,2)</f>
        <v>0</v>
      </c>
      <c r="H14" s="158"/>
      <c r="I14" s="157">
        <f>ROUND(E14*H14,2)</f>
        <v>0</v>
      </c>
      <c r="J14" s="158"/>
      <c r="K14" s="157">
        <f>ROUND(E14*J14,2)</f>
        <v>0</v>
      </c>
      <c r="L14" s="157">
        <v>21</v>
      </c>
      <c r="M14" s="157">
        <f>G14*(1+L14/100)</f>
        <v>0</v>
      </c>
      <c r="N14" s="156">
        <v>4.4200000000000003E-3</v>
      </c>
      <c r="O14" s="156">
        <f>ROUND(E14*N14,2)</f>
        <v>0.03</v>
      </c>
      <c r="P14" s="156">
        <v>0</v>
      </c>
      <c r="Q14" s="156">
        <f>ROUND(E14*P14,2)</f>
        <v>0</v>
      </c>
      <c r="R14" s="157"/>
      <c r="S14" s="157" t="s">
        <v>1583</v>
      </c>
      <c r="T14" s="157" t="s">
        <v>1584</v>
      </c>
      <c r="U14" s="157">
        <v>0</v>
      </c>
      <c r="V14" s="157">
        <f>ROUND(E14*U14,2)</f>
        <v>0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2" x14ac:dyDescent="0.2">
      <c r="A15" s="154"/>
      <c r="B15" s="155"/>
      <c r="C15" s="274" t="s">
        <v>1617</v>
      </c>
      <c r="D15" s="275"/>
      <c r="E15" s="275"/>
      <c r="F15" s="275"/>
      <c r="G15" s="275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319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">
      <c r="A16" s="154"/>
      <c r="B16" s="155"/>
      <c r="C16" s="188" t="s">
        <v>1736</v>
      </c>
      <c r="D16" s="159"/>
      <c r="E16" s="160"/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3" x14ac:dyDescent="0.2">
      <c r="A17" s="154"/>
      <c r="B17" s="155"/>
      <c r="C17" s="188" t="s">
        <v>169</v>
      </c>
      <c r="D17" s="159"/>
      <c r="E17" s="160">
        <v>6</v>
      </c>
      <c r="F17" s="157"/>
      <c r="G17" s="157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305</v>
      </c>
      <c r="AH17" s="147">
        <v>0</v>
      </c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2.5" outlineLevel="1" x14ac:dyDescent="0.2">
      <c r="A18" s="173">
        <v>3</v>
      </c>
      <c r="B18" s="174" t="s">
        <v>1624</v>
      </c>
      <c r="C18" s="187" t="s">
        <v>1625</v>
      </c>
      <c r="D18" s="175" t="s">
        <v>314</v>
      </c>
      <c r="E18" s="176">
        <v>6</v>
      </c>
      <c r="F18" s="177"/>
      <c r="G18" s="178">
        <f>ROUND(E18*F18,2)</f>
        <v>0</v>
      </c>
      <c r="H18" s="158"/>
      <c r="I18" s="157">
        <f>ROUND(E18*H18,2)</f>
        <v>0</v>
      </c>
      <c r="J18" s="158"/>
      <c r="K18" s="157">
        <f>ROUND(E18*J18,2)</f>
        <v>0</v>
      </c>
      <c r="L18" s="157">
        <v>21</v>
      </c>
      <c r="M18" s="157">
        <f>G18*(1+L18/100)</f>
        <v>0</v>
      </c>
      <c r="N18" s="156">
        <v>2.7E-4</v>
      </c>
      <c r="O18" s="156">
        <f>ROUND(E18*N18,2)</f>
        <v>0</v>
      </c>
      <c r="P18" s="156">
        <v>0</v>
      </c>
      <c r="Q18" s="156">
        <f>ROUND(E18*P18,2)</f>
        <v>0</v>
      </c>
      <c r="R18" s="157"/>
      <c r="S18" s="157" t="s">
        <v>1583</v>
      </c>
      <c r="T18" s="157" t="s">
        <v>1584</v>
      </c>
      <c r="U18" s="157">
        <v>0</v>
      </c>
      <c r="V18" s="157">
        <f>ROUND(E18*U18,2)</f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1597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2" x14ac:dyDescent="0.2">
      <c r="A19" s="154"/>
      <c r="B19" s="155"/>
      <c r="C19" s="188" t="s">
        <v>1736</v>
      </c>
      <c r="D19" s="159"/>
      <c r="E19" s="160"/>
      <c r="F19" s="157"/>
      <c r="G19" s="15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3" x14ac:dyDescent="0.2">
      <c r="A20" s="154"/>
      <c r="B20" s="155"/>
      <c r="C20" s="188" t="s">
        <v>169</v>
      </c>
      <c r="D20" s="159"/>
      <c r="E20" s="160">
        <v>6</v>
      </c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3">
        <v>4</v>
      </c>
      <c r="B21" s="174" t="s">
        <v>1628</v>
      </c>
      <c r="C21" s="187" t="s">
        <v>1629</v>
      </c>
      <c r="D21" s="175" t="s">
        <v>314</v>
      </c>
      <c r="E21" s="176">
        <v>6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2.0000000000000002E-5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1583</v>
      </c>
      <c r="T21" s="157" t="s">
        <v>1584</v>
      </c>
      <c r="U21" s="157">
        <v>0</v>
      </c>
      <c r="V21" s="157">
        <f>ROUND(E21*U21,2)</f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1597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">
      <c r="A22" s="154"/>
      <c r="B22" s="155"/>
      <c r="C22" s="188" t="s">
        <v>1736</v>
      </c>
      <c r="D22" s="159"/>
      <c r="E22" s="160"/>
      <c r="F22" s="157"/>
      <c r="G22" s="157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>
        <v>0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3" x14ac:dyDescent="0.2">
      <c r="A23" s="154"/>
      <c r="B23" s="155"/>
      <c r="C23" s="188" t="s">
        <v>169</v>
      </c>
      <c r="D23" s="159"/>
      <c r="E23" s="160">
        <v>6</v>
      </c>
      <c r="F23" s="157"/>
      <c r="G23" s="157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305</v>
      </c>
      <c r="AH23" s="147">
        <v>0</v>
      </c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3">
        <v>5</v>
      </c>
      <c r="B24" s="174" t="s">
        <v>1630</v>
      </c>
      <c r="C24" s="187" t="s">
        <v>1631</v>
      </c>
      <c r="D24" s="175" t="s">
        <v>314</v>
      </c>
      <c r="E24" s="176">
        <v>6</v>
      </c>
      <c r="F24" s="177"/>
      <c r="G24" s="178">
        <f>ROUND(E24*F24,2)</f>
        <v>0</v>
      </c>
      <c r="H24" s="158"/>
      <c r="I24" s="157">
        <f>ROUND(E24*H24,2)</f>
        <v>0</v>
      </c>
      <c r="J24" s="158"/>
      <c r="K24" s="157">
        <f>ROUND(E24*J24,2)</f>
        <v>0</v>
      </c>
      <c r="L24" s="157">
        <v>21</v>
      </c>
      <c r="M24" s="157">
        <f>G24*(1+L24/100)</f>
        <v>0</v>
      </c>
      <c r="N24" s="156">
        <v>1.0000000000000001E-5</v>
      </c>
      <c r="O24" s="156">
        <f>ROUND(E24*N24,2)</f>
        <v>0</v>
      </c>
      <c r="P24" s="156">
        <v>0</v>
      </c>
      <c r="Q24" s="156">
        <f>ROUND(E24*P24,2)</f>
        <v>0</v>
      </c>
      <c r="R24" s="157"/>
      <c r="S24" s="157" t="s">
        <v>1583</v>
      </c>
      <c r="T24" s="157" t="s">
        <v>1584</v>
      </c>
      <c r="U24" s="157">
        <v>0</v>
      </c>
      <c r="V24" s="157">
        <f>ROUND(E24*U24,2)</f>
        <v>0</v>
      </c>
      <c r="W24" s="157"/>
      <c r="X24" s="157" t="s">
        <v>334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1597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2" x14ac:dyDescent="0.2">
      <c r="A25" s="154"/>
      <c r="B25" s="155"/>
      <c r="C25" s="188" t="s">
        <v>1736</v>
      </c>
      <c r="D25" s="159"/>
      <c r="E25" s="160"/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3" x14ac:dyDescent="0.2">
      <c r="A26" s="154"/>
      <c r="B26" s="155"/>
      <c r="C26" s="188" t="s">
        <v>169</v>
      </c>
      <c r="D26" s="159"/>
      <c r="E26" s="160">
        <v>6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33.75" outlineLevel="1" x14ac:dyDescent="0.2">
      <c r="A27" s="173">
        <v>6</v>
      </c>
      <c r="B27" s="174" t="s">
        <v>1644</v>
      </c>
      <c r="C27" s="187" t="s">
        <v>1645</v>
      </c>
      <c r="D27" s="175" t="s">
        <v>355</v>
      </c>
      <c r="E27" s="176">
        <v>11</v>
      </c>
      <c r="F27" s="177"/>
      <c r="G27" s="178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6">
        <v>0</v>
      </c>
      <c r="O27" s="156">
        <f>ROUND(E27*N27,2)</f>
        <v>0</v>
      </c>
      <c r="P27" s="156">
        <v>0.01</v>
      </c>
      <c r="Q27" s="156">
        <f>ROUND(E27*P27,2)</f>
        <v>0.11</v>
      </c>
      <c r="R27" s="157"/>
      <c r="S27" s="157" t="s">
        <v>1583</v>
      </c>
      <c r="T27" s="157" t="s">
        <v>1584</v>
      </c>
      <c r="U27" s="157">
        <v>0</v>
      </c>
      <c r="V27" s="157">
        <f>ROUND(E27*U27,2)</f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">
      <c r="A28" s="154"/>
      <c r="B28" s="155"/>
      <c r="C28" s="274" t="s">
        <v>1646</v>
      </c>
      <c r="D28" s="275"/>
      <c r="E28" s="275"/>
      <c r="F28" s="275"/>
      <c r="G28" s="275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319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">
      <c r="A29" s="154"/>
      <c r="B29" s="155"/>
      <c r="C29" s="188" t="s">
        <v>3358</v>
      </c>
      <c r="D29" s="159"/>
      <c r="E29" s="160"/>
      <c r="F29" s="157"/>
      <c r="G29" s="15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>
        <v>0</v>
      </c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3" x14ac:dyDescent="0.2">
      <c r="A30" s="154"/>
      <c r="B30" s="155"/>
      <c r="C30" s="188" t="s">
        <v>3359</v>
      </c>
      <c r="D30" s="159"/>
      <c r="E30" s="160">
        <v>11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ht="33.75" outlineLevel="1" x14ac:dyDescent="0.2">
      <c r="A31" s="173">
        <v>7</v>
      </c>
      <c r="B31" s="174" t="s">
        <v>1653</v>
      </c>
      <c r="C31" s="187" t="s">
        <v>1654</v>
      </c>
      <c r="D31" s="175" t="s">
        <v>355</v>
      </c>
      <c r="E31" s="176">
        <v>6</v>
      </c>
      <c r="F31" s="177"/>
      <c r="G31" s="178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3.4000000000000002E-2</v>
      </c>
      <c r="Q31" s="156">
        <f>ROUND(E31*P31,2)</f>
        <v>0.2</v>
      </c>
      <c r="R31" s="157"/>
      <c r="S31" s="157" t="s">
        <v>1583</v>
      </c>
      <c r="T31" s="157" t="s">
        <v>1584</v>
      </c>
      <c r="U31" s="157">
        <v>0</v>
      </c>
      <c r="V31" s="157">
        <f>ROUND(E31*U31,2)</f>
        <v>0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1585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2" x14ac:dyDescent="0.2">
      <c r="A32" s="154"/>
      <c r="B32" s="155"/>
      <c r="C32" s="274" t="s">
        <v>1655</v>
      </c>
      <c r="D32" s="275"/>
      <c r="E32" s="275"/>
      <c r="F32" s="275"/>
      <c r="G32" s="275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319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">
      <c r="A33" s="154"/>
      <c r="B33" s="155"/>
      <c r="C33" s="188" t="s">
        <v>1736</v>
      </c>
      <c r="D33" s="159"/>
      <c r="E33" s="160"/>
      <c r="F33" s="157"/>
      <c r="G33" s="157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305</v>
      </c>
      <c r="AH33" s="147">
        <v>0</v>
      </c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3" x14ac:dyDescent="0.2">
      <c r="A34" s="154"/>
      <c r="B34" s="155"/>
      <c r="C34" s="188" t="s">
        <v>169</v>
      </c>
      <c r="D34" s="159"/>
      <c r="E34" s="160">
        <v>6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">
      <c r="A35" s="163" t="s">
        <v>295</v>
      </c>
      <c r="B35" s="164" t="s">
        <v>203</v>
      </c>
      <c r="C35" s="186" t="s">
        <v>204</v>
      </c>
      <c r="D35" s="165"/>
      <c r="E35" s="166"/>
      <c r="F35" s="167"/>
      <c r="G35" s="168">
        <f>SUMIF(AG36:AG45,"&lt;&gt;NOR",G36:G45)</f>
        <v>0</v>
      </c>
      <c r="H35" s="162"/>
      <c r="I35" s="162">
        <f>SUM(I36:I45)</f>
        <v>0</v>
      </c>
      <c r="J35" s="162"/>
      <c r="K35" s="162">
        <f>SUM(K36:K45)</f>
        <v>0</v>
      </c>
      <c r="L35" s="162"/>
      <c r="M35" s="162">
        <f>SUM(M36:M45)</f>
        <v>0</v>
      </c>
      <c r="N35" s="161"/>
      <c r="O35" s="161">
        <f>SUM(O36:O45)</f>
        <v>0</v>
      </c>
      <c r="P35" s="161"/>
      <c r="Q35" s="161">
        <f>SUM(Q36:Q45)</f>
        <v>0</v>
      </c>
      <c r="R35" s="162"/>
      <c r="S35" s="162"/>
      <c r="T35" s="162"/>
      <c r="U35" s="162"/>
      <c r="V35" s="162">
        <f>SUM(V36:V45)</f>
        <v>0</v>
      </c>
      <c r="W35" s="162"/>
      <c r="X35" s="162"/>
      <c r="Y35" s="162"/>
      <c r="AG35" t="s">
        <v>296</v>
      </c>
    </row>
    <row r="36" spans="1:60" ht="33.75" outlineLevel="1" x14ac:dyDescent="0.2">
      <c r="A36" s="173">
        <v>8</v>
      </c>
      <c r="B36" s="174" t="s">
        <v>1658</v>
      </c>
      <c r="C36" s="187" t="s">
        <v>1659</v>
      </c>
      <c r="D36" s="175" t="s">
        <v>348</v>
      </c>
      <c r="E36" s="176">
        <v>0.314</v>
      </c>
      <c r="F36" s="177"/>
      <c r="G36" s="178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7"/>
      <c r="S36" s="157" t="s">
        <v>1583</v>
      </c>
      <c r="T36" s="157" t="s">
        <v>1584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2" x14ac:dyDescent="0.2">
      <c r="A37" s="154"/>
      <c r="B37" s="155"/>
      <c r="C37" s="274" t="s">
        <v>1660</v>
      </c>
      <c r="D37" s="275"/>
      <c r="E37" s="275"/>
      <c r="F37" s="275"/>
      <c r="G37" s="275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319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.5" outlineLevel="1" x14ac:dyDescent="0.2">
      <c r="A38" s="173">
        <v>9</v>
      </c>
      <c r="B38" s="174" t="s">
        <v>1661</v>
      </c>
      <c r="C38" s="187" t="s">
        <v>1662</v>
      </c>
      <c r="D38" s="175" t="s">
        <v>348</v>
      </c>
      <c r="E38" s="176">
        <v>0.314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1583</v>
      </c>
      <c r="T38" s="157" t="s">
        <v>1584</v>
      </c>
      <c r="U38" s="157">
        <v>0</v>
      </c>
      <c r="V38" s="157">
        <f>ROUND(E38*U38,2)</f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2" x14ac:dyDescent="0.2">
      <c r="A39" s="154"/>
      <c r="B39" s="155"/>
      <c r="C39" s="274" t="s">
        <v>1663</v>
      </c>
      <c r="D39" s="275"/>
      <c r="E39" s="275"/>
      <c r="F39" s="275"/>
      <c r="G39" s="275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319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33.75" outlineLevel="1" x14ac:dyDescent="0.2">
      <c r="A40" s="173">
        <v>10</v>
      </c>
      <c r="B40" s="174" t="s">
        <v>1664</v>
      </c>
      <c r="C40" s="187" t="s">
        <v>1665</v>
      </c>
      <c r="D40" s="175" t="s">
        <v>348</v>
      </c>
      <c r="E40" s="176">
        <v>0.314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0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1583</v>
      </c>
      <c r="T40" s="157" t="s">
        <v>1584</v>
      </c>
      <c r="U40" s="157">
        <v>0</v>
      </c>
      <c r="V40" s="157">
        <f>ROUND(E40*U40,2)</f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">
      <c r="A41" s="154"/>
      <c r="B41" s="155"/>
      <c r="C41" s="274" t="s">
        <v>1666</v>
      </c>
      <c r="D41" s="275"/>
      <c r="E41" s="275"/>
      <c r="F41" s="275"/>
      <c r="G41" s="275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319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ht="45" outlineLevel="1" x14ac:dyDescent="0.2">
      <c r="A42" s="173">
        <v>11</v>
      </c>
      <c r="B42" s="174" t="s">
        <v>1667</v>
      </c>
      <c r="C42" s="187" t="s">
        <v>1668</v>
      </c>
      <c r="D42" s="175" t="s">
        <v>348</v>
      </c>
      <c r="E42" s="176">
        <v>0.314</v>
      </c>
      <c r="F42" s="177"/>
      <c r="G42" s="178">
        <f>ROUND(E42*F42,2)</f>
        <v>0</v>
      </c>
      <c r="H42" s="158"/>
      <c r="I42" s="157">
        <f>ROUND(E42*H42,2)</f>
        <v>0</v>
      </c>
      <c r="J42" s="158"/>
      <c r="K42" s="157">
        <f>ROUND(E42*J42,2)</f>
        <v>0</v>
      </c>
      <c r="L42" s="157">
        <v>21</v>
      </c>
      <c r="M42" s="157">
        <f>G42*(1+L42/100)</f>
        <v>0</v>
      </c>
      <c r="N42" s="156">
        <v>0</v>
      </c>
      <c r="O42" s="156">
        <f>ROUND(E42*N42,2)</f>
        <v>0</v>
      </c>
      <c r="P42" s="156">
        <v>0</v>
      </c>
      <c r="Q42" s="156">
        <f>ROUND(E42*P42,2)</f>
        <v>0</v>
      </c>
      <c r="R42" s="157"/>
      <c r="S42" s="157" t="s">
        <v>1583</v>
      </c>
      <c r="T42" s="157" t="s">
        <v>1584</v>
      </c>
      <c r="U42" s="157">
        <v>0</v>
      </c>
      <c r="V42" s="157">
        <f>ROUND(E42*U42,2)</f>
        <v>0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1585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2" x14ac:dyDescent="0.2">
      <c r="A43" s="154"/>
      <c r="B43" s="155"/>
      <c r="C43" s="274" t="s">
        <v>1669</v>
      </c>
      <c r="D43" s="275"/>
      <c r="E43" s="275"/>
      <c r="F43" s="275"/>
      <c r="G43" s="275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319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2" x14ac:dyDescent="0.2">
      <c r="A44" s="154"/>
      <c r="B44" s="155"/>
      <c r="C44" s="188" t="s">
        <v>3360</v>
      </c>
      <c r="D44" s="159"/>
      <c r="E44" s="160"/>
      <c r="F44" s="157"/>
      <c r="G44" s="157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7"/>
      <c r="AA44" s="147"/>
      <c r="AB44" s="147"/>
      <c r="AC44" s="147"/>
      <c r="AD44" s="147"/>
      <c r="AE44" s="147"/>
      <c r="AF44" s="147"/>
      <c r="AG44" s="147" t="s">
        <v>305</v>
      </c>
      <c r="AH44" s="147">
        <v>0</v>
      </c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3" x14ac:dyDescent="0.2">
      <c r="A45" s="154"/>
      <c r="B45" s="155"/>
      <c r="C45" s="188" t="s">
        <v>3361</v>
      </c>
      <c r="D45" s="159"/>
      <c r="E45" s="160">
        <v>0.31</v>
      </c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x14ac:dyDescent="0.2">
      <c r="A46" s="163" t="s">
        <v>295</v>
      </c>
      <c r="B46" s="164" t="s">
        <v>218</v>
      </c>
      <c r="C46" s="186" t="s">
        <v>220</v>
      </c>
      <c r="D46" s="165"/>
      <c r="E46" s="166"/>
      <c r="F46" s="167"/>
      <c r="G46" s="168">
        <f>SUMIF(AG47:AG98,"&lt;&gt;NOR",G47:G98)</f>
        <v>0</v>
      </c>
      <c r="H46" s="162"/>
      <c r="I46" s="162">
        <f>SUM(I47:I98)</f>
        <v>0</v>
      </c>
      <c r="J46" s="162"/>
      <c r="K46" s="162">
        <f>SUM(K47:K98)</f>
        <v>0</v>
      </c>
      <c r="L46" s="162"/>
      <c r="M46" s="162">
        <f>SUM(M47:M98)</f>
        <v>0</v>
      </c>
      <c r="N46" s="161"/>
      <c r="O46" s="161">
        <f>SUM(O47:O98)</f>
        <v>0.04</v>
      </c>
      <c r="P46" s="161"/>
      <c r="Q46" s="161">
        <f>SUM(Q47:Q98)</f>
        <v>0</v>
      </c>
      <c r="R46" s="162"/>
      <c r="S46" s="162"/>
      <c r="T46" s="162"/>
      <c r="U46" s="162"/>
      <c r="V46" s="162">
        <f>SUM(V47:V98)</f>
        <v>0</v>
      </c>
      <c r="W46" s="162"/>
      <c r="X46" s="162"/>
      <c r="Y46" s="162"/>
      <c r="AG46" t="s">
        <v>296</v>
      </c>
    </row>
    <row r="47" spans="1:60" ht="22.5" outlineLevel="1" x14ac:dyDescent="0.2">
      <c r="A47" s="173">
        <v>12</v>
      </c>
      <c r="B47" s="174" t="s">
        <v>1703</v>
      </c>
      <c r="C47" s="187" t="s">
        <v>1704</v>
      </c>
      <c r="D47" s="175" t="s">
        <v>355</v>
      </c>
      <c r="E47" s="176">
        <v>6</v>
      </c>
      <c r="F47" s="177"/>
      <c r="G47" s="178">
        <f>ROUND(E47*F47,2)</f>
        <v>0</v>
      </c>
      <c r="H47" s="158"/>
      <c r="I47" s="157">
        <f>ROUND(E47*H47,2)</f>
        <v>0</v>
      </c>
      <c r="J47" s="158"/>
      <c r="K47" s="157">
        <f>ROUND(E47*J47,2)</f>
        <v>0</v>
      </c>
      <c r="L47" s="157">
        <v>21</v>
      </c>
      <c r="M47" s="157">
        <f>G47*(1+L47/100)</f>
        <v>0</v>
      </c>
      <c r="N47" s="156">
        <v>1.2999999999999999E-3</v>
      </c>
      <c r="O47" s="156">
        <f>ROUND(E47*N47,2)</f>
        <v>0.01</v>
      </c>
      <c r="P47" s="156">
        <v>0</v>
      </c>
      <c r="Q47" s="156">
        <f>ROUND(E47*P47,2)</f>
        <v>0</v>
      </c>
      <c r="R47" s="157"/>
      <c r="S47" s="157" t="s">
        <v>1583</v>
      </c>
      <c r="T47" s="157" t="s">
        <v>1584</v>
      </c>
      <c r="U47" s="157">
        <v>0</v>
      </c>
      <c r="V47" s="157">
        <f>ROUND(E47*U47,2)</f>
        <v>0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1674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2" x14ac:dyDescent="0.2">
      <c r="A48" s="154"/>
      <c r="B48" s="155"/>
      <c r="C48" s="274" t="s">
        <v>1705</v>
      </c>
      <c r="D48" s="275"/>
      <c r="E48" s="275"/>
      <c r="F48" s="275"/>
      <c r="G48" s="275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319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2" x14ac:dyDescent="0.2">
      <c r="A49" s="154"/>
      <c r="B49" s="155"/>
      <c r="C49" s="188" t="s">
        <v>1736</v>
      </c>
      <c r="D49" s="159"/>
      <c r="E49" s="160"/>
      <c r="F49" s="157"/>
      <c r="G49" s="15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305</v>
      </c>
      <c r="AH49" s="147">
        <v>0</v>
      </c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3" x14ac:dyDescent="0.2">
      <c r="A50" s="154"/>
      <c r="B50" s="155"/>
      <c r="C50" s="188" t="s">
        <v>169</v>
      </c>
      <c r="D50" s="159"/>
      <c r="E50" s="160">
        <v>6</v>
      </c>
      <c r="F50" s="157"/>
      <c r="G50" s="157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305</v>
      </c>
      <c r="AH50" s="147">
        <v>0</v>
      </c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3">
        <v>13</v>
      </c>
      <c r="B51" s="174" t="s">
        <v>3362</v>
      </c>
      <c r="C51" s="187" t="s">
        <v>3363</v>
      </c>
      <c r="D51" s="175" t="s">
        <v>355</v>
      </c>
      <c r="E51" s="176">
        <v>16</v>
      </c>
      <c r="F51" s="177"/>
      <c r="G51" s="178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4.0000000000000002E-4</v>
      </c>
      <c r="O51" s="156">
        <f>ROUND(E51*N51,2)</f>
        <v>0.01</v>
      </c>
      <c r="P51" s="156">
        <v>0</v>
      </c>
      <c r="Q51" s="156">
        <f>ROUND(E51*P51,2)</f>
        <v>0</v>
      </c>
      <c r="R51" s="157"/>
      <c r="S51" s="157" t="s">
        <v>1583</v>
      </c>
      <c r="T51" s="157" t="s">
        <v>1584</v>
      </c>
      <c r="U51" s="157">
        <v>0</v>
      </c>
      <c r="V51" s="157">
        <f>ROUND(E51*U51,2)</f>
        <v>0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1674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2" x14ac:dyDescent="0.2">
      <c r="A52" s="154"/>
      <c r="B52" s="155"/>
      <c r="C52" s="274" t="s">
        <v>3364</v>
      </c>
      <c r="D52" s="275"/>
      <c r="E52" s="275"/>
      <c r="F52" s="275"/>
      <c r="G52" s="275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319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">
      <c r="A53" s="154"/>
      <c r="B53" s="155"/>
      <c r="C53" s="188" t="s">
        <v>3365</v>
      </c>
      <c r="D53" s="159"/>
      <c r="E53" s="160"/>
      <c r="F53" s="157"/>
      <c r="G53" s="157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305</v>
      </c>
      <c r="AH53" s="147">
        <v>0</v>
      </c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3" x14ac:dyDescent="0.2">
      <c r="A54" s="154"/>
      <c r="B54" s="155"/>
      <c r="C54" s="188" t="s">
        <v>3366</v>
      </c>
      <c r="D54" s="159"/>
      <c r="E54" s="160">
        <v>16</v>
      </c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3">
        <v>14</v>
      </c>
      <c r="B55" s="174" t="s">
        <v>1708</v>
      </c>
      <c r="C55" s="187" t="s">
        <v>1709</v>
      </c>
      <c r="D55" s="175" t="s">
        <v>355</v>
      </c>
      <c r="E55" s="176">
        <v>10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5.0000000000000001E-4</v>
      </c>
      <c r="O55" s="156">
        <f>ROUND(E55*N55,2)</f>
        <v>0.01</v>
      </c>
      <c r="P55" s="156">
        <v>0</v>
      </c>
      <c r="Q55" s="156">
        <f>ROUND(E55*P55,2)</f>
        <v>0</v>
      </c>
      <c r="R55" s="157"/>
      <c r="S55" s="157" t="s">
        <v>1583</v>
      </c>
      <c r="T55" s="157" t="s">
        <v>1584</v>
      </c>
      <c r="U55" s="157">
        <v>0</v>
      </c>
      <c r="V55" s="157">
        <f>ROUND(E55*U55,2)</f>
        <v>0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1674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">
      <c r="A56" s="154"/>
      <c r="B56" s="155"/>
      <c r="C56" s="274" t="s">
        <v>1710</v>
      </c>
      <c r="D56" s="275"/>
      <c r="E56" s="275"/>
      <c r="F56" s="275"/>
      <c r="G56" s="275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319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">
      <c r="A57" s="154"/>
      <c r="B57" s="155"/>
      <c r="C57" s="188" t="s">
        <v>1699</v>
      </c>
      <c r="D57" s="159"/>
      <c r="E57" s="160"/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3" x14ac:dyDescent="0.2">
      <c r="A58" s="154"/>
      <c r="B58" s="155"/>
      <c r="C58" s="188" t="s">
        <v>819</v>
      </c>
      <c r="D58" s="159"/>
      <c r="E58" s="160">
        <v>10</v>
      </c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3">
        <v>15</v>
      </c>
      <c r="B59" s="174" t="s">
        <v>1713</v>
      </c>
      <c r="C59" s="187" t="s">
        <v>1714</v>
      </c>
      <c r="D59" s="175" t="s">
        <v>355</v>
      </c>
      <c r="E59" s="176">
        <v>4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1.5299999999999999E-3</v>
      </c>
      <c r="O59" s="156">
        <f>ROUND(E59*N59,2)</f>
        <v>0.01</v>
      </c>
      <c r="P59" s="156">
        <v>0</v>
      </c>
      <c r="Q59" s="156">
        <f>ROUND(E59*P59,2)</f>
        <v>0</v>
      </c>
      <c r="R59" s="157"/>
      <c r="S59" s="157" t="s">
        <v>1583</v>
      </c>
      <c r="T59" s="157" t="s">
        <v>1584</v>
      </c>
      <c r="U59" s="157">
        <v>0</v>
      </c>
      <c r="V59" s="157">
        <f>ROUND(E59*U59,2)</f>
        <v>0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1674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">
      <c r="A60" s="154"/>
      <c r="B60" s="155"/>
      <c r="C60" s="274" t="s">
        <v>1715</v>
      </c>
      <c r="D60" s="275"/>
      <c r="E60" s="275"/>
      <c r="F60" s="275"/>
      <c r="G60" s="275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319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2" x14ac:dyDescent="0.2">
      <c r="A61" s="154"/>
      <c r="B61" s="155"/>
      <c r="C61" s="188" t="s">
        <v>1739</v>
      </c>
      <c r="D61" s="159"/>
      <c r="E61" s="160"/>
      <c r="F61" s="157"/>
      <c r="G61" s="157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305</v>
      </c>
      <c r="AH61" s="147">
        <v>0</v>
      </c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3" x14ac:dyDescent="0.2">
      <c r="A62" s="154"/>
      <c r="B62" s="155"/>
      <c r="C62" s="188" t="s">
        <v>163</v>
      </c>
      <c r="D62" s="159"/>
      <c r="E62" s="160">
        <v>4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ht="22.5" outlineLevel="1" x14ac:dyDescent="0.2">
      <c r="A63" s="173">
        <v>16</v>
      </c>
      <c r="B63" s="174" t="s">
        <v>3367</v>
      </c>
      <c r="C63" s="187" t="s">
        <v>3368</v>
      </c>
      <c r="D63" s="175" t="s">
        <v>314</v>
      </c>
      <c r="E63" s="176">
        <v>5</v>
      </c>
      <c r="F63" s="177"/>
      <c r="G63" s="178">
        <f>ROUND(E63*F63,2)</f>
        <v>0</v>
      </c>
      <c r="H63" s="158"/>
      <c r="I63" s="157">
        <f>ROUND(E63*H63,2)</f>
        <v>0</v>
      </c>
      <c r="J63" s="158"/>
      <c r="K63" s="157">
        <f>ROUND(E63*J63,2)</f>
        <v>0</v>
      </c>
      <c r="L63" s="157">
        <v>21</v>
      </c>
      <c r="M63" s="157">
        <f>G63*(1+L63/100)</f>
        <v>0</v>
      </c>
      <c r="N63" s="156">
        <v>0</v>
      </c>
      <c r="O63" s="156">
        <f>ROUND(E63*N63,2)</f>
        <v>0</v>
      </c>
      <c r="P63" s="156">
        <v>0</v>
      </c>
      <c r="Q63" s="156">
        <f>ROUND(E63*P63,2)</f>
        <v>0</v>
      </c>
      <c r="R63" s="157"/>
      <c r="S63" s="157" t="s">
        <v>1583</v>
      </c>
      <c r="T63" s="157" t="s">
        <v>1584</v>
      </c>
      <c r="U63" s="157">
        <v>0</v>
      </c>
      <c r="V63" s="157">
        <f>ROUND(E63*U63,2)</f>
        <v>0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1674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2" x14ac:dyDescent="0.2">
      <c r="A64" s="154"/>
      <c r="B64" s="155"/>
      <c r="C64" s="274" t="s">
        <v>3369</v>
      </c>
      <c r="D64" s="275"/>
      <c r="E64" s="275"/>
      <c r="F64" s="275"/>
      <c r="G64" s="275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319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">
      <c r="A65" s="154"/>
      <c r="B65" s="155"/>
      <c r="C65" s="188" t="s">
        <v>1914</v>
      </c>
      <c r="D65" s="159"/>
      <c r="E65" s="160"/>
      <c r="F65" s="157"/>
      <c r="G65" s="15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305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3" x14ac:dyDescent="0.2">
      <c r="A66" s="154"/>
      <c r="B66" s="155"/>
      <c r="C66" s="188" t="s">
        <v>167</v>
      </c>
      <c r="D66" s="159"/>
      <c r="E66" s="160">
        <v>5</v>
      </c>
      <c r="F66" s="157"/>
      <c r="G66" s="15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305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ht="22.5" outlineLevel="1" x14ac:dyDescent="0.2">
      <c r="A67" s="173">
        <v>17</v>
      </c>
      <c r="B67" s="174" t="s">
        <v>1716</v>
      </c>
      <c r="C67" s="187" t="s">
        <v>1717</v>
      </c>
      <c r="D67" s="175" t="s">
        <v>314</v>
      </c>
      <c r="E67" s="176">
        <v>3</v>
      </c>
      <c r="F67" s="177"/>
      <c r="G67" s="178">
        <f>ROUND(E67*F67,2)</f>
        <v>0</v>
      </c>
      <c r="H67" s="158"/>
      <c r="I67" s="157">
        <f>ROUND(E67*H67,2)</f>
        <v>0</v>
      </c>
      <c r="J67" s="158"/>
      <c r="K67" s="157">
        <f>ROUND(E67*J67,2)</f>
        <v>0</v>
      </c>
      <c r="L67" s="157">
        <v>21</v>
      </c>
      <c r="M67" s="157">
        <f>G67*(1+L67/100)</f>
        <v>0</v>
      </c>
      <c r="N67" s="156">
        <v>0</v>
      </c>
      <c r="O67" s="156">
        <f>ROUND(E67*N67,2)</f>
        <v>0</v>
      </c>
      <c r="P67" s="156">
        <v>0</v>
      </c>
      <c r="Q67" s="156">
        <f>ROUND(E67*P67,2)</f>
        <v>0</v>
      </c>
      <c r="R67" s="157"/>
      <c r="S67" s="157" t="s">
        <v>1583</v>
      </c>
      <c r="T67" s="157" t="s">
        <v>1584</v>
      </c>
      <c r="U67" s="157">
        <v>0</v>
      </c>
      <c r="V67" s="157">
        <f>ROUND(E67*U67,2)</f>
        <v>0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1674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2" x14ac:dyDescent="0.2">
      <c r="A68" s="154"/>
      <c r="B68" s="155"/>
      <c r="C68" s="274" t="s">
        <v>1718</v>
      </c>
      <c r="D68" s="275"/>
      <c r="E68" s="275"/>
      <c r="F68" s="275"/>
      <c r="G68" s="275"/>
      <c r="H68" s="157"/>
      <c r="I68" s="157"/>
      <c r="J68" s="157"/>
      <c r="K68" s="157"/>
      <c r="L68" s="157"/>
      <c r="M68" s="157"/>
      <c r="N68" s="156"/>
      <c r="O68" s="156"/>
      <c r="P68" s="156"/>
      <c r="Q68" s="156"/>
      <c r="R68" s="157"/>
      <c r="S68" s="157"/>
      <c r="T68" s="157"/>
      <c r="U68" s="157"/>
      <c r="V68" s="157"/>
      <c r="W68" s="157"/>
      <c r="X68" s="157"/>
      <c r="Y68" s="157"/>
      <c r="Z68" s="147"/>
      <c r="AA68" s="147"/>
      <c r="AB68" s="147"/>
      <c r="AC68" s="147"/>
      <c r="AD68" s="147"/>
      <c r="AE68" s="147"/>
      <c r="AF68" s="147"/>
      <c r="AG68" s="147" t="s">
        <v>319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2" x14ac:dyDescent="0.2">
      <c r="A69" s="154"/>
      <c r="B69" s="155"/>
      <c r="C69" s="188" t="s">
        <v>1746</v>
      </c>
      <c r="D69" s="159"/>
      <c r="E69" s="160"/>
      <c r="F69" s="157"/>
      <c r="G69" s="157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305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3" x14ac:dyDescent="0.2">
      <c r="A70" s="154"/>
      <c r="B70" s="155"/>
      <c r="C70" s="188" t="s">
        <v>159</v>
      </c>
      <c r="D70" s="159"/>
      <c r="E70" s="160">
        <v>3</v>
      </c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ht="22.5" outlineLevel="1" x14ac:dyDescent="0.2">
      <c r="A71" s="173">
        <v>18</v>
      </c>
      <c r="B71" s="174" t="s">
        <v>1721</v>
      </c>
      <c r="C71" s="187" t="s">
        <v>1722</v>
      </c>
      <c r="D71" s="175" t="s">
        <v>314</v>
      </c>
      <c r="E71" s="176">
        <v>2</v>
      </c>
      <c r="F71" s="177"/>
      <c r="G71" s="178">
        <f>ROUND(E71*F71,2)</f>
        <v>0</v>
      </c>
      <c r="H71" s="158"/>
      <c r="I71" s="157">
        <f>ROUND(E71*H71,2)</f>
        <v>0</v>
      </c>
      <c r="J71" s="158"/>
      <c r="K71" s="157">
        <f>ROUND(E71*J71,2)</f>
        <v>0</v>
      </c>
      <c r="L71" s="157">
        <v>21</v>
      </c>
      <c r="M71" s="157">
        <f>G71*(1+L71/100)</f>
        <v>0</v>
      </c>
      <c r="N71" s="156">
        <v>0</v>
      </c>
      <c r="O71" s="156">
        <f>ROUND(E71*N71,2)</f>
        <v>0</v>
      </c>
      <c r="P71" s="156">
        <v>0</v>
      </c>
      <c r="Q71" s="156">
        <f>ROUND(E71*P71,2)</f>
        <v>0</v>
      </c>
      <c r="R71" s="157"/>
      <c r="S71" s="157" t="s">
        <v>1583</v>
      </c>
      <c r="T71" s="157" t="s">
        <v>1584</v>
      </c>
      <c r="U71" s="157">
        <v>0</v>
      </c>
      <c r="V71" s="157">
        <f>ROUND(E71*U71,2)</f>
        <v>0</v>
      </c>
      <c r="W71" s="157"/>
      <c r="X71" s="157" t="s">
        <v>301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1674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2" x14ac:dyDescent="0.2">
      <c r="A72" s="154"/>
      <c r="B72" s="155"/>
      <c r="C72" s="274" t="s">
        <v>1723</v>
      </c>
      <c r="D72" s="275"/>
      <c r="E72" s="275"/>
      <c r="F72" s="275"/>
      <c r="G72" s="275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7"/>
      <c r="AA72" s="147"/>
      <c r="AB72" s="147"/>
      <c r="AC72" s="147"/>
      <c r="AD72" s="147"/>
      <c r="AE72" s="147"/>
      <c r="AF72" s="147"/>
      <c r="AG72" s="147" t="s">
        <v>319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2" x14ac:dyDescent="0.2">
      <c r="A73" s="154"/>
      <c r="B73" s="155"/>
      <c r="C73" s="188" t="s">
        <v>1742</v>
      </c>
      <c r="D73" s="159"/>
      <c r="E73" s="160"/>
      <c r="F73" s="157"/>
      <c r="G73" s="157"/>
      <c r="H73" s="157"/>
      <c r="I73" s="157"/>
      <c r="J73" s="157"/>
      <c r="K73" s="157"/>
      <c r="L73" s="157"/>
      <c r="M73" s="157"/>
      <c r="N73" s="156"/>
      <c r="O73" s="156"/>
      <c r="P73" s="156"/>
      <c r="Q73" s="156"/>
      <c r="R73" s="157"/>
      <c r="S73" s="157"/>
      <c r="T73" s="157"/>
      <c r="U73" s="157"/>
      <c r="V73" s="157"/>
      <c r="W73" s="157"/>
      <c r="X73" s="157"/>
      <c r="Y73" s="157"/>
      <c r="Z73" s="147"/>
      <c r="AA73" s="147"/>
      <c r="AB73" s="147"/>
      <c r="AC73" s="147"/>
      <c r="AD73" s="147"/>
      <c r="AE73" s="147"/>
      <c r="AF73" s="147"/>
      <c r="AG73" s="147" t="s">
        <v>305</v>
      </c>
      <c r="AH73" s="147">
        <v>0</v>
      </c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3" x14ac:dyDescent="0.2">
      <c r="A74" s="154"/>
      <c r="B74" s="155"/>
      <c r="C74" s="188" t="s">
        <v>157</v>
      </c>
      <c r="D74" s="159"/>
      <c r="E74" s="160">
        <v>2</v>
      </c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ht="22.5" outlineLevel="1" x14ac:dyDescent="0.2">
      <c r="A75" s="173">
        <v>19</v>
      </c>
      <c r="B75" s="174" t="s">
        <v>1728</v>
      </c>
      <c r="C75" s="187" t="s">
        <v>1729</v>
      </c>
      <c r="D75" s="175" t="s">
        <v>314</v>
      </c>
      <c r="E75" s="176">
        <v>5</v>
      </c>
      <c r="F75" s="177"/>
      <c r="G75" s="178">
        <f>ROUND(E75*F75,2)</f>
        <v>0</v>
      </c>
      <c r="H75" s="158"/>
      <c r="I75" s="157">
        <f>ROUND(E75*H75,2)</f>
        <v>0</v>
      </c>
      <c r="J75" s="158"/>
      <c r="K75" s="157">
        <f>ROUND(E75*J75,2)</f>
        <v>0</v>
      </c>
      <c r="L75" s="157">
        <v>21</v>
      </c>
      <c r="M75" s="157">
        <f>G75*(1+L75/100)</f>
        <v>0</v>
      </c>
      <c r="N75" s="156">
        <v>6.0000000000000002E-5</v>
      </c>
      <c r="O75" s="156">
        <f>ROUND(E75*N75,2)</f>
        <v>0</v>
      </c>
      <c r="P75" s="156">
        <v>0</v>
      </c>
      <c r="Q75" s="156">
        <f>ROUND(E75*P75,2)</f>
        <v>0</v>
      </c>
      <c r="R75" s="157"/>
      <c r="S75" s="157" t="s">
        <v>1583</v>
      </c>
      <c r="T75" s="157" t="s">
        <v>1584</v>
      </c>
      <c r="U75" s="157">
        <v>0</v>
      </c>
      <c r="V75" s="157">
        <f>ROUND(E75*U75,2)</f>
        <v>0</v>
      </c>
      <c r="W75" s="157"/>
      <c r="X75" s="157" t="s">
        <v>301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1674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2" x14ac:dyDescent="0.2">
      <c r="A76" s="154"/>
      <c r="B76" s="155"/>
      <c r="C76" s="274" t="s">
        <v>1730</v>
      </c>
      <c r="D76" s="275"/>
      <c r="E76" s="275"/>
      <c r="F76" s="275"/>
      <c r="G76" s="275"/>
      <c r="H76" s="157"/>
      <c r="I76" s="157"/>
      <c r="J76" s="157"/>
      <c r="K76" s="157"/>
      <c r="L76" s="157"/>
      <c r="M76" s="157"/>
      <c r="N76" s="156"/>
      <c r="O76" s="156"/>
      <c r="P76" s="156"/>
      <c r="Q76" s="156"/>
      <c r="R76" s="157"/>
      <c r="S76" s="157"/>
      <c r="T76" s="157"/>
      <c r="U76" s="157"/>
      <c r="V76" s="157"/>
      <c r="W76" s="157"/>
      <c r="X76" s="157"/>
      <c r="Y76" s="157"/>
      <c r="Z76" s="147"/>
      <c r="AA76" s="147"/>
      <c r="AB76" s="147"/>
      <c r="AC76" s="147"/>
      <c r="AD76" s="147"/>
      <c r="AE76" s="147"/>
      <c r="AF76" s="147"/>
      <c r="AG76" s="147" t="s">
        <v>319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2" x14ac:dyDescent="0.2">
      <c r="A77" s="154"/>
      <c r="B77" s="155"/>
      <c r="C77" s="188" t="s">
        <v>1914</v>
      </c>
      <c r="D77" s="159"/>
      <c r="E77" s="160"/>
      <c r="F77" s="157"/>
      <c r="G77" s="157"/>
      <c r="H77" s="157"/>
      <c r="I77" s="157"/>
      <c r="J77" s="157"/>
      <c r="K77" s="157"/>
      <c r="L77" s="157"/>
      <c r="M77" s="157"/>
      <c r="N77" s="156"/>
      <c r="O77" s="156"/>
      <c r="P77" s="156"/>
      <c r="Q77" s="156"/>
      <c r="R77" s="157"/>
      <c r="S77" s="157"/>
      <c r="T77" s="157"/>
      <c r="U77" s="157"/>
      <c r="V77" s="157"/>
      <c r="W77" s="157"/>
      <c r="X77" s="157"/>
      <c r="Y77" s="157"/>
      <c r="Z77" s="147"/>
      <c r="AA77" s="147"/>
      <c r="AB77" s="147"/>
      <c r="AC77" s="147"/>
      <c r="AD77" s="147"/>
      <c r="AE77" s="147"/>
      <c r="AF77" s="147"/>
      <c r="AG77" s="147" t="s">
        <v>305</v>
      </c>
      <c r="AH77" s="147">
        <v>0</v>
      </c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3" x14ac:dyDescent="0.2">
      <c r="A78" s="154"/>
      <c r="B78" s="155"/>
      <c r="C78" s="188" t="s">
        <v>167</v>
      </c>
      <c r="D78" s="159"/>
      <c r="E78" s="160">
        <v>5</v>
      </c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">
      <c r="A79" s="173">
        <v>20</v>
      </c>
      <c r="B79" s="174" t="s">
        <v>3370</v>
      </c>
      <c r="C79" s="187" t="s">
        <v>3371</v>
      </c>
      <c r="D79" s="175" t="s">
        <v>314</v>
      </c>
      <c r="E79" s="176">
        <v>5</v>
      </c>
      <c r="F79" s="177"/>
      <c r="G79" s="178">
        <f>ROUND(E79*F79,2)</f>
        <v>0</v>
      </c>
      <c r="H79" s="158"/>
      <c r="I79" s="157">
        <f>ROUND(E79*H79,2)</f>
        <v>0</v>
      </c>
      <c r="J79" s="158"/>
      <c r="K79" s="157">
        <f>ROUND(E79*J79,2)</f>
        <v>0</v>
      </c>
      <c r="L79" s="157">
        <v>21</v>
      </c>
      <c r="M79" s="157">
        <f>G79*(1+L79/100)</f>
        <v>0</v>
      </c>
      <c r="N79" s="156">
        <v>9.0000000000000006E-5</v>
      </c>
      <c r="O79" s="156">
        <f>ROUND(E79*N79,2)</f>
        <v>0</v>
      </c>
      <c r="P79" s="156">
        <v>0</v>
      </c>
      <c r="Q79" s="156">
        <f>ROUND(E79*P79,2)</f>
        <v>0</v>
      </c>
      <c r="R79" s="157"/>
      <c r="S79" s="157" t="s">
        <v>1583</v>
      </c>
      <c r="T79" s="157" t="s">
        <v>1584</v>
      </c>
      <c r="U79" s="157">
        <v>0</v>
      </c>
      <c r="V79" s="157">
        <f>ROUND(E79*U79,2)</f>
        <v>0</v>
      </c>
      <c r="W79" s="157"/>
      <c r="X79" s="157" t="s">
        <v>334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1597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2" x14ac:dyDescent="0.2">
      <c r="A80" s="154"/>
      <c r="B80" s="155"/>
      <c r="C80" s="188" t="s">
        <v>1914</v>
      </c>
      <c r="D80" s="159"/>
      <c r="E80" s="160"/>
      <c r="F80" s="157"/>
      <c r="G80" s="157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305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3" x14ac:dyDescent="0.2">
      <c r="A81" s="154"/>
      <c r="B81" s="155"/>
      <c r="C81" s="188" t="s">
        <v>167</v>
      </c>
      <c r="D81" s="159"/>
      <c r="E81" s="160">
        <v>5</v>
      </c>
      <c r="F81" s="157"/>
      <c r="G81" s="157"/>
      <c r="H81" s="157"/>
      <c r="I81" s="157"/>
      <c r="J81" s="157"/>
      <c r="K81" s="157"/>
      <c r="L81" s="157"/>
      <c r="M81" s="157"/>
      <c r="N81" s="156"/>
      <c r="O81" s="156"/>
      <c r="P81" s="156"/>
      <c r="Q81" s="156"/>
      <c r="R81" s="157"/>
      <c r="S81" s="157"/>
      <c r="T81" s="157"/>
      <c r="U81" s="157"/>
      <c r="V81" s="157"/>
      <c r="W81" s="157"/>
      <c r="X81" s="157"/>
      <c r="Y81" s="157"/>
      <c r="Z81" s="147"/>
      <c r="AA81" s="147"/>
      <c r="AB81" s="147"/>
      <c r="AC81" s="147"/>
      <c r="AD81" s="147"/>
      <c r="AE81" s="147"/>
      <c r="AF81" s="147"/>
      <c r="AG81" s="147" t="s">
        <v>305</v>
      </c>
      <c r="AH81" s="147">
        <v>0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ht="22.5" outlineLevel="1" x14ac:dyDescent="0.2">
      <c r="A82" s="173">
        <v>21</v>
      </c>
      <c r="B82" s="174" t="s">
        <v>1743</v>
      </c>
      <c r="C82" s="187" t="s">
        <v>1744</v>
      </c>
      <c r="D82" s="175" t="s">
        <v>314</v>
      </c>
      <c r="E82" s="176">
        <v>1</v>
      </c>
      <c r="F82" s="177"/>
      <c r="G82" s="178">
        <f>ROUND(E82*F82,2)</f>
        <v>0</v>
      </c>
      <c r="H82" s="158"/>
      <c r="I82" s="157">
        <f>ROUND(E82*H82,2)</f>
        <v>0</v>
      </c>
      <c r="J82" s="158"/>
      <c r="K82" s="157">
        <f>ROUND(E82*J82,2)</f>
        <v>0</v>
      </c>
      <c r="L82" s="157">
        <v>21</v>
      </c>
      <c r="M82" s="157">
        <f>G82*(1+L82/100)</f>
        <v>0</v>
      </c>
      <c r="N82" s="156">
        <v>1.8000000000000001E-4</v>
      </c>
      <c r="O82" s="156">
        <f>ROUND(E82*N82,2)</f>
        <v>0</v>
      </c>
      <c r="P82" s="156">
        <v>0</v>
      </c>
      <c r="Q82" s="156">
        <f>ROUND(E82*P82,2)</f>
        <v>0</v>
      </c>
      <c r="R82" s="157"/>
      <c r="S82" s="157" t="s">
        <v>1583</v>
      </c>
      <c r="T82" s="157" t="s">
        <v>1584</v>
      </c>
      <c r="U82" s="157">
        <v>0</v>
      </c>
      <c r="V82" s="157">
        <f>ROUND(E82*U82,2)</f>
        <v>0</v>
      </c>
      <c r="W82" s="157"/>
      <c r="X82" s="157" t="s">
        <v>301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1674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2" x14ac:dyDescent="0.2">
      <c r="A83" s="154"/>
      <c r="B83" s="155"/>
      <c r="C83" s="274" t="s">
        <v>1745</v>
      </c>
      <c r="D83" s="275"/>
      <c r="E83" s="275"/>
      <c r="F83" s="275"/>
      <c r="G83" s="275"/>
      <c r="H83" s="157"/>
      <c r="I83" s="157"/>
      <c r="J83" s="157"/>
      <c r="K83" s="157"/>
      <c r="L83" s="157"/>
      <c r="M83" s="157"/>
      <c r="N83" s="156"/>
      <c r="O83" s="156"/>
      <c r="P83" s="156"/>
      <c r="Q83" s="156"/>
      <c r="R83" s="157"/>
      <c r="S83" s="157"/>
      <c r="T83" s="157"/>
      <c r="U83" s="157"/>
      <c r="V83" s="157"/>
      <c r="W83" s="157"/>
      <c r="X83" s="157"/>
      <c r="Y83" s="157"/>
      <c r="Z83" s="147"/>
      <c r="AA83" s="147"/>
      <c r="AB83" s="147"/>
      <c r="AC83" s="147"/>
      <c r="AD83" s="147"/>
      <c r="AE83" s="147"/>
      <c r="AF83" s="147"/>
      <c r="AG83" s="147" t="s">
        <v>319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2" x14ac:dyDescent="0.2">
      <c r="A84" s="154"/>
      <c r="B84" s="155"/>
      <c r="C84" s="188" t="s">
        <v>1727</v>
      </c>
      <c r="D84" s="159"/>
      <c r="E84" s="160"/>
      <c r="F84" s="157"/>
      <c r="G84" s="157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305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3" x14ac:dyDescent="0.2">
      <c r="A85" s="154"/>
      <c r="B85" s="155"/>
      <c r="C85" s="188" t="s">
        <v>155</v>
      </c>
      <c r="D85" s="159"/>
      <c r="E85" s="160">
        <v>1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ht="22.5" outlineLevel="1" x14ac:dyDescent="0.2">
      <c r="A86" s="173">
        <v>22</v>
      </c>
      <c r="B86" s="174" t="s">
        <v>3372</v>
      </c>
      <c r="C86" s="187" t="s">
        <v>3373</v>
      </c>
      <c r="D86" s="175" t="s">
        <v>314</v>
      </c>
      <c r="E86" s="176">
        <v>1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3.0000000000000001E-5</v>
      </c>
      <c r="O86" s="156">
        <f>ROUND(E86*N86,2)</f>
        <v>0</v>
      </c>
      <c r="P86" s="156">
        <v>0</v>
      </c>
      <c r="Q86" s="156">
        <f>ROUND(E86*P86,2)</f>
        <v>0</v>
      </c>
      <c r="R86" s="157"/>
      <c r="S86" s="157" t="s">
        <v>1583</v>
      </c>
      <c r="T86" s="157" t="s">
        <v>1584</v>
      </c>
      <c r="U86" s="157">
        <v>0</v>
      </c>
      <c r="V86" s="157">
        <f>ROUND(E86*U86,2)</f>
        <v>0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1674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">
      <c r="A87" s="154"/>
      <c r="B87" s="155"/>
      <c r="C87" s="274" t="s">
        <v>3374</v>
      </c>
      <c r="D87" s="275"/>
      <c r="E87" s="275"/>
      <c r="F87" s="275"/>
      <c r="G87" s="275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319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2" x14ac:dyDescent="0.2">
      <c r="A88" s="154"/>
      <c r="B88" s="155"/>
      <c r="C88" s="188" t="s">
        <v>1727</v>
      </c>
      <c r="D88" s="159"/>
      <c r="E88" s="160"/>
      <c r="F88" s="157"/>
      <c r="G88" s="157"/>
      <c r="H88" s="157"/>
      <c r="I88" s="157"/>
      <c r="J88" s="157"/>
      <c r="K88" s="157"/>
      <c r="L88" s="157"/>
      <c r="M88" s="157"/>
      <c r="N88" s="156"/>
      <c r="O88" s="156"/>
      <c r="P88" s="156"/>
      <c r="Q88" s="156"/>
      <c r="R88" s="157"/>
      <c r="S88" s="157"/>
      <c r="T88" s="157"/>
      <c r="U88" s="157"/>
      <c r="V88" s="157"/>
      <c r="W88" s="157"/>
      <c r="X88" s="157"/>
      <c r="Y88" s="157"/>
      <c r="Z88" s="147"/>
      <c r="AA88" s="147"/>
      <c r="AB88" s="147"/>
      <c r="AC88" s="147"/>
      <c r="AD88" s="147"/>
      <c r="AE88" s="147"/>
      <c r="AF88" s="147"/>
      <c r="AG88" s="147" t="s">
        <v>305</v>
      </c>
      <c r="AH88" s="147">
        <v>0</v>
      </c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3" x14ac:dyDescent="0.2">
      <c r="A89" s="154"/>
      <c r="B89" s="155"/>
      <c r="C89" s="188" t="s">
        <v>155</v>
      </c>
      <c r="D89" s="159"/>
      <c r="E89" s="160">
        <v>1</v>
      </c>
      <c r="F89" s="157"/>
      <c r="G89" s="157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305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ht="22.5" outlineLevel="1" x14ac:dyDescent="0.2">
      <c r="A90" s="173">
        <v>23</v>
      </c>
      <c r="B90" s="174" t="s">
        <v>3375</v>
      </c>
      <c r="C90" s="187" t="s">
        <v>3376</v>
      </c>
      <c r="D90" s="175" t="s">
        <v>314</v>
      </c>
      <c r="E90" s="176">
        <v>1</v>
      </c>
      <c r="F90" s="177"/>
      <c r="G90" s="178">
        <f>ROUND(E90*F90,2)</f>
        <v>0</v>
      </c>
      <c r="H90" s="158"/>
      <c r="I90" s="157">
        <f>ROUND(E90*H90,2)</f>
        <v>0</v>
      </c>
      <c r="J90" s="158"/>
      <c r="K90" s="157">
        <f>ROUND(E90*J90,2)</f>
        <v>0</v>
      </c>
      <c r="L90" s="157">
        <v>21</v>
      </c>
      <c r="M90" s="157">
        <f>G90*(1+L90/100)</f>
        <v>0</v>
      </c>
      <c r="N90" s="156">
        <v>1.39E-3</v>
      </c>
      <c r="O90" s="156">
        <f>ROUND(E90*N90,2)</f>
        <v>0</v>
      </c>
      <c r="P90" s="156">
        <v>0</v>
      </c>
      <c r="Q90" s="156">
        <f>ROUND(E90*P90,2)</f>
        <v>0</v>
      </c>
      <c r="R90" s="157"/>
      <c r="S90" s="157" t="s">
        <v>1583</v>
      </c>
      <c r="T90" s="157" t="s">
        <v>1584</v>
      </c>
      <c r="U90" s="157">
        <v>0</v>
      </c>
      <c r="V90" s="157">
        <f>ROUND(E90*U90,2)</f>
        <v>0</v>
      </c>
      <c r="W90" s="157"/>
      <c r="X90" s="157" t="s">
        <v>334</v>
      </c>
      <c r="Y90" s="157" t="s">
        <v>302</v>
      </c>
      <c r="Z90" s="147"/>
      <c r="AA90" s="147"/>
      <c r="AB90" s="147"/>
      <c r="AC90" s="147"/>
      <c r="AD90" s="147"/>
      <c r="AE90" s="147"/>
      <c r="AF90" s="147"/>
      <c r="AG90" s="147" t="s">
        <v>1597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2" x14ac:dyDescent="0.2">
      <c r="A91" s="154"/>
      <c r="B91" s="155"/>
      <c r="C91" s="188" t="s">
        <v>1727</v>
      </c>
      <c r="D91" s="159"/>
      <c r="E91" s="160"/>
      <c r="F91" s="157"/>
      <c r="G91" s="157"/>
      <c r="H91" s="157"/>
      <c r="I91" s="157"/>
      <c r="J91" s="157"/>
      <c r="K91" s="157"/>
      <c r="L91" s="157"/>
      <c r="M91" s="157"/>
      <c r="N91" s="156"/>
      <c r="O91" s="156"/>
      <c r="P91" s="156"/>
      <c r="Q91" s="156"/>
      <c r="R91" s="157"/>
      <c r="S91" s="157"/>
      <c r="T91" s="157"/>
      <c r="U91" s="157"/>
      <c r="V91" s="157"/>
      <c r="W91" s="157"/>
      <c r="X91" s="157"/>
      <c r="Y91" s="157"/>
      <c r="Z91" s="147"/>
      <c r="AA91" s="147"/>
      <c r="AB91" s="147"/>
      <c r="AC91" s="147"/>
      <c r="AD91" s="147"/>
      <c r="AE91" s="147"/>
      <c r="AF91" s="147"/>
      <c r="AG91" s="147" t="s">
        <v>305</v>
      </c>
      <c r="AH91" s="147">
        <v>0</v>
      </c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3" x14ac:dyDescent="0.2">
      <c r="A92" s="154"/>
      <c r="B92" s="155"/>
      <c r="C92" s="188" t="s">
        <v>155</v>
      </c>
      <c r="D92" s="159"/>
      <c r="E92" s="160">
        <v>1</v>
      </c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ht="22.5" outlineLevel="1" x14ac:dyDescent="0.2">
      <c r="A93" s="173">
        <v>24</v>
      </c>
      <c r="B93" s="174" t="s">
        <v>1750</v>
      </c>
      <c r="C93" s="187" t="s">
        <v>1751</v>
      </c>
      <c r="D93" s="175" t="s">
        <v>355</v>
      </c>
      <c r="E93" s="176">
        <v>60</v>
      </c>
      <c r="F93" s="177"/>
      <c r="G93" s="178">
        <f>ROUND(E93*F93,2)</f>
        <v>0</v>
      </c>
      <c r="H93" s="158"/>
      <c r="I93" s="157">
        <f>ROUND(E93*H93,2)</f>
        <v>0</v>
      </c>
      <c r="J93" s="158"/>
      <c r="K93" s="157">
        <f>ROUND(E93*J93,2)</f>
        <v>0</v>
      </c>
      <c r="L93" s="157">
        <v>21</v>
      </c>
      <c r="M93" s="157">
        <f>G93*(1+L93/100)</f>
        <v>0</v>
      </c>
      <c r="N93" s="156">
        <v>0</v>
      </c>
      <c r="O93" s="156">
        <f>ROUND(E93*N93,2)</f>
        <v>0</v>
      </c>
      <c r="P93" s="156">
        <v>0</v>
      </c>
      <c r="Q93" s="156">
        <f>ROUND(E93*P93,2)</f>
        <v>0</v>
      </c>
      <c r="R93" s="157"/>
      <c r="S93" s="157" t="s">
        <v>1583</v>
      </c>
      <c r="T93" s="157" t="s">
        <v>1584</v>
      </c>
      <c r="U93" s="157">
        <v>0</v>
      </c>
      <c r="V93" s="157">
        <f>ROUND(E93*U93,2)</f>
        <v>0</v>
      </c>
      <c r="W93" s="157"/>
      <c r="X93" s="157" t="s">
        <v>301</v>
      </c>
      <c r="Y93" s="157" t="s">
        <v>302</v>
      </c>
      <c r="Z93" s="147"/>
      <c r="AA93" s="147"/>
      <c r="AB93" s="147"/>
      <c r="AC93" s="147"/>
      <c r="AD93" s="147"/>
      <c r="AE93" s="147"/>
      <c r="AF93" s="147"/>
      <c r="AG93" s="147" t="s">
        <v>1674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2" x14ac:dyDescent="0.2">
      <c r="A94" s="154"/>
      <c r="B94" s="155"/>
      <c r="C94" s="274" t="s">
        <v>1752</v>
      </c>
      <c r="D94" s="275"/>
      <c r="E94" s="275"/>
      <c r="F94" s="275"/>
      <c r="G94" s="275"/>
      <c r="H94" s="157"/>
      <c r="I94" s="157"/>
      <c r="J94" s="157"/>
      <c r="K94" s="157"/>
      <c r="L94" s="157"/>
      <c r="M94" s="157"/>
      <c r="N94" s="156"/>
      <c r="O94" s="156"/>
      <c r="P94" s="156"/>
      <c r="Q94" s="156"/>
      <c r="R94" s="157"/>
      <c r="S94" s="157"/>
      <c r="T94" s="157"/>
      <c r="U94" s="157"/>
      <c r="V94" s="157"/>
      <c r="W94" s="157"/>
      <c r="X94" s="157"/>
      <c r="Y94" s="157"/>
      <c r="Z94" s="147"/>
      <c r="AA94" s="147"/>
      <c r="AB94" s="147"/>
      <c r="AC94" s="147"/>
      <c r="AD94" s="147"/>
      <c r="AE94" s="147"/>
      <c r="AF94" s="147"/>
      <c r="AG94" s="147" t="s">
        <v>319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">
      <c r="A95" s="154"/>
      <c r="B95" s="155"/>
      <c r="C95" s="188" t="s">
        <v>3377</v>
      </c>
      <c r="D95" s="159"/>
      <c r="E95" s="160"/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3" x14ac:dyDescent="0.2">
      <c r="A96" s="154"/>
      <c r="B96" s="155"/>
      <c r="C96" s="188" t="s">
        <v>3378</v>
      </c>
      <c r="D96" s="159"/>
      <c r="E96" s="160">
        <v>60</v>
      </c>
      <c r="F96" s="157"/>
      <c r="G96" s="157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7"/>
      <c r="AA96" s="147"/>
      <c r="AB96" s="147"/>
      <c r="AC96" s="147"/>
      <c r="AD96" s="147"/>
      <c r="AE96" s="147"/>
      <c r="AF96" s="147"/>
      <c r="AG96" s="147" t="s">
        <v>305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ht="45" outlineLevel="1" x14ac:dyDescent="0.2">
      <c r="A97" s="173">
        <v>25</v>
      </c>
      <c r="B97" s="174" t="s">
        <v>1755</v>
      </c>
      <c r="C97" s="187" t="s">
        <v>1756</v>
      </c>
      <c r="D97" s="175" t="s">
        <v>348</v>
      </c>
      <c r="E97" s="176">
        <v>2.8000000000000001E-2</v>
      </c>
      <c r="F97" s="177"/>
      <c r="G97" s="178">
        <f>ROUND(E97*F97,2)</f>
        <v>0</v>
      </c>
      <c r="H97" s="158"/>
      <c r="I97" s="157">
        <f>ROUND(E97*H97,2)</f>
        <v>0</v>
      </c>
      <c r="J97" s="158"/>
      <c r="K97" s="157">
        <f>ROUND(E97*J97,2)</f>
        <v>0</v>
      </c>
      <c r="L97" s="157">
        <v>21</v>
      </c>
      <c r="M97" s="157">
        <f>G97*(1+L97/100)</f>
        <v>0</v>
      </c>
      <c r="N97" s="156">
        <v>0</v>
      </c>
      <c r="O97" s="156">
        <f>ROUND(E97*N97,2)</f>
        <v>0</v>
      </c>
      <c r="P97" s="156">
        <v>0</v>
      </c>
      <c r="Q97" s="156">
        <f>ROUND(E97*P97,2)</f>
        <v>0</v>
      </c>
      <c r="R97" s="157"/>
      <c r="S97" s="157" t="s">
        <v>1583</v>
      </c>
      <c r="T97" s="157" t="s">
        <v>1584</v>
      </c>
      <c r="U97" s="157">
        <v>0</v>
      </c>
      <c r="V97" s="157">
        <f>ROUND(E97*U97,2)</f>
        <v>0</v>
      </c>
      <c r="W97" s="157"/>
      <c r="X97" s="157" t="s">
        <v>301</v>
      </c>
      <c r="Y97" s="157" t="s">
        <v>302</v>
      </c>
      <c r="Z97" s="147"/>
      <c r="AA97" s="147"/>
      <c r="AB97" s="147"/>
      <c r="AC97" s="147"/>
      <c r="AD97" s="147"/>
      <c r="AE97" s="147"/>
      <c r="AF97" s="147"/>
      <c r="AG97" s="147" t="s">
        <v>1674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2" x14ac:dyDescent="0.2">
      <c r="A98" s="154"/>
      <c r="B98" s="155"/>
      <c r="C98" s="274" t="s">
        <v>1757</v>
      </c>
      <c r="D98" s="275"/>
      <c r="E98" s="275"/>
      <c r="F98" s="275"/>
      <c r="G98" s="275"/>
      <c r="H98" s="157"/>
      <c r="I98" s="157"/>
      <c r="J98" s="157"/>
      <c r="K98" s="157"/>
      <c r="L98" s="157"/>
      <c r="M98" s="157"/>
      <c r="N98" s="156"/>
      <c r="O98" s="156"/>
      <c r="P98" s="156"/>
      <c r="Q98" s="156"/>
      <c r="R98" s="157"/>
      <c r="S98" s="157"/>
      <c r="T98" s="157"/>
      <c r="U98" s="157"/>
      <c r="V98" s="157"/>
      <c r="W98" s="157"/>
      <c r="X98" s="157"/>
      <c r="Y98" s="157"/>
      <c r="Z98" s="147"/>
      <c r="AA98" s="147"/>
      <c r="AB98" s="147"/>
      <c r="AC98" s="147"/>
      <c r="AD98" s="147"/>
      <c r="AE98" s="147"/>
      <c r="AF98" s="147"/>
      <c r="AG98" s="147" t="s">
        <v>319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x14ac:dyDescent="0.2">
      <c r="A99" s="163" t="s">
        <v>295</v>
      </c>
      <c r="B99" s="164" t="s">
        <v>221</v>
      </c>
      <c r="C99" s="186" t="s">
        <v>222</v>
      </c>
      <c r="D99" s="165"/>
      <c r="E99" s="166"/>
      <c r="F99" s="167"/>
      <c r="G99" s="168">
        <f>SUMIF(AG100:AG165,"&lt;&gt;NOR",G100:G165)</f>
        <v>0</v>
      </c>
      <c r="H99" s="162"/>
      <c r="I99" s="162">
        <f>SUM(I100:I165)</f>
        <v>0</v>
      </c>
      <c r="J99" s="162"/>
      <c r="K99" s="162">
        <f>SUM(K100:K165)</f>
        <v>0</v>
      </c>
      <c r="L99" s="162"/>
      <c r="M99" s="162">
        <f>SUM(M100:M165)</f>
        <v>0</v>
      </c>
      <c r="N99" s="161"/>
      <c r="O99" s="161">
        <f>SUM(O100:O165)</f>
        <v>6.0000000000000005E-2</v>
      </c>
      <c r="P99" s="161"/>
      <c r="Q99" s="161">
        <f>SUM(Q100:Q165)</f>
        <v>0</v>
      </c>
      <c r="R99" s="162"/>
      <c r="S99" s="162"/>
      <c r="T99" s="162"/>
      <c r="U99" s="162"/>
      <c r="V99" s="162">
        <f>SUM(V100:V165)</f>
        <v>0</v>
      </c>
      <c r="W99" s="162"/>
      <c r="X99" s="162"/>
      <c r="Y99" s="162"/>
      <c r="AG99" t="s">
        <v>296</v>
      </c>
    </row>
    <row r="100" spans="1:60" ht="33.75" outlineLevel="1" x14ac:dyDescent="0.2">
      <c r="A100" s="173">
        <v>26</v>
      </c>
      <c r="B100" s="174" t="s">
        <v>1763</v>
      </c>
      <c r="C100" s="187" t="s">
        <v>1764</v>
      </c>
      <c r="D100" s="175" t="s">
        <v>355</v>
      </c>
      <c r="E100" s="176">
        <v>4</v>
      </c>
      <c r="F100" s="177"/>
      <c r="G100" s="178">
        <f>ROUND(E100*F100,2)</f>
        <v>0</v>
      </c>
      <c r="H100" s="158"/>
      <c r="I100" s="157">
        <f>ROUND(E100*H100,2)</f>
        <v>0</v>
      </c>
      <c r="J100" s="158"/>
      <c r="K100" s="157">
        <f>ROUND(E100*J100,2)</f>
        <v>0</v>
      </c>
      <c r="L100" s="157">
        <v>21</v>
      </c>
      <c r="M100" s="157">
        <f>G100*(1+L100/100)</f>
        <v>0</v>
      </c>
      <c r="N100" s="156">
        <v>1.3500000000000001E-3</v>
      </c>
      <c r="O100" s="156">
        <f>ROUND(E100*N100,2)</f>
        <v>0.01</v>
      </c>
      <c r="P100" s="156">
        <v>0</v>
      </c>
      <c r="Q100" s="156">
        <f>ROUND(E100*P100,2)</f>
        <v>0</v>
      </c>
      <c r="R100" s="157"/>
      <c r="S100" s="157" t="s">
        <v>1583</v>
      </c>
      <c r="T100" s="157" t="s">
        <v>1584</v>
      </c>
      <c r="U100" s="157">
        <v>0</v>
      </c>
      <c r="V100" s="157">
        <f>ROUND(E100*U100,2)</f>
        <v>0</v>
      </c>
      <c r="W100" s="157"/>
      <c r="X100" s="157" t="s">
        <v>301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1674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2" x14ac:dyDescent="0.2">
      <c r="A101" s="154"/>
      <c r="B101" s="155"/>
      <c r="C101" s="274" t="s">
        <v>1765</v>
      </c>
      <c r="D101" s="275"/>
      <c r="E101" s="275"/>
      <c r="F101" s="275"/>
      <c r="G101" s="275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319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">
      <c r="A102" s="154"/>
      <c r="B102" s="155"/>
      <c r="C102" s="188" t="s">
        <v>1739</v>
      </c>
      <c r="D102" s="159"/>
      <c r="E102" s="160"/>
      <c r="F102" s="157"/>
      <c r="G102" s="157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305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3" x14ac:dyDescent="0.2">
      <c r="A103" s="154"/>
      <c r="B103" s="155"/>
      <c r="C103" s="188" t="s">
        <v>163</v>
      </c>
      <c r="D103" s="159"/>
      <c r="E103" s="160">
        <v>4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">
      <c r="A104" s="173">
        <v>27</v>
      </c>
      <c r="B104" s="174" t="s">
        <v>1766</v>
      </c>
      <c r="C104" s="187" t="s">
        <v>1767</v>
      </c>
      <c r="D104" s="175" t="s">
        <v>355</v>
      </c>
      <c r="E104" s="176">
        <v>4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2.9E-4</v>
      </c>
      <c r="O104" s="156">
        <f>ROUND(E104*N104,2)</f>
        <v>0</v>
      </c>
      <c r="P104" s="156">
        <v>0</v>
      </c>
      <c r="Q104" s="156">
        <f>ROUND(E104*P104,2)</f>
        <v>0</v>
      </c>
      <c r="R104" s="157"/>
      <c r="S104" s="157" t="s">
        <v>1583</v>
      </c>
      <c r="T104" s="157" t="s">
        <v>1584</v>
      </c>
      <c r="U104" s="157">
        <v>0</v>
      </c>
      <c r="V104" s="157">
        <f>ROUND(E104*U104,2)</f>
        <v>0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1674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2" x14ac:dyDescent="0.2">
      <c r="A105" s="154"/>
      <c r="B105" s="155"/>
      <c r="C105" s="274" t="s">
        <v>1768</v>
      </c>
      <c r="D105" s="275"/>
      <c r="E105" s="275"/>
      <c r="F105" s="275"/>
      <c r="G105" s="275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319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2" x14ac:dyDescent="0.2">
      <c r="A106" s="154"/>
      <c r="B106" s="155"/>
      <c r="C106" s="188" t="s">
        <v>1739</v>
      </c>
      <c r="D106" s="159"/>
      <c r="E106" s="160"/>
      <c r="F106" s="157"/>
      <c r="G106" s="157"/>
      <c r="H106" s="157"/>
      <c r="I106" s="157"/>
      <c r="J106" s="157"/>
      <c r="K106" s="157"/>
      <c r="L106" s="157"/>
      <c r="M106" s="157"/>
      <c r="N106" s="156"/>
      <c r="O106" s="156"/>
      <c r="P106" s="156"/>
      <c r="Q106" s="156"/>
      <c r="R106" s="157"/>
      <c r="S106" s="157"/>
      <c r="T106" s="157"/>
      <c r="U106" s="157"/>
      <c r="V106" s="157"/>
      <c r="W106" s="157"/>
      <c r="X106" s="157"/>
      <c r="Y106" s="157"/>
      <c r="Z106" s="147"/>
      <c r="AA106" s="147"/>
      <c r="AB106" s="147"/>
      <c r="AC106" s="147"/>
      <c r="AD106" s="147"/>
      <c r="AE106" s="147"/>
      <c r="AF106" s="147"/>
      <c r="AG106" s="147" t="s">
        <v>305</v>
      </c>
      <c r="AH106" s="147">
        <v>0</v>
      </c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3" x14ac:dyDescent="0.2">
      <c r="A107" s="154"/>
      <c r="B107" s="155"/>
      <c r="C107" s="188" t="s">
        <v>163</v>
      </c>
      <c r="D107" s="159"/>
      <c r="E107" s="160">
        <v>4</v>
      </c>
      <c r="F107" s="157"/>
      <c r="G107" s="157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305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2.5" outlineLevel="1" x14ac:dyDescent="0.2">
      <c r="A108" s="173">
        <v>28</v>
      </c>
      <c r="B108" s="174" t="s">
        <v>1769</v>
      </c>
      <c r="C108" s="187" t="s">
        <v>1770</v>
      </c>
      <c r="D108" s="175" t="s">
        <v>355</v>
      </c>
      <c r="E108" s="176">
        <v>16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3.4000000000000002E-4</v>
      </c>
      <c r="O108" s="156">
        <f>ROUND(E108*N108,2)</f>
        <v>0.01</v>
      </c>
      <c r="P108" s="156">
        <v>0</v>
      </c>
      <c r="Q108" s="156">
        <f>ROUND(E108*P108,2)</f>
        <v>0</v>
      </c>
      <c r="R108" s="157"/>
      <c r="S108" s="157" t="s">
        <v>1583</v>
      </c>
      <c r="T108" s="157" t="s">
        <v>1584</v>
      </c>
      <c r="U108" s="157">
        <v>0</v>
      </c>
      <c r="V108" s="157">
        <f>ROUND(E108*U108,2)</f>
        <v>0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1674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">
      <c r="A109" s="154"/>
      <c r="B109" s="155"/>
      <c r="C109" s="274" t="s">
        <v>1771</v>
      </c>
      <c r="D109" s="275"/>
      <c r="E109" s="275"/>
      <c r="F109" s="275"/>
      <c r="G109" s="275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319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2" x14ac:dyDescent="0.2">
      <c r="A110" s="154"/>
      <c r="B110" s="155"/>
      <c r="C110" s="188" t="s">
        <v>3365</v>
      </c>
      <c r="D110" s="159"/>
      <c r="E110" s="160"/>
      <c r="F110" s="157"/>
      <c r="G110" s="157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305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3" x14ac:dyDescent="0.2">
      <c r="A111" s="154"/>
      <c r="B111" s="155"/>
      <c r="C111" s="188" t="s">
        <v>3366</v>
      </c>
      <c r="D111" s="159"/>
      <c r="E111" s="160">
        <v>16</v>
      </c>
      <c r="F111" s="157"/>
      <c r="G111" s="15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305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2">
      <c r="A112" s="173">
        <v>29</v>
      </c>
      <c r="B112" s="174" t="s">
        <v>1774</v>
      </c>
      <c r="C112" s="187" t="s">
        <v>1775</v>
      </c>
      <c r="D112" s="175" t="s">
        <v>355</v>
      </c>
      <c r="E112" s="176">
        <v>16</v>
      </c>
      <c r="F112" s="177"/>
      <c r="G112" s="178">
        <f>ROUND(E112*F112,2)</f>
        <v>0</v>
      </c>
      <c r="H112" s="158"/>
      <c r="I112" s="157">
        <f>ROUND(E112*H112,2)</f>
        <v>0</v>
      </c>
      <c r="J112" s="158"/>
      <c r="K112" s="157">
        <f>ROUND(E112*J112,2)</f>
        <v>0</v>
      </c>
      <c r="L112" s="157">
        <v>21</v>
      </c>
      <c r="M112" s="157">
        <f>G112*(1+L112/100)</f>
        <v>0</v>
      </c>
      <c r="N112" s="156">
        <v>1.2E-4</v>
      </c>
      <c r="O112" s="156">
        <f>ROUND(E112*N112,2)</f>
        <v>0</v>
      </c>
      <c r="P112" s="156">
        <v>0</v>
      </c>
      <c r="Q112" s="156">
        <f>ROUND(E112*P112,2)</f>
        <v>0</v>
      </c>
      <c r="R112" s="157"/>
      <c r="S112" s="157" t="s">
        <v>1583</v>
      </c>
      <c r="T112" s="157" t="s">
        <v>1584</v>
      </c>
      <c r="U112" s="157">
        <v>0</v>
      </c>
      <c r="V112" s="157">
        <f>ROUND(E112*U112,2)</f>
        <v>0</v>
      </c>
      <c r="W112" s="157"/>
      <c r="X112" s="157" t="s">
        <v>334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1597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2" x14ac:dyDescent="0.2">
      <c r="A113" s="154"/>
      <c r="B113" s="155"/>
      <c r="C113" s="188" t="s">
        <v>3365</v>
      </c>
      <c r="D113" s="159"/>
      <c r="E113" s="160"/>
      <c r="F113" s="157"/>
      <c r="G113" s="157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305</v>
      </c>
      <c r="AH113" s="147">
        <v>0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3" x14ac:dyDescent="0.2">
      <c r="A114" s="154"/>
      <c r="B114" s="155"/>
      <c r="C114" s="188" t="s">
        <v>3366</v>
      </c>
      <c r="D114" s="159"/>
      <c r="E114" s="160">
        <v>16</v>
      </c>
      <c r="F114" s="157"/>
      <c r="G114" s="157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ht="22.5" outlineLevel="1" x14ac:dyDescent="0.2">
      <c r="A115" s="173">
        <v>30</v>
      </c>
      <c r="B115" s="174" t="s">
        <v>1776</v>
      </c>
      <c r="C115" s="187" t="s">
        <v>1777</v>
      </c>
      <c r="D115" s="175" t="s">
        <v>355</v>
      </c>
      <c r="E115" s="176">
        <v>6</v>
      </c>
      <c r="F115" s="177"/>
      <c r="G115" s="178">
        <f>ROUND(E115*F115,2)</f>
        <v>0</v>
      </c>
      <c r="H115" s="158"/>
      <c r="I115" s="157">
        <f>ROUND(E115*H115,2)</f>
        <v>0</v>
      </c>
      <c r="J115" s="158"/>
      <c r="K115" s="157">
        <f>ROUND(E115*J115,2)</f>
        <v>0</v>
      </c>
      <c r="L115" s="157">
        <v>21</v>
      </c>
      <c r="M115" s="157">
        <f>G115*(1+L115/100)</f>
        <v>0</v>
      </c>
      <c r="N115" s="156">
        <v>4.2999999999999999E-4</v>
      </c>
      <c r="O115" s="156">
        <f>ROUND(E115*N115,2)</f>
        <v>0</v>
      </c>
      <c r="P115" s="156">
        <v>0</v>
      </c>
      <c r="Q115" s="156">
        <f>ROUND(E115*P115,2)</f>
        <v>0</v>
      </c>
      <c r="R115" s="157"/>
      <c r="S115" s="157" t="s">
        <v>1583</v>
      </c>
      <c r="T115" s="157" t="s">
        <v>1584</v>
      </c>
      <c r="U115" s="157">
        <v>0</v>
      </c>
      <c r="V115" s="157">
        <f>ROUND(E115*U115,2)</f>
        <v>0</v>
      </c>
      <c r="W115" s="157"/>
      <c r="X115" s="157" t="s">
        <v>301</v>
      </c>
      <c r="Y115" s="157" t="s">
        <v>302</v>
      </c>
      <c r="Z115" s="147"/>
      <c r="AA115" s="147"/>
      <c r="AB115" s="147"/>
      <c r="AC115" s="147"/>
      <c r="AD115" s="147"/>
      <c r="AE115" s="147"/>
      <c r="AF115" s="147"/>
      <c r="AG115" s="147" t="s">
        <v>1674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2" x14ac:dyDescent="0.2">
      <c r="A116" s="154"/>
      <c r="B116" s="155"/>
      <c r="C116" s="274" t="s">
        <v>1778</v>
      </c>
      <c r="D116" s="275"/>
      <c r="E116" s="275"/>
      <c r="F116" s="275"/>
      <c r="G116" s="275"/>
      <c r="H116" s="157"/>
      <c r="I116" s="157"/>
      <c r="J116" s="157"/>
      <c r="K116" s="157"/>
      <c r="L116" s="157"/>
      <c r="M116" s="157"/>
      <c r="N116" s="156"/>
      <c r="O116" s="156"/>
      <c r="P116" s="156"/>
      <c r="Q116" s="156"/>
      <c r="R116" s="157"/>
      <c r="S116" s="157"/>
      <c r="T116" s="157"/>
      <c r="U116" s="157"/>
      <c r="V116" s="157"/>
      <c r="W116" s="157"/>
      <c r="X116" s="157"/>
      <c r="Y116" s="157"/>
      <c r="Z116" s="147"/>
      <c r="AA116" s="147"/>
      <c r="AB116" s="147"/>
      <c r="AC116" s="147"/>
      <c r="AD116" s="147"/>
      <c r="AE116" s="147"/>
      <c r="AF116" s="147"/>
      <c r="AG116" s="147" t="s">
        <v>319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2" x14ac:dyDescent="0.2">
      <c r="A117" s="154"/>
      <c r="B117" s="155"/>
      <c r="C117" s="188" t="s">
        <v>1736</v>
      </c>
      <c r="D117" s="159"/>
      <c r="E117" s="160"/>
      <c r="F117" s="157"/>
      <c r="G117" s="157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305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3" x14ac:dyDescent="0.2">
      <c r="A118" s="154"/>
      <c r="B118" s="155"/>
      <c r="C118" s="188" t="s">
        <v>169</v>
      </c>
      <c r="D118" s="159"/>
      <c r="E118" s="160">
        <v>6</v>
      </c>
      <c r="F118" s="157"/>
      <c r="G118" s="157"/>
      <c r="H118" s="157"/>
      <c r="I118" s="157"/>
      <c r="J118" s="157"/>
      <c r="K118" s="157"/>
      <c r="L118" s="157"/>
      <c r="M118" s="157"/>
      <c r="N118" s="156"/>
      <c r="O118" s="156"/>
      <c r="P118" s="156"/>
      <c r="Q118" s="156"/>
      <c r="R118" s="157"/>
      <c r="S118" s="157"/>
      <c r="T118" s="157"/>
      <c r="U118" s="157"/>
      <c r="V118" s="157"/>
      <c r="W118" s="157"/>
      <c r="X118" s="157"/>
      <c r="Y118" s="157"/>
      <c r="Z118" s="147"/>
      <c r="AA118" s="147"/>
      <c r="AB118" s="147"/>
      <c r="AC118" s="147"/>
      <c r="AD118" s="147"/>
      <c r="AE118" s="147"/>
      <c r="AF118" s="147"/>
      <c r="AG118" s="147" t="s">
        <v>305</v>
      </c>
      <c r="AH118" s="147">
        <v>0</v>
      </c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1" x14ac:dyDescent="0.2">
      <c r="A119" s="173">
        <v>31</v>
      </c>
      <c r="B119" s="174" t="s">
        <v>1781</v>
      </c>
      <c r="C119" s="187" t="s">
        <v>1782</v>
      </c>
      <c r="D119" s="175" t="s">
        <v>355</v>
      </c>
      <c r="E119" s="176">
        <v>6</v>
      </c>
      <c r="F119" s="177"/>
      <c r="G119" s="178">
        <f>ROUND(E119*F119,2)</f>
        <v>0</v>
      </c>
      <c r="H119" s="158"/>
      <c r="I119" s="157">
        <f>ROUND(E119*H119,2)</f>
        <v>0</v>
      </c>
      <c r="J119" s="158"/>
      <c r="K119" s="157">
        <f>ROUND(E119*J119,2)</f>
        <v>0</v>
      </c>
      <c r="L119" s="157">
        <v>21</v>
      </c>
      <c r="M119" s="157">
        <f>G119*(1+L119/100)</f>
        <v>0</v>
      </c>
      <c r="N119" s="156">
        <v>1.6000000000000001E-4</v>
      </c>
      <c r="O119" s="156">
        <f>ROUND(E119*N119,2)</f>
        <v>0</v>
      </c>
      <c r="P119" s="156">
        <v>0</v>
      </c>
      <c r="Q119" s="156">
        <f>ROUND(E119*P119,2)</f>
        <v>0</v>
      </c>
      <c r="R119" s="157"/>
      <c r="S119" s="157" t="s">
        <v>1583</v>
      </c>
      <c r="T119" s="157" t="s">
        <v>1584</v>
      </c>
      <c r="U119" s="157">
        <v>0</v>
      </c>
      <c r="V119" s="157">
        <f>ROUND(E119*U119,2)</f>
        <v>0</v>
      </c>
      <c r="W119" s="157"/>
      <c r="X119" s="157" t="s">
        <v>334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1597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2" x14ac:dyDescent="0.2">
      <c r="A120" s="154"/>
      <c r="B120" s="155"/>
      <c r="C120" s="188" t="s">
        <v>1736</v>
      </c>
      <c r="D120" s="159"/>
      <c r="E120" s="160"/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3" x14ac:dyDescent="0.2">
      <c r="A121" s="154"/>
      <c r="B121" s="155"/>
      <c r="C121" s="188" t="s">
        <v>169</v>
      </c>
      <c r="D121" s="159"/>
      <c r="E121" s="160">
        <v>6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ht="45" outlineLevel="1" x14ac:dyDescent="0.2">
      <c r="A122" s="173">
        <v>32</v>
      </c>
      <c r="B122" s="174" t="s">
        <v>1788</v>
      </c>
      <c r="C122" s="187" t="s">
        <v>1789</v>
      </c>
      <c r="D122" s="175" t="s">
        <v>355</v>
      </c>
      <c r="E122" s="176">
        <v>26</v>
      </c>
      <c r="F122" s="177"/>
      <c r="G122" s="178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6">
        <v>6.9999999999999994E-5</v>
      </c>
      <c r="O122" s="156">
        <f>ROUND(E122*N122,2)</f>
        <v>0</v>
      </c>
      <c r="P122" s="156">
        <v>0</v>
      </c>
      <c r="Q122" s="156">
        <f>ROUND(E122*P122,2)</f>
        <v>0</v>
      </c>
      <c r="R122" s="157"/>
      <c r="S122" s="157" t="s">
        <v>1583</v>
      </c>
      <c r="T122" s="157" t="s">
        <v>1584</v>
      </c>
      <c r="U122" s="157">
        <v>0</v>
      </c>
      <c r="V122" s="157">
        <f>ROUND(E122*U122,2)</f>
        <v>0</v>
      </c>
      <c r="W122" s="157"/>
      <c r="X122" s="157" t="s">
        <v>301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1674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2" x14ac:dyDescent="0.2">
      <c r="A123" s="154"/>
      <c r="B123" s="155"/>
      <c r="C123" s="274" t="s">
        <v>1790</v>
      </c>
      <c r="D123" s="275"/>
      <c r="E123" s="275"/>
      <c r="F123" s="275"/>
      <c r="G123" s="275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319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2" x14ac:dyDescent="0.2">
      <c r="A124" s="154"/>
      <c r="B124" s="155"/>
      <c r="C124" s="188" t="s">
        <v>3379</v>
      </c>
      <c r="D124" s="159"/>
      <c r="E124" s="160"/>
      <c r="F124" s="157"/>
      <c r="G124" s="157"/>
      <c r="H124" s="157"/>
      <c r="I124" s="157"/>
      <c r="J124" s="157"/>
      <c r="K124" s="157"/>
      <c r="L124" s="157"/>
      <c r="M124" s="157"/>
      <c r="N124" s="156"/>
      <c r="O124" s="156"/>
      <c r="P124" s="156"/>
      <c r="Q124" s="156"/>
      <c r="R124" s="157"/>
      <c r="S124" s="157"/>
      <c r="T124" s="157"/>
      <c r="U124" s="157"/>
      <c r="V124" s="157"/>
      <c r="W124" s="157"/>
      <c r="X124" s="157"/>
      <c r="Y124" s="157"/>
      <c r="Z124" s="147"/>
      <c r="AA124" s="147"/>
      <c r="AB124" s="147"/>
      <c r="AC124" s="147"/>
      <c r="AD124" s="147"/>
      <c r="AE124" s="147"/>
      <c r="AF124" s="147"/>
      <c r="AG124" s="147" t="s">
        <v>305</v>
      </c>
      <c r="AH124" s="147">
        <v>0</v>
      </c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3" x14ac:dyDescent="0.2">
      <c r="A125" s="154"/>
      <c r="B125" s="155"/>
      <c r="C125" s="188" t="s">
        <v>1780</v>
      </c>
      <c r="D125" s="159"/>
      <c r="E125" s="160">
        <v>26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">
      <c r="A126" s="173">
        <v>33</v>
      </c>
      <c r="B126" s="174" t="s">
        <v>1798</v>
      </c>
      <c r="C126" s="187" t="s">
        <v>1799</v>
      </c>
      <c r="D126" s="175" t="s">
        <v>314</v>
      </c>
      <c r="E126" s="176">
        <v>11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8.0000000000000007E-5</v>
      </c>
      <c r="O126" s="156">
        <f>ROUND(E126*N126,2)</f>
        <v>0</v>
      </c>
      <c r="P126" s="156">
        <v>0</v>
      </c>
      <c r="Q126" s="156">
        <f>ROUND(E126*P126,2)</f>
        <v>0</v>
      </c>
      <c r="R126" s="157"/>
      <c r="S126" s="157" t="s">
        <v>1583</v>
      </c>
      <c r="T126" s="157" t="s">
        <v>1584</v>
      </c>
      <c r="U126" s="157">
        <v>0</v>
      </c>
      <c r="V126" s="157">
        <f>ROUND(E126*U126,2)</f>
        <v>0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1674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2" x14ac:dyDescent="0.2">
      <c r="A127" s="154"/>
      <c r="B127" s="155"/>
      <c r="C127" s="274" t="s">
        <v>1800</v>
      </c>
      <c r="D127" s="275"/>
      <c r="E127" s="275"/>
      <c r="F127" s="275"/>
      <c r="G127" s="275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319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2" x14ac:dyDescent="0.2">
      <c r="A128" s="154"/>
      <c r="B128" s="155"/>
      <c r="C128" s="188" t="s">
        <v>3358</v>
      </c>
      <c r="D128" s="159"/>
      <c r="E128" s="160"/>
      <c r="F128" s="157"/>
      <c r="G128" s="157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7"/>
      <c r="AA128" s="147"/>
      <c r="AB128" s="147"/>
      <c r="AC128" s="147"/>
      <c r="AD128" s="147"/>
      <c r="AE128" s="147"/>
      <c r="AF128" s="147"/>
      <c r="AG128" s="147" t="s">
        <v>305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3" x14ac:dyDescent="0.2">
      <c r="A129" s="154"/>
      <c r="B129" s="155"/>
      <c r="C129" s="188" t="s">
        <v>3359</v>
      </c>
      <c r="D129" s="159"/>
      <c r="E129" s="160">
        <v>11</v>
      </c>
      <c r="F129" s="157"/>
      <c r="G129" s="157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305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ht="22.5" outlineLevel="1" x14ac:dyDescent="0.2">
      <c r="A130" s="173">
        <v>34</v>
      </c>
      <c r="B130" s="174" t="s">
        <v>1803</v>
      </c>
      <c r="C130" s="187" t="s">
        <v>1804</v>
      </c>
      <c r="D130" s="175" t="s">
        <v>314</v>
      </c>
      <c r="E130" s="176">
        <v>7</v>
      </c>
      <c r="F130" s="177"/>
      <c r="G130" s="178">
        <f>ROUND(E130*F130,2)</f>
        <v>0</v>
      </c>
      <c r="H130" s="158"/>
      <c r="I130" s="157">
        <f>ROUND(E130*H130,2)</f>
        <v>0</v>
      </c>
      <c r="J130" s="158"/>
      <c r="K130" s="157">
        <f>ROUND(E130*J130,2)</f>
        <v>0</v>
      </c>
      <c r="L130" s="157">
        <v>21</v>
      </c>
      <c r="M130" s="157">
        <f>G130*(1+L130/100)</f>
        <v>0</v>
      </c>
      <c r="N130" s="156">
        <v>0</v>
      </c>
      <c r="O130" s="156">
        <f>ROUND(E130*N130,2)</f>
        <v>0</v>
      </c>
      <c r="P130" s="156">
        <v>0</v>
      </c>
      <c r="Q130" s="156">
        <f>ROUND(E130*P130,2)</f>
        <v>0</v>
      </c>
      <c r="R130" s="157"/>
      <c r="S130" s="157" t="s">
        <v>1583</v>
      </c>
      <c r="T130" s="157" t="s">
        <v>1584</v>
      </c>
      <c r="U130" s="157">
        <v>0</v>
      </c>
      <c r="V130" s="157">
        <f>ROUND(E130*U130,2)</f>
        <v>0</v>
      </c>
      <c r="W130" s="157"/>
      <c r="X130" s="157" t="s">
        <v>301</v>
      </c>
      <c r="Y130" s="157" t="s">
        <v>302</v>
      </c>
      <c r="Z130" s="147"/>
      <c r="AA130" s="147"/>
      <c r="AB130" s="147"/>
      <c r="AC130" s="147"/>
      <c r="AD130" s="147"/>
      <c r="AE130" s="147"/>
      <c r="AF130" s="147"/>
      <c r="AG130" s="147" t="s">
        <v>1674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2" x14ac:dyDescent="0.2">
      <c r="A131" s="154"/>
      <c r="B131" s="155"/>
      <c r="C131" s="274" t="s">
        <v>1805</v>
      </c>
      <c r="D131" s="275"/>
      <c r="E131" s="275"/>
      <c r="F131" s="275"/>
      <c r="G131" s="275"/>
      <c r="H131" s="157"/>
      <c r="I131" s="157"/>
      <c r="J131" s="157"/>
      <c r="K131" s="157"/>
      <c r="L131" s="157"/>
      <c r="M131" s="157"/>
      <c r="N131" s="156"/>
      <c r="O131" s="156"/>
      <c r="P131" s="156"/>
      <c r="Q131" s="156"/>
      <c r="R131" s="157"/>
      <c r="S131" s="157"/>
      <c r="T131" s="157"/>
      <c r="U131" s="157"/>
      <c r="V131" s="157"/>
      <c r="W131" s="157"/>
      <c r="X131" s="157"/>
      <c r="Y131" s="157"/>
      <c r="Z131" s="147"/>
      <c r="AA131" s="147"/>
      <c r="AB131" s="147"/>
      <c r="AC131" s="147"/>
      <c r="AD131" s="147"/>
      <c r="AE131" s="147"/>
      <c r="AF131" s="147"/>
      <c r="AG131" s="147" t="s">
        <v>319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2" x14ac:dyDescent="0.2">
      <c r="A132" s="154"/>
      <c r="B132" s="155"/>
      <c r="C132" s="188" t="s">
        <v>1691</v>
      </c>
      <c r="D132" s="159"/>
      <c r="E132" s="160"/>
      <c r="F132" s="157"/>
      <c r="G132" s="157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305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3" x14ac:dyDescent="0.2">
      <c r="A133" s="154"/>
      <c r="B133" s="155"/>
      <c r="C133" s="188" t="s">
        <v>1692</v>
      </c>
      <c r="D133" s="159"/>
      <c r="E133" s="160">
        <v>7</v>
      </c>
      <c r="F133" s="157"/>
      <c r="G133" s="157"/>
      <c r="H133" s="157"/>
      <c r="I133" s="157"/>
      <c r="J133" s="157"/>
      <c r="K133" s="157"/>
      <c r="L133" s="157"/>
      <c r="M133" s="157"/>
      <c r="N133" s="156"/>
      <c r="O133" s="156"/>
      <c r="P133" s="156"/>
      <c r="Q133" s="156"/>
      <c r="R133" s="157"/>
      <c r="S133" s="157"/>
      <c r="T133" s="157"/>
      <c r="U133" s="157"/>
      <c r="V133" s="157"/>
      <c r="W133" s="157"/>
      <c r="X133" s="157"/>
      <c r="Y133" s="157"/>
      <c r="Z133" s="147"/>
      <c r="AA133" s="147"/>
      <c r="AB133" s="147"/>
      <c r="AC133" s="147"/>
      <c r="AD133" s="147"/>
      <c r="AE133" s="147"/>
      <c r="AF133" s="147"/>
      <c r="AG133" s="147" t="s">
        <v>305</v>
      </c>
      <c r="AH133" s="147">
        <v>0</v>
      </c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ht="22.5" outlineLevel="1" x14ac:dyDescent="0.2">
      <c r="A134" s="173">
        <v>35</v>
      </c>
      <c r="B134" s="174" t="s">
        <v>1808</v>
      </c>
      <c r="C134" s="187" t="s">
        <v>1809</v>
      </c>
      <c r="D134" s="175" t="s">
        <v>314</v>
      </c>
      <c r="E134" s="176">
        <v>7</v>
      </c>
      <c r="F134" s="177"/>
      <c r="G134" s="178">
        <f>ROUND(E134*F134,2)</f>
        <v>0</v>
      </c>
      <c r="H134" s="158"/>
      <c r="I134" s="157">
        <f>ROUND(E134*H134,2)</f>
        <v>0</v>
      </c>
      <c r="J134" s="158"/>
      <c r="K134" s="157">
        <f>ROUND(E134*J134,2)</f>
        <v>0</v>
      </c>
      <c r="L134" s="157">
        <v>21</v>
      </c>
      <c r="M134" s="157">
        <f>G134*(1+L134/100)</f>
        <v>0</v>
      </c>
      <c r="N134" s="156">
        <v>1.2999999999999999E-4</v>
      </c>
      <c r="O134" s="156">
        <f>ROUND(E134*N134,2)</f>
        <v>0</v>
      </c>
      <c r="P134" s="156">
        <v>0</v>
      </c>
      <c r="Q134" s="156">
        <f>ROUND(E134*P134,2)</f>
        <v>0</v>
      </c>
      <c r="R134" s="157"/>
      <c r="S134" s="157" t="s">
        <v>1583</v>
      </c>
      <c r="T134" s="157" t="s">
        <v>1584</v>
      </c>
      <c r="U134" s="157">
        <v>0</v>
      </c>
      <c r="V134" s="157">
        <f>ROUND(E134*U134,2)</f>
        <v>0</v>
      </c>
      <c r="W134" s="157"/>
      <c r="X134" s="157" t="s">
        <v>301</v>
      </c>
      <c r="Y134" s="157" t="s">
        <v>302</v>
      </c>
      <c r="Z134" s="147"/>
      <c r="AA134" s="147"/>
      <c r="AB134" s="147"/>
      <c r="AC134" s="147"/>
      <c r="AD134" s="147"/>
      <c r="AE134" s="147"/>
      <c r="AF134" s="147"/>
      <c r="AG134" s="147" t="s">
        <v>1674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2" x14ac:dyDescent="0.2">
      <c r="A135" s="154"/>
      <c r="B135" s="155"/>
      <c r="C135" s="274" t="s">
        <v>1810</v>
      </c>
      <c r="D135" s="275"/>
      <c r="E135" s="275"/>
      <c r="F135" s="275"/>
      <c r="G135" s="275"/>
      <c r="H135" s="157"/>
      <c r="I135" s="157"/>
      <c r="J135" s="157"/>
      <c r="K135" s="157"/>
      <c r="L135" s="157"/>
      <c r="M135" s="157"/>
      <c r="N135" s="156"/>
      <c r="O135" s="156"/>
      <c r="P135" s="156"/>
      <c r="Q135" s="156"/>
      <c r="R135" s="157"/>
      <c r="S135" s="157"/>
      <c r="T135" s="157"/>
      <c r="U135" s="157"/>
      <c r="V135" s="157"/>
      <c r="W135" s="157"/>
      <c r="X135" s="157"/>
      <c r="Y135" s="157"/>
      <c r="Z135" s="147"/>
      <c r="AA135" s="147"/>
      <c r="AB135" s="147"/>
      <c r="AC135" s="147"/>
      <c r="AD135" s="147"/>
      <c r="AE135" s="147"/>
      <c r="AF135" s="147"/>
      <c r="AG135" s="147" t="s">
        <v>319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2" x14ac:dyDescent="0.2">
      <c r="A136" s="154"/>
      <c r="B136" s="155"/>
      <c r="C136" s="188" t="s">
        <v>1691</v>
      </c>
      <c r="D136" s="159"/>
      <c r="E136" s="160"/>
      <c r="F136" s="157"/>
      <c r="G136" s="157"/>
      <c r="H136" s="157"/>
      <c r="I136" s="157"/>
      <c r="J136" s="157"/>
      <c r="K136" s="157"/>
      <c r="L136" s="157"/>
      <c r="M136" s="157"/>
      <c r="N136" s="156"/>
      <c r="O136" s="156"/>
      <c r="P136" s="156"/>
      <c r="Q136" s="156"/>
      <c r="R136" s="157"/>
      <c r="S136" s="157"/>
      <c r="T136" s="157"/>
      <c r="U136" s="157"/>
      <c r="V136" s="157"/>
      <c r="W136" s="157"/>
      <c r="X136" s="157"/>
      <c r="Y136" s="157"/>
      <c r="Z136" s="147"/>
      <c r="AA136" s="147"/>
      <c r="AB136" s="147"/>
      <c r="AC136" s="147"/>
      <c r="AD136" s="147"/>
      <c r="AE136" s="147"/>
      <c r="AF136" s="147"/>
      <c r="AG136" s="147" t="s">
        <v>305</v>
      </c>
      <c r="AH136" s="147">
        <v>0</v>
      </c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3" x14ac:dyDescent="0.2">
      <c r="A137" s="154"/>
      <c r="B137" s="155"/>
      <c r="C137" s="188" t="s">
        <v>1692</v>
      </c>
      <c r="D137" s="159"/>
      <c r="E137" s="160">
        <v>7</v>
      </c>
      <c r="F137" s="157"/>
      <c r="G137" s="157"/>
      <c r="H137" s="157"/>
      <c r="I137" s="157"/>
      <c r="J137" s="157"/>
      <c r="K137" s="157"/>
      <c r="L137" s="157"/>
      <c r="M137" s="157"/>
      <c r="N137" s="156"/>
      <c r="O137" s="156"/>
      <c r="P137" s="156"/>
      <c r="Q137" s="156"/>
      <c r="R137" s="157"/>
      <c r="S137" s="157"/>
      <c r="T137" s="157"/>
      <c r="U137" s="157"/>
      <c r="V137" s="157"/>
      <c r="W137" s="157"/>
      <c r="X137" s="157"/>
      <c r="Y137" s="157"/>
      <c r="Z137" s="147"/>
      <c r="AA137" s="147"/>
      <c r="AB137" s="147"/>
      <c r="AC137" s="147"/>
      <c r="AD137" s="147"/>
      <c r="AE137" s="147"/>
      <c r="AF137" s="147"/>
      <c r="AG137" s="147" t="s">
        <v>305</v>
      </c>
      <c r="AH137" s="147">
        <v>0</v>
      </c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1" x14ac:dyDescent="0.2">
      <c r="A138" s="173">
        <v>36</v>
      </c>
      <c r="B138" s="174" t="s">
        <v>1812</v>
      </c>
      <c r="C138" s="187" t="s">
        <v>1813</v>
      </c>
      <c r="D138" s="175" t="s">
        <v>314</v>
      </c>
      <c r="E138" s="176">
        <v>7</v>
      </c>
      <c r="F138" s="177"/>
      <c r="G138" s="178">
        <f>ROUND(E138*F138,2)</f>
        <v>0</v>
      </c>
      <c r="H138" s="158"/>
      <c r="I138" s="157">
        <f>ROUND(E138*H138,2)</f>
        <v>0</v>
      </c>
      <c r="J138" s="158"/>
      <c r="K138" s="157">
        <f>ROUND(E138*J138,2)</f>
        <v>0</v>
      </c>
      <c r="L138" s="157">
        <v>21</v>
      </c>
      <c r="M138" s="157">
        <f>G138*(1+L138/100)</f>
        <v>0</v>
      </c>
      <c r="N138" s="156">
        <v>1.3999999999999999E-4</v>
      </c>
      <c r="O138" s="156">
        <f>ROUND(E138*N138,2)</f>
        <v>0</v>
      </c>
      <c r="P138" s="156">
        <v>0</v>
      </c>
      <c r="Q138" s="156">
        <f>ROUND(E138*P138,2)</f>
        <v>0</v>
      </c>
      <c r="R138" s="157"/>
      <c r="S138" s="157" t="s">
        <v>1583</v>
      </c>
      <c r="T138" s="157" t="s">
        <v>1584</v>
      </c>
      <c r="U138" s="157">
        <v>0</v>
      </c>
      <c r="V138" s="157">
        <f>ROUND(E138*U138,2)</f>
        <v>0</v>
      </c>
      <c r="W138" s="157"/>
      <c r="X138" s="157" t="s">
        <v>334</v>
      </c>
      <c r="Y138" s="157" t="s">
        <v>302</v>
      </c>
      <c r="Z138" s="147"/>
      <c r="AA138" s="147"/>
      <c r="AB138" s="147"/>
      <c r="AC138" s="147"/>
      <c r="AD138" s="147"/>
      <c r="AE138" s="147"/>
      <c r="AF138" s="147"/>
      <c r="AG138" s="147" t="s">
        <v>1597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2" x14ac:dyDescent="0.2">
      <c r="A139" s="154"/>
      <c r="B139" s="155"/>
      <c r="C139" s="188" t="s">
        <v>1691</v>
      </c>
      <c r="D139" s="159"/>
      <c r="E139" s="160"/>
      <c r="F139" s="157"/>
      <c r="G139" s="157"/>
      <c r="H139" s="157"/>
      <c r="I139" s="157"/>
      <c r="J139" s="157"/>
      <c r="K139" s="157"/>
      <c r="L139" s="157"/>
      <c r="M139" s="157"/>
      <c r="N139" s="156"/>
      <c r="O139" s="156"/>
      <c r="P139" s="156"/>
      <c r="Q139" s="156"/>
      <c r="R139" s="157"/>
      <c r="S139" s="157"/>
      <c r="T139" s="157"/>
      <c r="U139" s="157"/>
      <c r="V139" s="157"/>
      <c r="W139" s="157"/>
      <c r="X139" s="157"/>
      <c r="Y139" s="157"/>
      <c r="Z139" s="147"/>
      <c r="AA139" s="147"/>
      <c r="AB139" s="147"/>
      <c r="AC139" s="147"/>
      <c r="AD139" s="147"/>
      <c r="AE139" s="147"/>
      <c r="AF139" s="147"/>
      <c r="AG139" s="147" t="s">
        <v>305</v>
      </c>
      <c r="AH139" s="147">
        <v>0</v>
      </c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3" x14ac:dyDescent="0.2">
      <c r="A140" s="154"/>
      <c r="B140" s="155"/>
      <c r="C140" s="188" t="s">
        <v>1692</v>
      </c>
      <c r="D140" s="159"/>
      <c r="E140" s="160">
        <v>7</v>
      </c>
      <c r="F140" s="157"/>
      <c r="G140" s="157"/>
      <c r="H140" s="157"/>
      <c r="I140" s="157"/>
      <c r="J140" s="157"/>
      <c r="K140" s="157"/>
      <c r="L140" s="157"/>
      <c r="M140" s="157"/>
      <c r="N140" s="156"/>
      <c r="O140" s="156"/>
      <c r="P140" s="156"/>
      <c r="Q140" s="156"/>
      <c r="R140" s="157"/>
      <c r="S140" s="157"/>
      <c r="T140" s="157"/>
      <c r="U140" s="157"/>
      <c r="V140" s="157"/>
      <c r="W140" s="157"/>
      <c r="X140" s="157"/>
      <c r="Y140" s="157"/>
      <c r="Z140" s="147"/>
      <c r="AA140" s="147"/>
      <c r="AB140" s="147"/>
      <c r="AC140" s="147"/>
      <c r="AD140" s="147"/>
      <c r="AE140" s="147"/>
      <c r="AF140" s="147"/>
      <c r="AG140" s="147" t="s">
        <v>305</v>
      </c>
      <c r="AH140" s="147">
        <v>0</v>
      </c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1" x14ac:dyDescent="0.2">
      <c r="A141" s="173">
        <v>37</v>
      </c>
      <c r="B141" s="174" t="s">
        <v>1814</v>
      </c>
      <c r="C141" s="187" t="s">
        <v>1815</v>
      </c>
      <c r="D141" s="175" t="s">
        <v>1816</v>
      </c>
      <c r="E141" s="176">
        <v>1</v>
      </c>
      <c r="F141" s="177"/>
      <c r="G141" s="178">
        <f>ROUND(E141*F141,2)</f>
        <v>0</v>
      </c>
      <c r="H141" s="158"/>
      <c r="I141" s="157">
        <f>ROUND(E141*H141,2)</f>
        <v>0</v>
      </c>
      <c r="J141" s="158"/>
      <c r="K141" s="157">
        <f>ROUND(E141*J141,2)</f>
        <v>0</v>
      </c>
      <c r="L141" s="157">
        <v>21</v>
      </c>
      <c r="M141" s="157">
        <f>G141*(1+L141/100)</f>
        <v>0</v>
      </c>
      <c r="N141" s="156">
        <v>2.5000000000000001E-4</v>
      </c>
      <c r="O141" s="156">
        <f>ROUND(E141*N141,2)</f>
        <v>0</v>
      </c>
      <c r="P141" s="156">
        <v>0</v>
      </c>
      <c r="Q141" s="156">
        <f>ROUND(E141*P141,2)</f>
        <v>0</v>
      </c>
      <c r="R141" s="157"/>
      <c r="S141" s="157" t="s">
        <v>1583</v>
      </c>
      <c r="T141" s="157" t="s">
        <v>1584</v>
      </c>
      <c r="U141" s="157">
        <v>0</v>
      </c>
      <c r="V141" s="157">
        <f>ROUND(E141*U141,2)</f>
        <v>0</v>
      </c>
      <c r="W141" s="157"/>
      <c r="X141" s="157" t="s">
        <v>301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1674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2" x14ac:dyDescent="0.2">
      <c r="A142" s="154"/>
      <c r="B142" s="155"/>
      <c r="C142" s="274" t="s">
        <v>1817</v>
      </c>
      <c r="D142" s="275"/>
      <c r="E142" s="275"/>
      <c r="F142" s="275"/>
      <c r="G142" s="275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319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2" x14ac:dyDescent="0.2">
      <c r="A143" s="154"/>
      <c r="B143" s="155"/>
      <c r="C143" s="188" t="s">
        <v>1727</v>
      </c>
      <c r="D143" s="159"/>
      <c r="E143" s="160"/>
      <c r="F143" s="157"/>
      <c r="G143" s="157"/>
      <c r="H143" s="157"/>
      <c r="I143" s="157"/>
      <c r="J143" s="157"/>
      <c r="K143" s="157"/>
      <c r="L143" s="157"/>
      <c r="M143" s="157"/>
      <c r="N143" s="156"/>
      <c r="O143" s="156"/>
      <c r="P143" s="156"/>
      <c r="Q143" s="156"/>
      <c r="R143" s="157"/>
      <c r="S143" s="157"/>
      <c r="T143" s="157"/>
      <c r="U143" s="157"/>
      <c r="V143" s="157"/>
      <c r="W143" s="157"/>
      <c r="X143" s="157"/>
      <c r="Y143" s="157"/>
      <c r="Z143" s="147"/>
      <c r="AA143" s="147"/>
      <c r="AB143" s="147"/>
      <c r="AC143" s="147"/>
      <c r="AD143" s="147"/>
      <c r="AE143" s="147"/>
      <c r="AF143" s="147"/>
      <c r="AG143" s="147" t="s">
        <v>305</v>
      </c>
      <c r="AH143" s="147">
        <v>0</v>
      </c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3" x14ac:dyDescent="0.2">
      <c r="A144" s="154"/>
      <c r="B144" s="155"/>
      <c r="C144" s="188" t="s">
        <v>155</v>
      </c>
      <c r="D144" s="159"/>
      <c r="E144" s="160">
        <v>1</v>
      </c>
      <c r="F144" s="157"/>
      <c r="G144" s="157"/>
      <c r="H144" s="157"/>
      <c r="I144" s="157"/>
      <c r="J144" s="157"/>
      <c r="K144" s="157"/>
      <c r="L144" s="157"/>
      <c r="M144" s="157"/>
      <c r="N144" s="156"/>
      <c r="O144" s="156"/>
      <c r="P144" s="156"/>
      <c r="Q144" s="156"/>
      <c r="R144" s="157"/>
      <c r="S144" s="157"/>
      <c r="T144" s="157"/>
      <c r="U144" s="157"/>
      <c r="V144" s="157"/>
      <c r="W144" s="157"/>
      <c r="X144" s="157"/>
      <c r="Y144" s="157"/>
      <c r="Z144" s="147"/>
      <c r="AA144" s="147"/>
      <c r="AB144" s="147"/>
      <c r="AC144" s="147"/>
      <c r="AD144" s="147"/>
      <c r="AE144" s="147"/>
      <c r="AF144" s="147"/>
      <c r="AG144" s="147" t="s">
        <v>305</v>
      </c>
      <c r="AH144" s="147">
        <v>0</v>
      </c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ht="22.5" outlineLevel="1" x14ac:dyDescent="0.2">
      <c r="A145" s="173">
        <v>38</v>
      </c>
      <c r="B145" s="174" t="s">
        <v>1830</v>
      </c>
      <c r="C145" s="187" t="s">
        <v>1831</v>
      </c>
      <c r="D145" s="175" t="s">
        <v>314</v>
      </c>
      <c r="E145" s="176">
        <v>1</v>
      </c>
      <c r="F145" s="177"/>
      <c r="G145" s="178">
        <f>ROUND(E145*F145,2)</f>
        <v>0</v>
      </c>
      <c r="H145" s="158"/>
      <c r="I145" s="157">
        <f>ROUND(E145*H145,2)</f>
        <v>0</v>
      </c>
      <c r="J145" s="158"/>
      <c r="K145" s="157">
        <f>ROUND(E145*J145,2)</f>
        <v>0</v>
      </c>
      <c r="L145" s="157">
        <v>21</v>
      </c>
      <c r="M145" s="157">
        <f>G145*(1+L145/100)</f>
        <v>0</v>
      </c>
      <c r="N145" s="156">
        <v>2.0000000000000002E-5</v>
      </c>
      <c r="O145" s="156">
        <f>ROUND(E145*N145,2)</f>
        <v>0</v>
      </c>
      <c r="P145" s="156">
        <v>0</v>
      </c>
      <c r="Q145" s="156">
        <f>ROUND(E145*P145,2)</f>
        <v>0</v>
      </c>
      <c r="R145" s="157"/>
      <c r="S145" s="157" t="s">
        <v>1583</v>
      </c>
      <c r="T145" s="157" t="s">
        <v>1584</v>
      </c>
      <c r="U145" s="157">
        <v>0</v>
      </c>
      <c r="V145" s="157">
        <f>ROUND(E145*U145,2)</f>
        <v>0</v>
      </c>
      <c r="W145" s="157"/>
      <c r="X145" s="157" t="s">
        <v>301</v>
      </c>
      <c r="Y145" s="157" t="s">
        <v>302</v>
      </c>
      <c r="Z145" s="147"/>
      <c r="AA145" s="147"/>
      <c r="AB145" s="147"/>
      <c r="AC145" s="147"/>
      <c r="AD145" s="147"/>
      <c r="AE145" s="147"/>
      <c r="AF145" s="147"/>
      <c r="AG145" s="147" t="s">
        <v>1674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2" x14ac:dyDescent="0.2">
      <c r="A146" s="154"/>
      <c r="B146" s="155"/>
      <c r="C146" s="274" t="s">
        <v>1832</v>
      </c>
      <c r="D146" s="275"/>
      <c r="E146" s="275"/>
      <c r="F146" s="275"/>
      <c r="G146" s="275"/>
      <c r="H146" s="157"/>
      <c r="I146" s="157"/>
      <c r="J146" s="157"/>
      <c r="K146" s="157"/>
      <c r="L146" s="157"/>
      <c r="M146" s="157"/>
      <c r="N146" s="156"/>
      <c r="O146" s="156"/>
      <c r="P146" s="156"/>
      <c r="Q146" s="156"/>
      <c r="R146" s="157"/>
      <c r="S146" s="157"/>
      <c r="T146" s="157"/>
      <c r="U146" s="157"/>
      <c r="V146" s="157"/>
      <c r="W146" s="157"/>
      <c r="X146" s="157"/>
      <c r="Y146" s="157"/>
      <c r="Z146" s="147"/>
      <c r="AA146" s="147"/>
      <c r="AB146" s="147"/>
      <c r="AC146" s="147"/>
      <c r="AD146" s="147"/>
      <c r="AE146" s="147"/>
      <c r="AF146" s="147"/>
      <c r="AG146" s="147" t="s">
        <v>319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2" x14ac:dyDescent="0.2">
      <c r="A147" s="154"/>
      <c r="B147" s="155"/>
      <c r="C147" s="188" t="s">
        <v>1727</v>
      </c>
      <c r="D147" s="159"/>
      <c r="E147" s="160"/>
      <c r="F147" s="157"/>
      <c r="G147" s="157"/>
      <c r="H147" s="157"/>
      <c r="I147" s="157"/>
      <c r="J147" s="157"/>
      <c r="K147" s="157"/>
      <c r="L147" s="157"/>
      <c r="M147" s="157"/>
      <c r="N147" s="156"/>
      <c r="O147" s="156"/>
      <c r="P147" s="156"/>
      <c r="Q147" s="156"/>
      <c r="R147" s="157"/>
      <c r="S147" s="157"/>
      <c r="T147" s="157"/>
      <c r="U147" s="157"/>
      <c r="V147" s="157"/>
      <c r="W147" s="157"/>
      <c r="X147" s="157"/>
      <c r="Y147" s="157"/>
      <c r="Z147" s="147"/>
      <c r="AA147" s="147"/>
      <c r="AB147" s="147"/>
      <c r="AC147" s="147"/>
      <c r="AD147" s="147"/>
      <c r="AE147" s="147"/>
      <c r="AF147" s="147"/>
      <c r="AG147" s="147" t="s">
        <v>305</v>
      </c>
      <c r="AH147" s="147">
        <v>0</v>
      </c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3" x14ac:dyDescent="0.2">
      <c r="A148" s="154"/>
      <c r="B148" s="155"/>
      <c r="C148" s="188" t="s">
        <v>155</v>
      </c>
      <c r="D148" s="159"/>
      <c r="E148" s="160">
        <v>1</v>
      </c>
      <c r="F148" s="157"/>
      <c r="G148" s="157"/>
      <c r="H148" s="157"/>
      <c r="I148" s="157"/>
      <c r="J148" s="157"/>
      <c r="K148" s="157"/>
      <c r="L148" s="157"/>
      <c r="M148" s="157"/>
      <c r="N148" s="156"/>
      <c r="O148" s="156"/>
      <c r="P148" s="156"/>
      <c r="Q148" s="156"/>
      <c r="R148" s="157"/>
      <c r="S148" s="157"/>
      <c r="T148" s="157"/>
      <c r="U148" s="157"/>
      <c r="V148" s="157"/>
      <c r="W148" s="157"/>
      <c r="X148" s="157"/>
      <c r="Y148" s="157"/>
      <c r="Z148" s="147"/>
      <c r="AA148" s="147"/>
      <c r="AB148" s="147"/>
      <c r="AC148" s="147"/>
      <c r="AD148" s="147"/>
      <c r="AE148" s="147"/>
      <c r="AF148" s="147"/>
      <c r="AG148" s="147" t="s">
        <v>305</v>
      </c>
      <c r="AH148" s="147">
        <v>0</v>
      </c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">
      <c r="A149" s="173">
        <v>39</v>
      </c>
      <c r="B149" s="174" t="s">
        <v>1833</v>
      </c>
      <c r="C149" s="187" t="s">
        <v>1834</v>
      </c>
      <c r="D149" s="175" t="s">
        <v>314</v>
      </c>
      <c r="E149" s="176">
        <v>1</v>
      </c>
      <c r="F149" s="177"/>
      <c r="G149" s="178">
        <f>ROUND(E149*F149,2)</f>
        <v>0</v>
      </c>
      <c r="H149" s="158"/>
      <c r="I149" s="157">
        <f>ROUND(E149*H149,2)</f>
        <v>0</v>
      </c>
      <c r="J149" s="158"/>
      <c r="K149" s="157">
        <f>ROUND(E149*J149,2)</f>
        <v>0</v>
      </c>
      <c r="L149" s="157">
        <v>21</v>
      </c>
      <c r="M149" s="157">
        <f>G149*(1+L149/100)</f>
        <v>0</v>
      </c>
      <c r="N149" s="156">
        <v>5.5000000000000003E-4</v>
      </c>
      <c r="O149" s="156">
        <f>ROUND(E149*N149,2)</f>
        <v>0</v>
      </c>
      <c r="P149" s="156">
        <v>0</v>
      </c>
      <c r="Q149" s="156">
        <f>ROUND(E149*P149,2)</f>
        <v>0</v>
      </c>
      <c r="R149" s="157"/>
      <c r="S149" s="157" t="s">
        <v>1583</v>
      </c>
      <c r="T149" s="157" t="s">
        <v>1584</v>
      </c>
      <c r="U149" s="157">
        <v>0</v>
      </c>
      <c r="V149" s="157">
        <f>ROUND(E149*U149,2)</f>
        <v>0</v>
      </c>
      <c r="W149" s="157"/>
      <c r="X149" s="157" t="s">
        <v>334</v>
      </c>
      <c r="Y149" s="157" t="s">
        <v>302</v>
      </c>
      <c r="Z149" s="147"/>
      <c r="AA149" s="147"/>
      <c r="AB149" s="147"/>
      <c r="AC149" s="147"/>
      <c r="AD149" s="147"/>
      <c r="AE149" s="147"/>
      <c r="AF149" s="147"/>
      <c r="AG149" s="147" t="s">
        <v>1597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2" x14ac:dyDescent="0.2">
      <c r="A150" s="154"/>
      <c r="B150" s="155"/>
      <c r="C150" s="188" t="s">
        <v>1727</v>
      </c>
      <c r="D150" s="159"/>
      <c r="E150" s="160"/>
      <c r="F150" s="157"/>
      <c r="G150" s="157"/>
      <c r="H150" s="157"/>
      <c r="I150" s="157"/>
      <c r="J150" s="157"/>
      <c r="K150" s="157"/>
      <c r="L150" s="157"/>
      <c r="M150" s="157"/>
      <c r="N150" s="156"/>
      <c r="O150" s="156"/>
      <c r="P150" s="156"/>
      <c r="Q150" s="156"/>
      <c r="R150" s="157"/>
      <c r="S150" s="157"/>
      <c r="T150" s="157"/>
      <c r="U150" s="157"/>
      <c r="V150" s="157"/>
      <c r="W150" s="157"/>
      <c r="X150" s="157"/>
      <c r="Y150" s="157"/>
      <c r="Z150" s="147"/>
      <c r="AA150" s="147"/>
      <c r="AB150" s="147"/>
      <c r="AC150" s="147"/>
      <c r="AD150" s="147"/>
      <c r="AE150" s="147"/>
      <c r="AF150" s="147"/>
      <c r="AG150" s="147" t="s">
        <v>305</v>
      </c>
      <c r="AH150" s="147">
        <v>0</v>
      </c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3" x14ac:dyDescent="0.2">
      <c r="A151" s="154"/>
      <c r="B151" s="155"/>
      <c r="C151" s="188" t="s">
        <v>155</v>
      </c>
      <c r="D151" s="159"/>
      <c r="E151" s="160">
        <v>1</v>
      </c>
      <c r="F151" s="157"/>
      <c r="G151" s="157"/>
      <c r="H151" s="157"/>
      <c r="I151" s="157"/>
      <c r="J151" s="157"/>
      <c r="K151" s="157"/>
      <c r="L151" s="157"/>
      <c r="M151" s="157"/>
      <c r="N151" s="156"/>
      <c r="O151" s="156"/>
      <c r="P151" s="156"/>
      <c r="Q151" s="156"/>
      <c r="R151" s="157"/>
      <c r="S151" s="157"/>
      <c r="T151" s="157"/>
      <c r="U151" s="157"/>
      <c r="V151" s="157"/>
      <c r="W151" s="157"/>
      <c r="X151" s="157"/>
      <c r="Y151" s="157"/>
      <c r="Z151" s="147"/>
      <c r="AA151" s="147"/>
      <c r="AB151" s="147"/>
      <c r="AC151" s="147"/>
      <c r="AD151" s="147"/>
      <c r="AE151" s="147"/>
      <c r="AF151" s="147"/>
      <c r="AG151" s="147" t="s">
        <v>305</v>
      </c>
      <c r="AH151" s="147">
        <v>0</v>
      </c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ht="22.5" outlineLevel="1" x14ac:dyDescent="0.2">
      <c r="A152" s="173">
        <v>40</v>
      </c>
      <c r="B152" s="174" t="s">
        <v>1845</v>
      </c>
      <c r="C152" s="187" t="s">
        <v>1846</v>
      </c>
      <c r="D152" s="175" t="s">
        <v>370</v>
      </c>
      <c r="E152" s="176">
        <v>1</v>
      </c>
      <c r="F152" s="177"/>
      <c r="G152" s="178">
        <f>ROUND(E152*F152,2)</f>
        <v>0</v>
      </c>
      <c r="H152" s="158"/>
      <c r="I152" s="157">
        <f>ROUND(E152*H152,2)</f>
        <v>0</v>
      </c>
      <c r="J152" s="158"/>
      <c r="K152" s="157">
        <f>ROUND(E152*J152,2)</f>
        <v>0</v>
      </c>
      <c r="L152" s="157">
        <v>21</v>
      </c>
      <c r="M152" s="157">
        <f>G152*(1+L152/100)</f>
        <v>0</v>
      </c>
      <c r="N152" s="156">
        <v>2.92E-2</v>
      </c>
      <c r="O152" s="156">
        <f>ROUND(E152*N152,2)</f>
        <v>0.03</v>
      </c>
      <c r="P152" s="156">
        <v>0</v>
      </c>
      <c r="Q152" s="156">
        <f>ROUND(E152*P152,2)</f>
        <v>0</v>
      </c>
      <c r="R152" s="157"/>
      <c r="S152" s="157" t="s">
        <v>1583</v>
      </c>
      <c r="T152" s="157" t="s">
        <v>1584</v>
      </c>
      <c r="U152" s="157">
        <v>0</v>
      </c>
      <c r="V152" s="157">
        <f>ROUND(E152*U152,2)</f>
        <v>0</v>
      </c>
      <c r="W152" s="157"/>
      <c r="X152" s="157" t="s">
        <v>301</v>
      </c>
      <c r="Y152" s="157" t="s">
        <v>302</v>
      </c>
      <c r="Z152" s="147"/>
      <c r="AA152" s="147"/>
      <c r="AB152" s="147"/>
      <c r="AC152" s="147"/>
      <c r="AD152" s="147"/>
      <c r="AE152" s="147"/>
      <c r="AF152" s="147"/>
      <c r="AG152" s="147" t="s">
        <v>1674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2" x14ac:dyDescent="0.2">
      <c r="A153" s="154"/>
      <c r="B153" s="155"/>
      <c r="C153" s="274" t="s">
        <v>1847</v>
      </c>
      <c r="D153" s="275"/>
      <c r="E153" s="275"/>
      <c r="F153" s="275"/>
      <c r="G153" s="275"/>
      <c r="H153" s="157"/>
      <c r="I153" s="157"/>
      <c r="J153" s="157"/>
      <c r="K153" s="157"/>
      <c r="L153" s="157"/>
      <c r="M153" s="157"/>
      <c r="N153" s="156"/>
      <c r="O153" s="156"/>
      <c r="P153" s="156"/>
      <c r="Q153" s="156"/>
      <c r="R153" s="157"/>
      <c r="S153" s="157"/>
      <c r="T153" s="157"/>
      <c r="U153" s="157"/>
      <c r="V153" s="157"/>
      <c r="W153" s="157"/>
      <c r="X153" s="157"/>
      <c r="Y153" s="157"/>
      <c r="Z153" s="147"/>
      <c r="AA153" s="147"/>
      <c r="AB153" s="147"/>
      <c r="AC153" s="147"/>
      <c r="AD153" s="147"/>
      <c r="AE153" s="147"/>
      <c r="AF153" s="147"/>
      <c r="AG153" s="147" t="s">
        <v>319</v>
      </c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2" x14ac:dyDescent="0.2">
      <c r="A154" s="154"/>
      <c r="B154" s="155"/>
      <c r="C154" s="188" t="s">
        <v>1727</v>
      </c>
      <c r="D154" s="159"/>
      <c r="E154" s="160"/>
      <c r="F154" s="157"/>
      <c r="G154" s="157"/>
      <c r="H154" s="157"/>
      <c r="I154" s="157"/>
      <c r="J154" s="157"/>
      <c r="K154" s="157"/>
      <c r="L154" s="157"/>
      <c r="M154" s="157"/>
      <c r="N154" s="156"/>
      <c r="O154" s="156"/>
      <c r="P154" s="156"/>
      <c r="Q154" s="156"/>
      <c r="R154" s="157"/>
      <c r="S154" s="157"/>
      <c r="T154" s="157"/>
      <c r="U154" s="157"/>
      <c r="V154" s="157"/>
      <c r="W154" s="157"/>
      <c r="X154" s="157"/>
      <c r="Y154" s="157"/>
      <c r="Z154" s="147"/>
      <c r="AA154" s="147"/>
      <c r="AB154" s="147"/>
      <c r="AC154" s="147"/>
      <c r="AD154" s="147"/>
      <c r="AE154" s="147"/>
      <c r="AF154" s="147"/>
      <c r="AG154" s="147" t="s">
        <v>305</v>
      </c>
      <c r="AH154" s="147">
        <v>0</v>
      </c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3" x14ac:dyDescent="0.2">
      <c r="A155" s="154"/>
      <c r="B155" s="155"/>
      <c r="C155" s="188" t="s">
        <v>155</v>
      </c>
      <c r="D155" s="159"/>
      <c r="E155" s="160">
        <v>1</v>
      </c>
      <c r="F155" s="157"/>
      <c r="G155" s="157"/>
      <c r="H155" s="157"/>
      <c r="I155" s="157"/>
      <c r="J155" s="157"/>
      <c r="K155" s="157"/>
      <c r="L155" s="157"/>
      <c r="M155" s="157"/>
      <c r="N155" s="156"/>
      <c r="O155" s="156"/>
      <c r="P155" s="156"/>
      <c r="Q155" s="156"/>
      <c r="R155" s="157"/>
      <c r="S155" s="157"/>
      <c r="T155" s="157"/>
      <c r="U155" s="157"/>
      <c r="V155" s="157"/>
      <c r="W155" s="157"/>
      <c r="X155" s="157"/>
      <c r="Y155" s="157"/>
      <c r="Z155" s="147"/>
      <c r="AA155" s="147"/>
      <c r="AB155" s="147"/>
      <c r="AC155" s="147"/>
      <c r="AD155" s="147"/>
      <c r="AE155" s="147"/>
      <c r="AF155" s="147"/>
      <c r="AG155" s="147" t="s">
        <v>305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ht="33.75" outlineLevel="1" x14ac:dyDescent="0.2">
      <c r="A156" s="173">
        <v>41</v>
      </c>
      <c r="B156" s="174" t="s">
        <v>1848</v>
      </c>
      <c r="C156" s="187" t="s">
        <v>1849</v>
      </c>
      <c r="D156" s="175" t="s">
        <v>355</v>
      </c>
      <c r="E156" s="176">
        <v>26</v>
      </c>
      <c r="F156" s="177"/>
      <c r="G156" s="178">
        <f>ROUND(E156*F156,2)</f>
        <v>0</v>
      </c>
      <c r="H156" s="158"/>
      <c r="I156" s="157">
        <f>ROUND(E156*H156,2)</f>
        <v>0</v>
      </c>
      <c r="J156" s="158"/>
      <c r="K156" s="157">
        <f>ROUND(E156*J156,2)</f>
        <v>0</v>
      </c>
      <c r="L156" s="157">
        <v>21</v>
      </c>
      <c r="M156" s="157">
        <f>G156*(1+L156/100)</f>
        <v>0</v>
      </c>
      <c r="N156" s="156">
        <v>4.0000000000000002E-4</v>
      </c>
      <c r="O156" s="156">
        <f>ROUND(E156*N156,2)</f>
        <v>0.01</v>
      </c>
      <c r="P156" s="156">
        <v>0</v>
      </c>
      <c r="Q156" s="156">
        <f>ROUND(E156*P156,2)</f>
        <v>0</v>
      </c>
      <c r="R156" s="157"/>
      <c r="S156" s="157" t="s">
        <v>1583</v>
      </c>
      <c r="T156" s="157" t="s">
        <v>1584</v>
      </c>
      <c r="U156" s="157">
        <v>0</v>
      </c>
      <c r="V156" s="157">
        <f>ROUND(E156*U156,2)</f>
        <v>0</v>
      </c>
      <c r="W156" s="157"/>
      <c r="X156" s="157" t="s">
        <v>301</v>
      </c>
      <c r="Y156" s="157" t="s">
        <v>302</v>
      </c>
      <c r="Z156" s="147"/>
      <c r="AA156" s="147"/>
      <c r="AB156" s="147"/>
      <c r="AC156" s="147"/>
      <c r="AD156" s="147"/>
      <c r="AE156" s="147"/>
      <c r="AF156" s="147"/>
      <c r="AG156" s="147" t="s">
        <v>1674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2" x14ac:dyDescent="0.2">
      <c r="A157" s="154"/>
      <c r="B157" s="155"/>
      <c r="C157" s="274" t="s">
        <v>1850</v>
      </c>
      <c r="D157" s="275"/>
      <c r="E157" s="275"/>
      <c r="F157" s="275"/>
      <c r="G157" s="275"/>
      <c r="H157" s="157"/>
      <c r="I157" s="157"/>
      <c r="J157" s="157"/>
      <c r="K157" s="157"/>
      <c r="L157" s="157"/>
      <c r="M157" s="157"/>
      <c r="N157" s="156"/>
      <c r="O157" s="156"/>
      <c r="P157" s="156"/>
      <c r="Q157" s="156"/>
      <c r="R157" s="157"/>
      <c r="S157" s="157"/>
      <c r="T157" s="157"/>
      <c r="U157" s="157"/>
      <c r="V157" s="157"/>
      <c r="W157" s="157"/>
      <c r="X157" s="157"/>
      <c r="Y157" s="157"/>
      <c r="Z157" s="147"/>
      <c r="AA157" s="147"/>
      <c r="AB157" s="147"/>
      <c r="AC157" s="147"/>
      <c r="AD157" s="147"/>
      <c r="AE157" s="147"/>
      <c r="AF157" s="147"/>
      <c r="AG157" s="147" t="s">
        <v>319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2" x14ac:dyDescent="0.2">
      <c r="A158" s="154"/>
      <c r="B158" s="155"/>
      <c r="C158" s="188" t="s">
        <v>3380</v>
      </c>
      <c r="D158" s="159"/>
      <c r="E158" s="160"/>
      <c r="F158" s="157"/>
      <c r="G158" s="157"/>
      <c r="H158" s="157"/>
      <c r="I158" s="157"/>
      <c r="J158" s="157"/>
      <c r="K158" s="157"/>
      <c r="L158" s="157"/>
      <c r="M158" s="157"/>
      <c r="N158" s="156"/>
      <c r="O158" s="156"/>
      <c r="P158" s="156"/>
      <c r="Q158" s="156"/>
      <c r="R158" s="157"/>
      <c r="S158" s="157"/>
      <c r="T158" s="157"/>
      <c r="U158" s="157"/>
      <c r="V158" s="157"/>
      <c r="W158" s="157"/>
      <c r="X158" s="157"/>
      <c r="Y158" s="157"/>
      <c r="Z158" s="147"/>
      <c r="AA158" s="147"/>
      <c r="AB158" s="147"/>
      <c r="AC158" s="147"/>
      <c r="AD158" s="147"/>
      <c r="AE158" s="147"/>
      <c r="AF158" s="147"/>
      <c r="AG158" s="147" t="s">
        <v>305</v>
      </c>
      <c r="AH158" s="147">
        <v>0</v>
      </c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3" x14ac:dyDescent="0.2">
      <c r="A159" s="154"/>
      <c r="B159" s="155"/>
      <c r="C159" s="188" t="s">
        <v>1780</v>
      </c>
      <c r="D159" s="159"/>
      <c r="E159" s="160">
        <v>26</v>
      </c>
      <c r="F159" s="157"/>
      <c r="G159" s="157"/>
      <c r="H159" s="157"/>
      <c r="I159" s="157"/>
      <c r="J159" s="157"/>
      <c r="K159" s="157"/>
      <c r="L159" s="157"/>
      <c r="M159" s="157"/>
      <c r="N159" s="156"/>
      <c r="O159" s="156"/>
      <c r="P159" s="156"/>
      <c r="Q159" s="156"/>
      <c r="R159" s="157"/>
      <c r="S159" s="157"/>
      <c r="T159" s="157"/>
      <c r="U159" s="157"/>
      <c r="V159" s="157"/>
      <c r="W159" s="157"/>
      <c r="X159" s="157"/>
      <c r="Y159" s="157"/>
      <c r="Z159" s="147"/>
      <c r="AA159" s="147"/>
      <c r="AB159" s="147"/>
      <c r="AC159" s="147"/>
      <c r="AD159" s="147"/>
      <c r="AE159" s="147"/>
      <c r="AF159" s="147"/>
      <c r="AG159" s="147" t="s">
        <v>305</v>
      </c>
      <c r="AH159" s="147">
        <v>0</v>
      </c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ht="33.75" outlineLevel="1" x14ac:dyDescent="0.2">
      <c r="A160" s="173">
        <v>42</v>
      </c>
      <c r="B160" s="174" t="s">
        <v>1853</v>
      </c>
      <c r="C160" s="187" t="s">
        <v>1854</v>
      </c>
      <c r="D160" s="175" t="s">
        <v>355</v>
      </c>
      <c r="E160" s="176">
        <v>26</v>
      </c>
      <c r="F160" s="177"/>
      <c r="G160" s="178">
        <f>ROUND(E160*F160,2)</f>
        <v>0</v>
      </c>
      <c r="H160" s="158"/>
      <c r="I160" s="157">
        <f>ROUND(E160*H160,2)</f>
        <v>0</v>
      </c>
      <c r="J160" s="158"/>
      <c r="K160" s="157">
        <f>ROUND(E160*J160,2)</f>
        <v>0</v>
      </c>
      <c r="L160" s="157">
        <v>21</v>
      </c>
      <c r="M160" s="157">
        <f>G160*(1+L160/100)</f>
        <v>0</v>
      </c>
      <c r="N160" s="156">
        <v>1.0000000000000001E-5</v>
      </c>
      <c r="O160" s="156">
        <f>ROUND(E160*N160,2)</f>
        <v>0</v>
      </c>
      <c r="P160" s="156">
        <v>0</v>
      </c>
      <c r="Q160" s="156">
        <f>ROUND(E160*P160,2)</f>
        <v>0</v>
      </c>
      <c r="R160" s="157"/>
      <c r="S160" s="157" t="s">
        <v>1583</v>
      </c>
      <c r="T160" s="157" t="s">
        <v>1584</v>
      </c>
      <c r="U160" s="157">
        <v>0</v>
      </c>
      <c r="V160" s="157">
        <f>ROUND(E160*U160,2)</f>
        <v>0</v>
      </c>
      <c r="W160" s="157"/>
      <c r="X160" s="157" t="s">
        <v>301</v>
      </c>
      <c r="Y160" s="157" t="s">
        <v>302</v>
      </c>
      <c r="Z160" s="147"/>
      <c r="AA160" s="147"/>
      <c r="AB160" s="147"/>
      <c r="AC160" s="147"/>
      <c r="AD160" s="147"/>
      <c r="AE160" s="147"/>
      <c r="AF160" s="147"/>
      <c r="AG160" s="147" t="s">
        <v>1674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2" x14ac:dyDescent="0.2">
      <c r="A161" s="154"/>
      <c r="B161" s="155"/>
      <c r="C161" s="274" t="s">
        <v>1855</v>
      </c>
      <c r="D161" s="275"/>
      <c r="E161" s="275"/>
      <c r="F161" s="275"/>
      <c r="G161" s="275"/>
      <c r="H161" s="157"/>
      <c r="I161" s="157"/>
      <c r="J161" s="157"/>
      <c r="K161" s="157"/>
      <c r="L161" s="157"/>
      <c r="M161" s="157"/>
      <c r="N161" s="156"/>
      <c r="O161" s="156"/>
      <c r="P161" s="156"/>
      <c r="Q161" s="156"/>
      <c r="R161" s="157"/>
      <c r="S161" s="157"/>
      <c r="T161" s="157"/>
      <c r="U161" s="157"/>
      <c r="V161" s="157"/>
      <c r="W161" s="157"/>
      <c r="X161" s="157"/>
      <c r="Y161" s="157"/>
      <c r="Z161" s="147"/>
      <c r="AA161" s="147"/>
      <c r="AB161" s="147"/>
      <c r="AC161" s="147"/>
      <c r="AD161" s="147"/>
      <c r="AE161" s="147"/>
      <c r="AF161" s="147"/>
      <c r="AG161" s="147" t="s">
        <v>319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2" x14ac:dyDescent="0.2">
      <c r="A162" s="154"/>
      <c r="B162" s="155"/>
      <c r="C162" s="188" t="s">
        <v>3380</v>
      </c>
      <c r="D162" s="159"/>
      <c r="E162" s="160"/>
      <c r="F162" s="157"/>
      <c r="G162" s="157"/>
      <c r="H162" s="157"/>
      <c r="I162" s="157"/>
      <c r="J162" s="157"/>
      <c r="K162" s="157"/>
      <c r="L162" s="157"/>
      <c r="M162" s="157"/>
      <c r="N162" s="156"/>
      <c r="O162" s="156"/>
      <c r="P162" s="156"/>
      <c r="Q162" s="156"/>
      <c r="R162" s="157"/>
      <c r="S162" s="157"/>
      <c r="T162" s="157"/>
      <c r="U162" s="157"/>
      <c r="V162" s="157"/>
      <c r="W162" s="157"/>
      <c r="X162" s="157"/>
      <c r="Y162" s="157"/>
      <c r="Z162" s="147"/>
      <c r="AA162" s="147"/>
      <c r="AB162" s="147"/>
      <c r="AC162" s="147"/>
      <c r="AD162" s="147"/>
      <c r="AE162" s="147"/>
      <c r="AF162" s="147"/>
      <c r="AG162" s="147" t="s">
        <v>305</v>
      </c>
      <c r="AH162" s="147">
        <v>0</v>
      </c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3" x14ac:dyDescent="0.2">
      <c r="A163" s="154"/>
      <c r="B163" s="155"/>
      <c r="C163" s="188" t="s">
        <v>1780</v>
      </c>
      <c r="D163" s="159"/>
      <c r="E163" s="160">
        <v>26</v>
      </c>
      <c r="F163" s="157"/>
      <c r="G163" s="157"/>
      <c r="H163" s="157"/>
      <c r="I163" s="157"/>
      <c r="J163" s="157"/>
      <c r="K163" s="157"/>
      <c r="L163" s="157"/>
      <c r="M163" s="157"/>
      <c r="N163" s="156"/>
      <c r="O163" s="156"/>
      <c r="P163" s="156"/>
      <c r="Q163" s="156"/>
      <c r="R163" s="157"/>
      <c r="S163" s="157"/>
      <c r="T163" s="157"/>
      <c r="U163" s="157"/>
      <c r="V163" s="157"/>
      <c r="W163" s="157"/>
      <c r="X163" s="157"/>
      <c r="Y163" s="157"/>
      <c r="Z163" s="147"/>
      <c r="AA163" s="147"/>
      <c r="AB163" s="147"/>
      <c r="AC163" s="147"/>
      <c r="AD163" s="147"/>
      <c r="AE163" s="147"/>
      <c r="AF163" s="147"/>
      <c r="AG163" s="147" t="s">
        <v>305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ht="45" outlineLevel="1" x14ac:dyDescent="0.2">
      <c r="A164" s="173">
        <v>43</v>
      </c>
      <c r="B164" s="174" t="s">
        <v>1856</v>
      </c>
      <c r="C164" s="187" t="s">
        <v>1857</v>
      </c>
      <c r="D164" s="175" t="s">
        <v>348</v>
      </c>
      <c r="E164" s="176">
        <v>6.3E-2</v>
      </c>
      <c r="F164" s="177"/>
      <c r="G164" s="178">
        <f>ROUND(E164*F164,2)</f>
        <v>0</v>
      </c>
      <c r="H164" s="158"/>
      <c r="I164" s="157">
        <f>ROUND(E164*H164,2)</f>
        <v>0</v>
      </c>
      <c r="J164" s="158"/>
      <c r="K164" s="157">
        <f>ROUND(E164*J164,2)</f>
        <v>0</v>
      </c>
      <c r="L164" s="157">
        <v>21</v>
      </c>
      <c r="M164" s="157">
        <f>G164*(1+L164/100)</f>
        <v>0</v>
      </c>
      <c r="N164" s="156">
        <v>0</v>
      </c>
      <c r="O164" s="156">
        <f>ROUND(E164*N164,2)</f>
        <v>0</v>
      </c>
      <c r="P164" s="156">
        <v>0</v>
      </c>
      <c r="Q164" s="156">
        <f>ROUND(E164*P164,2)</f>
        <v>0</v>
      </c>
      <c r="R164" s="157"/>
      <c r="S164" s="157" t="s">
        <v>1583</v>
      </c>
      <c r="T164" s="157" t="s">
        <v>1584</v>
      </c>
      <c r="U164" s="157">
        <v>0</v>
      </c>
      <c r="V164" s="157">
        <f>ROUND(E164*U164,2)</f>
        <v>0</v>
      </c>
      <c r="W164" s="157"/>
      <c r="X164" s="157" t="s">
        <v>301</v>
      </c>
      <c r="Y164" s="157" t="s">
        <v>302</v>
      </c>
      <c r="Z164" s="147"/>
      <c r="AA164" s="147"/>
      <c r="AB164" s="147"/>
      <c r="AC164" s="147"/>
      <c r="AD164" s="147"/>
      <c r="AE164" s="147"/>
      <c r="AF164" s="147"/>
      <c r="AG164" s="147" t="s">
        <v>1674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2" x14ac:dyDescent="0.2">
      <c r="A165" s="154"/>
      <c r="B165" s="155"/>
      <c r="C165" s="274" t="s">
        <v>1858</v>
      </c>
      <c r="D165" s="275"/>
      <c r="E165" s="275"/>
      <c r="F165" s="275"/>
      <c r="G165" s="275"/>
      <c r="H165" s="157"/>
      <c r="I165" s="157"/>
      <c r="J165" s="157"/>
      <c r="K165" s="157"/>
      <c r="L165" s="157"/>
      <c r="M165" s="157"/>
      <c r="N165" s="156"/>
      <c r="O165" s="156"/>
      <c r="P165" s="156"/>
      <c r="Q165" s="156"/>
      <c r="R165" s="157"/>
      <c r="S165" s="157"/>
      <c r="T165" s="157"/>
      <c r="U165" s="157"/>
      <c r="V165" s="157"/>
      <c r="W165" s="157"/>
      <c r="X165" s="157"/>
      <c r="Y165" s="157"/>
      <c r="Z165" s="147"/>
      <c r="AA165" s="147"/>
      <c r="AB165" s="147"/>
      <c r="AC165" s="147"/>
      <c r="AD165" s="147"/>
      <c r="AE165" s="147"/>
      <c r="AF165" s="147"/>
      <c r="AG165" s="147" t="s">
        <v>319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x14ac:dyDescent="0.2">
      <c r="A166" s="163" t="s">
        <v>295</v>
      </c>
      <c r="B166" s="164" t="s">
        <v>223</v>
      </c>
      <c r="C166" s="186" t="s">
        <v>224</v>
      </c>
      <c r="D166" s="165"/>
      <c r="E166" s="166"/>
      <c r="F166" s="167"/>
      <c r="G166" s="168">
        <f>SUMIF(AG167:AG173,"&lt;&gt;NOR",G167:G173)</f>
        <v>0</v>
      </c>
      <c r="H166" s="162"/>
      <c r="I166" s="162">
        <f>SUM(I167:I173)</f>
        <v>0</v>
      </c>
      <c r="J166" s="162"/>
      <c r="K166" s="162">
        <f>SUM(K167:K173)</f>
        <v>0</v>
      </c>
      <c r="L166" s="162"/>
      <c r="M166" s="162">
        <f>SUM(M167:M173)</f>
        <v>0</v>
      </c>
      <c r="N166" s="161"/>
      <c r="O166" s="161">
        <f>SUM(O167:O173)</f>
        <v>0.02</v>
      </c>
      <c r="P166" s="161"/>
      <c r="Q166" s="161">
        <f>SUM(Q167:Q173)</f>
        <v>0</v>
      </c>
      <c r="R166" s="162"/>
      <c r="S166" s="162"/>
      <c r="T166" s="162"/>
      <c r="U166" s="162"/>
      <c r="V166" s="162">
        <f>SUM(V167:V173)</f>
        <v>0</v>
      </c>
      <c r="W166" s="162"/>
      <c r="X166" s="162"/>
      <c r="Y166" s="162"/>
      <c r="AG166" t="s">
        <v>296</v>
      </c>
    </row>
    <row r="167" spans="1:60" outlineLevel="1" x14ac:dyDescent="0.2">
      <c r="A167" s="173">
        <v>44</v>
      </c>
      <c r="B167" s="174" t="s">
        <v>3381</v>
      </c>
      <c r="C167" s="187" t="s">
        <v>3382</v>
      </c>
      <c r="D167" s="175" t="s">
        <v>370</v>
      </c>
      <c r="E167" s="176">
        <v>5</v>
      </c>
      <c r="F167" s="177"/>
      <c r="G167" s="178">
        <f>ROUND(E167*F167,2)</f>
        <v>0</v>
      </c>
      <c r="H167" s="158"/>
      <c r="I167" s="157">
        <f>ROUND(E167*H167,2)</f>
        <v>0</v>
      </c>
      <c r="J167" s="158"/>
      <c r="K167" s="157">
        <f>ROUND(E167*J167,2)</f>
        <v>0</v>
      </c>
      <c r="L167" s="157">
        <v>21</v>
      </c>
      <c r="M167" s="157">
        <f>G167*(1+L167/100)</f>
        <v>0</v>
      </c>
      <c r="N167" s="156">
        <v>1.6000000000000001E-3</v>
      </c>
      <c r="O167" s="156">
        <f>ROUND(E167*N167,2)</f>
        <v>0.01</v>
      </c>
      <c r="P167" s="156">
        <v>0</v>
      </c>
      <c r="Q167" s="156">
        <f>ROUND(E167*P167,2)</f>
        <v>0</v>
      </c>
      <c r="R167" s="157"/>
      <c r="S167" s="157" t="s">
        <v>1583</v>
      </c>
      <c r="T167" s="157" t="s">
        <v>1584</v>
      </c>
      <c r="U167" s="157">
        <v>0</v>
      </c>
      <c r="V167" s="157">
        <f>ROUND(E167*U167,2)</f>
        <v>0</v>
      </c>
      <c r="W167" s="157"/>
      <c r="X167" s="157" t="s">
        <v>301</v>
      </c>
      <c r="Y167" s="157" t="s">
        <v>302</v>
      </c>
      <c r="Z167" s="147"/>
      <c r="AA167" s="147"/>
      <c r="AB167" s="147"/>
      <c r="AC167" s="147"/>
      <c r="AD167" s="147"/>
      <c r="AE167" s="147"/>
      <c r="AF167" s="147"/>
      <c r="AG167" s="147" t="s">
        <v>1674</v>
      </c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2" x14ac:dyDescent="0.2">
      <c r="A168" s="154"/>
      <c r="B168" s="155"/>
      <c r="C168" s="274" t="s">
        <v>3383</v>
      </c>
      <c r="D168" s="275"/>
      <c r="E168" s="275"/>
      <c r="F168" s="275"/>
      <c r="G168" s="275"/>
      <c r="H168" s="157"/>
      <c r="I168" s="157"/>
      <c r="J168" s="157"/>
      <c r="K168" s="157"/>
      <c r="L168" s="157"/>
      <c r="M168" s="157"/>
      <c r="N168" s="156"/>
      <c r="O168" s="156"/>
      <c r="P168" s="156"/>
      <c r="Q168" s="156"/>
      <c r="R168" s="157"/>
      <c r="S168" s="157"/>
      <c r="T168" s="157"/>
      <c r="U168" s="157"/>
      <c r="V168" s="157"/>
      <c r="W168" s="157"/>
      <c r="X168" s="157"/>
      <c r="Y168" s="157"/>
      <c r="Z168" s="147"/>
      <c r="AA168" s="147"/>
      <c r="AB168" s="147"/>
      <c r="AC168" s="147"/>
      <c r="AD168" s="147"/>
      <c r="AE168" s="147"/>
      <c r="AF168" s="147"/>
      <c r="AG168" s="147" t="s">
        <v>319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outlineLevel="2" x14ac:dyDescent="0.2">
      <c r="A169" s="154"/>
      <c r="B169" s="155"/>
      <c r="C169" s="188" t="s">
        <v>1914</v>
      </c>
      <c r="D169" s="159"/>
      <c r="E169" s="160"/>
      <c r="F169" s="157"/>
      <c r="G169" s="157"/>
      <c r="H169" s="157"/>
      <c r="I169" s="157"/>
      <c r="J169" s="157"/>
      <c r="K169" s="157"/>
      <c r="L169" s="157"/>
      <c r="M169" s="157"/>
      <c r="N169" s="156"/>
      <c r="O169" s="156"/>
      <c r="P169" s="156"/>
      <c r="Q169" s="156"/>
      <c r="R169" s="157"/>
      <c r="S169" s="157"/>
      <c r="T169" s="157"/>
      <c r="U169" s="157"/>
      <c r="V169" s="157"/>
      <c r="W169" s="157"/>
      <c r="X169" s="157"/>
      <c r="Y169" s="157"/>
      <c r="Z169" s="147"/>
      <c r="AA169" s="147"/>
      <c r="AB169" s="147"/>
      <c r="AC169" s="147"/>
      <c r="AD169" s="147"/>
      <c r="AE169" s="147"/>
      <c r="AF169" s="147"/>
      <c r="AG169" s="147" t="s">
        <v>305</v>
      </c>
      <c r="AH169" s="147">
        <v>0</v>
      </c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3" x14ac:dyDescent="0.2">
      <c r="A170" s="154"/>
      <c r="B170" s="155"/>
      <c r="C170" s="188" t="s">
        <v>167</v>
      </c>
      <c r="D170" s="159"/>
      <c r="E170" s="160">
        <v>5</v>
      </c>
      <c r="F170" s="157"/>
      <c r="G170" s="157"/>
      <c r="H170" s="157"/>
      <c r="I170" s="157"/>
      <c r="J170" s="157"/>
      <c r="K170" s="157"/>
      <c r="L170" s="157"/>
      <c r="M170" s="157"/>
      <c r="N170" s="156"/>
      <c r="O170" s="156"/>
      <c r="P170" s="156"/>
      <c r="Q170" s="156"/>
      <c r="R170" s="157"/>
      <c r="S170" s="157"/>
      <c r="T170" s="157"/>
      <c r="U170" s="157"/>
      <c r="V170" s="157"/>
      <c r="W170" s="157"/>
      <c r="X170" s="157"/>
      <c r="Y170" s="157"/>
      <c r="Z170" s="147"/>
      <c r="AA170" s="147"/>
      <c r="AB170" s="147"/>
      <c r="AC170" s="147"/>
      <c r="AD170" s="147"/>
      <c r="AE170" s="147"/>
      <c r="AF170" s="147"/>
      <c r="AG170" s="147" t="s">
        <v>305</v>
      </c>
      <c r="AH170" s="147">
        <v>0</v>
      </c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ht="22.5" outlineLevel="1" x14ac:dyDescent="0.2">
      <c r="A171" s="173">
        <v>45</v>
      </c>
      <c r="B171" s="174" t="s">
        <v>3384</v>
      </c>
      <c r="C171" s="187" t="s">
        <v>3385</v>
      </c>
      <c r="D171" s="175" t="s">
        <v>314</v>
      </c>
      <c r="E171" s="176">
        <v>5</v>
      </c>
      <c r="F171" s="177"/>
      <c r="G171" s="178">
        <f>ROUND(E171*F171,2)</f>
        <v>0</v>
      </c>
      <c r="H171" s="158"/>
      <c r="I171" s="157">
        <f>ROUND(E171*H171,2)</f>
        <v>0</v>
      </c>
      <c r="J171" s="158"/>
      <c r="K171" s="157">
        <f>ROUND(E171*J171,2)</f>
        <v>0</v>
      </c>
      <c r="L171" s="157">
        <v>21</v>
      </c>
      <c r="M171" s="157">
        <f>G171*(1+L171/100)</f>
        <v>0</v>
      </c>
      <c r="N171" s="156">
        <v>1E-3</v>
      </c>
      <c r="O171" s="156">
        <f>ROUND(E171*N171,2)</f>
        <v>0.01</v>
      </c>
      <c r="P171" s="156">
        <v>0</v>
      </c>
      <c r="Q171" s="156">
        <f>ROUND(E171*P171,2)</f>
        <v>0</v>
      </c>
      <c r="R171" s="157"/>
      <c r="S171" s="157" t="s">
        <v>1583</v>
      </c>
      <c r="T171" s="157" t="s">
        <v>1584</v>
      </c>
      <c r="U171" s="157">
        <v>0</v>
      </c>
      <c r="V171" s="157">
        <f>ROUND(E171*U171,2)</f>
        <v>0</v>
      </c>
      <c r="W171" s="157"/>
      <c r="X171" s="157" t="s">
        <v>334</v>
      </c>
      <c r="Y171" s="157" t="s">
        <v>302</v>
      </c>
      <c r="Z171" s="147"/>
      <c r="AA171" s="147"/>
      <c r="AB171" s="147"/>
      <c r="AC171" s="147"/>
      <c r="AD171" s="147"/>
      <c r="AE171" s="147"/>
      <c r="AF171" s="147"/>
      <c r="AG171" s="147" t="s">
        <v>1597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2" x14ac:dyDescent="0.2">
      <c r="A172" s="154"/>
      <c r="B172" s="155"/>
      <c r="C172" s="188" t="s">
        <v>1914</v>
      </c>
      <c r="D172" s="159"/>
      <c r="E172" s="160"/>
      <c r="F172" s="157"/>
      <c r="G172" s="157"/>
      <c r="H172" s="157"/>
      <c r="I172" s="157"/>
      <c r="J172" s="157"/>
      <c r="K172" s="157"/>
      <c r="L172" s="157"/>
      <c r="M172" s="157"/>
      <c r="N172" s="156"/>
      <c r="O172" s="156"/>
      <c r="P172" s="156"/>
      <c r="Q172" s="156"/>
      <c r="R172" s="157"/>
      <c r="S172" s="157"/>
      <c r="T172" s="157"/>
      <c r="U172" s="157"/>
      <c r="V172" s="157"/>
      <c r="W172" s="157"/>
      <c r="X172" s="157"/>
      <c r="Y172" s="157"/>
      <c r="Z172" s="147"/>
      <c r="AA172" s="147"/>
      <c r="AB172" s="147"/>
      <c r="AC172" s="147"/>
      <c r="AD172" s="147"/>
      <c r="AE172" s="147"/>
      <c r="AF172" s="147"/>
      <c r="AG172" s="147" t="s">
        <v>305</v>
      </c>
      <c r="AH172" s="147">
        <v>0</v>
      </c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3" x14ac:dyDescent="0.2">
      <c r="A173" s="154"/>
      <c r="B173" s="155"/>
      <c r="C173" s="188" t="s">
        <v>167</v>
      </c>
      <c r="D173" s="159"/>
      <c r="E173" s="160">
        <v>5</v>
      </c>
      <c r="F173" s="157"/>
      <c r="G173" s="157"/>
      <c r="H173" s="157"/>
      <c r="I173" s="157"/>
      <c r="J173" s="157"/>
      <c r="K173" s="157"/>
      <c r="L173" s="157"/>
      <c r="M173" s="157"/>
      <c r="N173" s="156"/>
      <c r="O173" s="156"/>
      <c r="P173" s="156"/>
      <c r="Q173" s="156"/>
      <c r="R173" s="157"/>
      <c r="S173" s="157"/>
      <c r="T173" s="157"/>
      <c r="U173" s="157"/>
      <c r="V173" s="157"/>
      <c r="W173" s="157"/>
      <c r="X173" s="157"/>
      <c r="Y173" s="157"/>
      <c r="Z173" s="147"/>
      <c r="AA173" s="147"/>
      <c r="AB173" s="147"/>
      <c r="AC173" s="147"/>
      <c r="AD173" s="147"/>
      <c r="AE173" s="147"/>
      <c r="AF173" s="147"/>
      <c r="AG173" s="147" t="s">
        <v>305</v>
      </c>
      <c r="AH173" s="147">
        <v>0</v>
      </c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x14ac:dyDescent="0.2">
      <c r="A174" s="163" t="s">
        <v>295</v>
      </c>
      <c r="B174" s="164" t="s">
        <v>225</v>
      </c>
      <c r="C174" s="186" t="s">
        <v>226</v>
      </c>
      <c r="D174" s="165"/>
      <c r="E174" s="166"/>
      <c r="F174" s="167"/>
      <c r="G174" s="168">
        <f>SUMIF(AG175:AG261,"&lt;&gt;NOR",G175:G261)</f>
        <v>0</v>
      </c>
      <c r="H174" s="162"/>
      <c r="I174" s="162">
        <f>SUM(I175:I261)</f>
        <v>0</v>
      </c>
      <c r="J174" s="162"/>
      <c r="K174" s="162">
        <f>SUM(K175:K261)</f>
        <v>0</v>
      </c>
      <c r="L174" s="162"/>
      <c r="M174" s="162">
        <f>SUM(M175:M261)</f>
        <v>0</v>
      </c>
      <c r="N174" s="161"/>
      <c r="O174" s="161">
        <f>SUM(O175:O261)</f>
        <v>0.08</v>
      </c>
      <c r="P174" s="161"/>
      <c r="Q174" s="161">
        <f>SUM(Q175:Q261)</f>
        <v>0</v>
      </c>
      <c r="R174" s="162"/>
      <c r="S174" s="162"/>
      <c r="T174" s="162"/>
      <c r="U174" s="162"/>
      <c r="V174" s="162">
        <f>SUM(V175:V261)</f>
        <v>0</v>
      </c>
      <c r="W174" s="162"/>
      <c r="X174" s="162"/>
      <c r="Y174" s="162"/>
      <c r="AG174" t="s">
        <v>296</v>
      </c>
    </row>
    <row r="175" spans="1:60" ht="33.75" outlineLevel="1" x14ac:dyDescent="0.2">
      <c r="A175" s="173">
        <v>46</v>
      </c>
      <c r="B175" s="174" t="s">
        <v>1859</v>
      </c>
      <c r="C175" s="187" t="s">
        <v>1860</v>
      </c>
      <c r="D175" s="175" t="s">
        <v>370</v>
      </c>
      <c r="E175" s="176">
        <v>1</v>
      </c>
      <c r="F175" s="177"/>
      <c r="G175" s="178">
        <f>ROUND(E175*F175,2)</f>
        <v>0</v>
      </c>
      <c r="H175" s="158"/>
      <c r="I175" s="157">
        <f>ROUND(E175*H175,2)</f>
        <v>0</v>
      </c>
      <c r="J175" s="158"/>
      <c r="K175" s="157">
        <f>ROUND(E175*J175,2)</f>
        <v>0</v>
      </c>
      <c r="L175" s="157">
        <v>21</v>
      </c>
      <c r="M175" s="157">
        <f>G175*(1+L175/100)</f>
        <v>0</v>
      </c>
      <c r="N175" s="156">
        <v>1.0659999999999999E-2</v>
      </c>
      <c r="O175" s="156">
        <f>ROUND(E175*N175,2)</f>
        <v>0.01</v>
      </c>
      <c r="P175" s="156">
        <v>0</v>
      </c>
      <c r="Q175" s="156">
        <f>ROUND(E175*P175,2)</f>
        <v>0</v>
      </c>
      <c r="R175" s="157"/>
      <c r="S175" s="157" t="s">
        <v>1583</v>
      </c>
      <c r="T175" s="157" t="s">
        <v>1584</v>
      </c>
      <c r="U175" s="157">
        <v>0</v>
      </c>
      <c r="V175" s="157">
        <f>ROUND(E175*U175,2)</f>
        <v>0</v>
      </c>
      <c r="W175" s="157"/>
      <c r="X175" s="157" t="s">
        <v>301</v>
      </c>
      <c r="Y175" s="157" t="s">
        <v>302</v>
      </c>
      <c r="Z175" s="147"/>
      <c r="AA175" s="147"/>
      <c r="AB175" s="147"/>
      <c r="AC175" s="147"/>
      <c r="AD175" s="147"/>
      <c r="AE175" s="147"/>
      <c r="AF175" s="147"/>
      <c r="AG175" s="147" t="s">
        <v>1674</v>
      </c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outlineLevel="2" x14ac:dyDescent="0.2">
      <c r="A176" s="154"/>
      <c r="B176" s="155"/>
      <c r="C176" s="274" t="s">
        <v>1861</v>
      </c>
      <c r="D176" s="275"/>
      <c r="E176" s="275"/>
      <c r="F176" s="275"/>
      <c r="G176" s="275"/>
      <c r="H176" s="157"/>
      <c r="I176" s="157"/>
      <c r="J176" s="157"/>
      <c r="K176" s="157"/>
      <c r="L176" s="157"/>
      <c r="M176" s="157"/>
      <c r="N176" s="156"/>
      <c r="O176" s="156"/>
      <c r="P176" s="156"/>
      <c r="Q176" s="156"/>
      <c r="R176" s="157"/>
      <c r="S176" s="157"/>
      <c r="T176" s="157"/>
      <c r="U176" s="157"/>
      <c r="V176" s="157"/>
      <c r="W176" s="157"/>
      <c r="X176" s="157"/>
      <c r="Y176" s="157"/>
      <c r="Z176" s="147"/>
      <c r="AA176" s="147"/>
      <c r="AB176" s="147"/>
      <c r="AC176" s="147"/>
      <c r="AD176" s="147"/>
      <c r="AE176" s="147"/>
      <c r="AF176" s="147"/>
      <c r="AG176" s="147" t="s">
        <v>319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2" x14ac:dyDescent="0.2">
      <c r="A177" s="154"/>
      <c r="B177" s="155"/>
      <c r="C177" s="188" t="s">
        <v>1727</v>
      </c>
      <c r="D177" s="159"/>
      <c r="E177" s="160"/>
      <c r="F177" s="157"/>
      <c r="G177" s="157"/>
      <c r="H177" s="157"/>
      <c r="I177" s="157"/>
      <c r="J177" s="157"/>
      <c r="K177" s="157"/>
      <c r="L177" s="157"/>
      <c r="M177" s="157"/>
      <c r="N177" s="156"/>
      <c r="O177" s="156"/>
      <c r="P177" s="156"/>
      <c r="Q177" s="156"/>
      <c r="R177" s="157"/>
      <c r="S177" s="157"/>
      <c r="T177" s="157"/>
      <c r="U177" s="157"/>
      <c r="V177" s="157"/>
      <c r="W177" s="157"/>
      <c r="X177" s="157"/>
      <c r="Y177" s="157"/>
      <c r="Z177" s="147"/>
      <c r="AA177" s="147"/>
      <c r="AB177" s="147"/>
      <c r="AC177" s="147"/>
      <c r="AD177" s="147"/>
      <c r="AE177" s="147"/>
      <c r="AF177" s="147"/>
      <c r="AG177" s="147" t="s">
        <v>305</v>
      </c>
      <c r="AH177" s="147">
        <v>0</v>
      </c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3" x14ac:dyDescent="0.2">
      <c r="A178" s="154"/>
      <c r="B178" s="155"/>
      <c r="C178" s="188" t="s">
        <v>155</v>
      </c>
      <c r="D178" s="159"/>
      <c r="E178" s="160">
        <v>1</v>
      </c>
      <c r="F178" s="157"/>
      <c r="G178" s="157"/>
      <c r="H178" s="157"/>
      <c r="I178" s="157"/>
      <c r="J178" s="157"/>
      <c r="K178" s="157"/>
      <c r="L178" s="157"/>
      <c r="M178" s="157"/>
      <c r="N178" s="156"/>
      <c r="O178" s="156"/>
      <c r="P178" s="156"/>
      <c r="Q178" s="156"/>
      <c r="R178" s="157"/>
      <c r="S178" s="157"/>
      <c r="T178" s="157"/>
      <c r="U178" s="157"/>
      <c r="V178" s="157"/>
      <c r="W178" s="157"/>
      <c r="X178" s="157"/>
      <c r="Y178" s="157"/>
      <c r="Z178" s="147"/>
      <c r="AA178" s="147"/>
      <c r="AB178" s="147"/>
      <c r="AC178" s="147"/>
      <c r="AD178" s="147"/>
      <c r="AE178" s="147"/>
      <c r="AF178" s="147"/>
      <c r="AG178" s="147" t="s">
        <v>305</v>
      </c>
      <c r="AH178" s="147">
        <v>0</v>
      </c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ht="22.5" outlineLevel="1" x14ac:dyDescent="0.2">
      <c r="A179" s="173">
        <v>47</v>
      </c>
      <c r="B179" s="174" t="s">
        <v>1895</v>
      </c>
      <c r="C179" s="187" t="s">
        <v>1896</v>
      </c>
      <c r="D179" s="175" t="s">
        <v>314</v>
      </c>
      <c r="E179" s="176">
        <v>2</v>
      </c>
      <c r="F179" s="177"/>
      <c r="G179" s="178">
        <f>ROUND(E179*F179,2)</f>
        <v>0</v>
      </c>
      <c r="H179" s="158"/>
      <c r="I179" s="157">
        <f>ROUND(E179*H179,2)</f>
        <v>0</v>
      </c>
      <c r="J179" s="158"/>
      <c r="K179" s="157">
        <f>ROUND(E179*J179,2)</f>
        <v>0</v>
      </c>
      <c r="L179" s="157">
        <v>21</v>
      </c>
      <c r="M179" s="157">
        <f>G179*(1+L179/100)</f>
        <v>0</v>
      </c>
      <c r="N179" s="156">
        <v>2.47E-3</v>
      </c>
      <c r="O179" s="156">
        <f>ROUND(E179*N179,2)</f>
        <v>0</v>
      </c>
      <c r="P179" s="156">
        <v>0</v>
      </c>
      <c r="Q179" s="156">
        <f>ROUND(E179*P179,2)</f>
        <v>0</v>
      </c>
      <c r="R179" s="157"/>
      <c r="S179" s="157" t="s">
        <v>1583</v>
      </c>
      <c r="T179" s="157" t="s">
        <v>1584</v>
      </c>
      <c r="U179" s="157">
        <v>0</v>
      </c>
      <c r="V179" s="157">
        <f>ROUND(E179*U179,2)</f>
        <v>0</v>
      </c>
      <c r="W179" s="157"/>
      <c r="X179" s="157" t="s">
        <v>301</v>
      </c>
      <c r="Y179" s="157" t="s">
        <v>302</v>
      </c>
      <c r="Z179" s="147"/>
      <c r="AA179" s="147"/>
      <c r="AB179" s="147"/>
      <c r="AC179" s="147"/>
      <c r="AD179" s="147"/>
      <c r="AE179" s="147"/>
      <c r="AF179" s="147"/>
      <c r="AG179" s="147" t="s">
        <v>1674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2" x14ac:dyDescent="0.2">
      <c r="A180" s="154"/>
      <c r="B180" s="155"/>
      <c r="C180" s="274" t="s">
        <v>1897</v>
      </c>
      <c r="D180" s="275"/>
      <c r="E180" s="275"/>
      <c r="F180" s="275"/>
      <c r="G180" s="275"/>
      <c r="H180" s="157"/>
      <c r="I180" s="157"/>
      <c r="J180" s="157"/>
      <c r="K180" s="157"/>
      <c r="L180" s="157"/>
      <c r="M180" s="157"/>
      <c r="N180" s="156"/>
      <c r="O180" s="156"/>
      <c r="P180" s="156"/>
      <c r="Q180" s="156"/>
      <c r="R180" s="157"/>
      <c r="S180" s="157"/>
      <c r="T180" s="157"/>
      <c r="U180" s="157"/>
      <c r="V180" s="157"/>
      <c r="W180" s="157"/>
      <c r="X180" s="157"/>
      <c r="Y180" s="157"/>
      <c r="Z180" s="147"/>
      <c r="AA180" s="147"/>
      <c r="AB180" s="147"/>
      <c r="AC180" s="147"/>
      <c r="AD180" s="147"/>
      <c r="AE180" s="147"/>
      <c r="AF180" s="147"/>
      <c r="AG180" s="147" t="s">
        <v>319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2" x14ac:dyDescent="0.2">
      <c r="A181" s="154"/>
      <c r="B181" s="155"/>
      <c r="C181" s="188" t="s">
        <v>1742</v>
      </c>
      <c r="D181" s="159"/>
      <c r="E181" s="160"/>
      <c r="F181" s="157"/>
      <c r="G181" s="157"/>
      <c r="H181" s="157"/>
      <c r="I181" s="157"/>
      <c r="J181" s="157"/>
      <c r="K181" s="157"/>
      <c r="L181" s="157"/>
      <c r="M181" s="157"/>
      <c r="N181" s="156"/>
      <c r="O181" s="156"/>
      <c r="P181" s="156"/>
      <c r="Q181" s="156"/>
      <c r="R181" s="157"/>
      <c r="S181" s="157"/>
      <c r="T181" s="157"/>
      <c r="U181" s="157"/>
      <c r="V181" s="157"/>
      <c r="W181" s="157"/>
      <c r="X181" s="157"/>
      <c r="Y181" s="157"/>
      <c r="Z181" s="147"/>
      <c r="AA181" s="147"/>
      <c r="AB181" s="147"/>
      <c r="AC181" s="147"/>
      <c r="AD181" s="147"/>
      <c r="AE181" s="147"/>
      <c r="AF181" s="147"/>
      <c r="AG181" s="147" t="s">
        <v>305</v>
      </c>
      <c r="AH181" s="147">
        <v>0</v>
      </c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3" x14ac:dyDescent="0.2">
      <c r="A182" s="154"/>
      <c r="B182" s="155"/>
      <c r="C182" s="188" t="s">
        <v>157</v>
      </c>
      <c r="D182" s="159"/>
      <c r="E182" s="160">
        <v>2</v>
      </c>
      <c r="F182" s="157"/>
      <c r="G182" s="157"/>
      <c r="H182" s="157"/>
      <c r="I182" s="157"/>
      <c r="J182" s="157"/>
      <c r="K182" s="157"/>
      <c r="L182" s="157"/>
      <c r="M182" s="157"/>
      <c r="N182" s="156"/>
      <c r="O182" s="156"/>
      <c r="P182" s="156"/>
      <c r="Q182" s="156"/>
      <c r="R182" s="157"/>
      <c r="S182" s="157"/>
      <c r="T182" s="157"/>
      <c r="U182" s="157"/>
      <c r="V182" s="157"/>
      <c r="W182" s="157"/>
      <c r="X182" s="157"/>
      <c r="Y182" s="157"/>
      <c r="Z182" s="147"/>
      <c r="AA182" s="147"/>
      <c r="AB182" s="147"/>
      <c r="AC182" s="147"/>
      <c r="AD182" s="147"/>
      <c r="AE182" s="147"/>
      <c r="AF182" s="147"/>
      <c r="AG182" s="147" t="s">
        <v>305</v>
      </c>
      <c r="AH182" s="147">
        <v>0</v>
      </c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ht="33.75" outlineLevel="1" x14ac:dyDescent="0.2">
      <c r="A183" s="173">
        <v>48</v>
      </c>
      <c r="B183" s="174" t="s">
        <v>1899</v>
      </c>
      <c r="C183" s="187" t="s">
        <v>1900</v>
      </c>
      <c r="D183" s="175" t="s">
        <v>314</v>
      </c>
      <c r="E183" s="176">
        <v>2</v>
      </c>
      <c r="F183" s="177"/>
      <c r="G183" s="178">
        <f>ROUND(E183*F183,2)</f>
        <v>0</v>
      </c>
      <c r="H183" s="158"/>
      <c r="I183" s="157">
        <f>ROUND(E183*H183,2)</f>
        <v>0</v>
      </c>
      <c r="J183" s="158"/>
      <c r="K183" s="157">
        <f>ROUND(E183*J183,2)</f>
        <v>0</v>
      </c>
      <c r="L183" s="157">
        <v>21</v>
      </c>
      <c r="M183" s="157">
        <f>G183*(1+L183/100)</f>
        <v>0</v>
      </c>
      <c r="N183" s="156">
        <v>1.4999999999999999E-2</v>
      </c>
      <c r="O183" s="156">
        <f>ROUND(E183*N183,2)</f>
        <v>0.03</v>
      </c>
      <c r="P183" s="156">
        <v>0</v>
      </c>
      <c r="Q183" s="156">
        <f>ROUND(E183*P183,2)</f>
        <v>0</v>
      </c>
      <c r="R183" s="157"/>
      <c r="S183" s="157" t="s">
        <v>1583</v>
      </c>
      <c r="T183" s="157" t="s">
        <v>1584</v>
      </c>
      <c r="U183" s="157">
        <v>0</v>
      </c>
      <c r="V183" s="157">
        <f>ROUND(E183*U183,2)</f>
        <v>0</v>
      </c>
      <c r="W183" s="157"/>
      <c r="X183" s="157" t="s">
        <v>334</v>
      </c>
      <c r="Y183" s="157" t="s">
        <v>302</v>
      </c>
      <c r="Z183" s="147"/>
      <c r="AA183" s="147"/>
      <c r="AB183" s="147"/>
      <c r="AC183" s="147"/>
      <c r="AD183" s="147"/>
      <c r="AE183" s="147"/>
      <c r="AF183" s="147"/>
      <c r="AG183" s="147" t="s">
        <v>1597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2" x14ac:dyDescent="0.2">
      <c r="A184" s="154"/>
      <c r="B184" s="155"/>
      <c r="C184" s="188" t="s">
        <v>1742</v>
      </c>
      <c r="D184" s="159"/>
      <c r="E184" s="160"/>
      <c r="F184" s="157"/>
      <c r="G184" s="157"/>
      <c r="H184" s="157"/>
      <c r="I184" s="157"/>
      <c r="J184" s="157"/>
      <c r="K184" s="157"/>
      <c r="L184" s="157"/>
      <c r="M184" s="157"/>
      <c r="N184" s="156"/>
      <c r="O184" s="156"/>
      <c r="P184" s="156"/>
      <c r="Q184" s="156"/>
      <c r="R184" s="157"/>
      <c r="S184" s="157"/>
      <c r="T184" s="157"/>
      <c r="U184" s="157"/>
      <c r="V184" s="157"/>
      <c r="W184" s="157"/>
      <c r="X184" s="157"/>
      <c r="Y184" s="157"/>
      <c r="Z184" s="147"/>
      <c r="AA184" s="147"/>
      <c r="AB184" s="147"/>
      <c r="AC184" s="147"/>
      <c r="AD184" s="147"/>
      <c r="AE184" s="147"/>
      <c r="AF184" s="147"/>
      <c r="AG184" s="147" t="s">
        <v>305</v>
      </c>
      <c r="AH184" s="147">
        <v>0</v>
      </c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3" x14ac:dyDescent="0.2">
      <c r="A185" s="154"/>
      <c r="B185" s="155"/>
      <c r="C185" s="188" t="s">
        <v>157</v>
      </c>
      <c r="D185" s="159"/>
      <c r="E185" s="160">
        <v>2</v>
      </c>
      <c r="F185" s="157"/>
      <c r="G185" s="157"/>
      <c r="H185" s="157"/>
      <c r="I185" s="157"/>
      <c r="J185" s="157"/>
      <c r="K185" s="157"/>
      <c r="L185" s="157"/>
      <c r="M185" s="157"/>
      <c r="N185" s="156"/>
      <c r="O185" s="156"/>
      <c r="P185" s="156"/>
      <c r="Q185" s="156"/>
      <c r="R185" s="157"/>
      <c r="S185" s="157"/>
      <c r="T185" s="157"/>
      <c r="U185" s="157"/>
      <c r="V185" s="157"/>
      <c r="W185" s="157"/>
      <c r="X185" s="157"/>
      <c r="Y185" s="157"/>
      <c r="Z185" s="147"/>
      <c r="AA185" s="147"/>
      <c r="AB185" s="147"/>
      <c r="AC185" s="147"/>
      <c r="AD185" s="147"/>
      <c r="AE185" s="147"/>
      <c r="AF185" s="147"/>
      <c r="AG185" s="147" t="s">
        <v>305</v>
      </c>
      <c r="AH185" s="147">
        <v>0</v>
      </c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ht="22.5" outlineLevel="1" x14ac:dyDescent="0.2">
      <c r="A186" s="173">
        <v>49</v>
      </c>
      <c r="B186" s="174" t="s">
        <v>1903</v>
      </c>
      <c r="C186" s="187" t="s">
        <v>1904</v>
      </c>
      <c r="D186" s="175" t="s">
        <v>314</v>
      </c>
      <c r="E186" s="176">
        <v>2</v>
      </c>
      <c r="F186" s="177"/>
      <c r="G186" s="178">
        <f>ROUND(E186*F186,2)</f>
        <v>0</v>
      </c>
      <c r="H186" s="158"/>
      <c r="I186" s="157">
        <f>ROUND(E186*H186,2)</f>
        <v>0</v>
      </c>
      <c r="J186" s="158"/>
      <c r="K186" s="157">
        <f>ROUND(E186*J186,2)</f>
        <v>0</v>
      </c>
      <c r="L186" s="157">
        <v>21</v>
      </c>
      <c r="M186" s="157">
        <f>G186*(1+L186/100)</f>
        <v>0</v>
      </c>
      <c r="N186" s="156">
        <v>2.2000000000000001E-3</v>
      </c>
      <c r="O186" s="156">
        <f>ROUND(E186*N186,2)</f>
        <v>0</v>
      </c>
      <c r="P186" s="156">
        <v>0</v>
      </c>
      <c r="Q186" s="156">
        <f>ROUND(E186*P186,2)</f>
        <v>0</v>
      </c>
      <c r="R186" s="157"/>
      <c r="S186" s="157" t="s">
        <v>1583</v>
      </c>
      <c r="T186" s="157" t="s">
        <v>1584</v>
      </c>
      <c r="U186" s="157">
        <v>0</v>
      </c>
      <c r="V186" s="157">
        <f>ROUND(E186*U186,2)</f>
        <v>0</v>
      </c>
      <c r="W186" s="157"/>
      <c r="X186" s="157" t="s">
        <v>334</v>
      </c>
      <c r="Y186" s="157" t="s">
        <v>302</v>
      </c>
      <c r="Z186" s="147"/>
      <c r="AA186" s="147"/>
      <c r="AB186" s="147"/>
      <c r="AC186" s="147"/>
      <c r="AD186" s="147"/>
      <c r="AE186" s="147"/>
      <c r="AF186" s="147"/>
      <c r="AG186" s="147" t="s">
        <v>1597</v>
      </c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2" x14ac:dyDescent="0.2">
      <c r="A187" s="154"/>
      <c r="B187" s="155"/>
      <c r="C187" s="188" t="s">
        <v>1742</v>
      </c>
      <c r="D187" s="159"/>
      <c r="E187" s="160"/>
      <c r="F187" s="157"/>
      <c r="G187" s="157"/>
      <c r="H187" s="157"/>
      <c r="I187" s="157"/>
      <c r="J187" s="157"/>
      <c r="K187" s="157"/>
      <c r="L187" s="157"/>
      <c r="M187" s="157"/>
      <c r="N187" s="156"/>
      <c r="O187" s="156"/>
      <c r="P187" s="156"/>
      <c r="Q187" s="156"/>
      <c r="R187" s="157"/>
      <c r="S187" s="157"/>
      <c r="T187" s="157"/>
      <c r="U187" s="157"/>
      <c r="V187" s="157"/>
      <c r="W187" s="157"/>
      <c r="X187" s="157"/>
      <c r="Y187" s="157"/>
      <c r="Z187" s="147"/>
      <c r="AA187" s="147"/>
      <c r="AB187" s="147"/>
      <c r="AC187" s="147"/>
      <c r="AD187" s="147"/>
      <c r="AE187" s="147"/>
      <c r="AF187" s="147"/>
      <c r="AG187" s="147" t="s">
        <v>305</v>
      </c>
      <c r="AH187" s="147">
        <v>0</v>
      </c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3" x14ac:dyDescent="0.2">
      <c r="A188" s="154"/>
      <c r="B188" s="155"/>
      <c r="C188" s="188" t="s">
        <v>157</v>
      </c>
      <c r="D188" s="159"/>
      <c r="E188" s="160">
        <v>2</v>
      </c>
      <c r="F188" s="157"/>
      <c r="G188" s="157"/>
      <c r="H188" s="157"/>
      <c r="I188" s="157"/>
      <c r="J188" s="157"/>
      <c r="K188" s="157"/>
      <c r="L188" s="157"/>
      <c r="M188" s="157"/>
      <c r="N188" s="156"/>
      <c r="O188" s="156"/>
      <c r="P188" s="156"/>
      <c r="Q188" s="156"/>
      <c r="R188" s="157"/>
      <c r="S188" s="157"/>
      <c r="T188" s="157"/>
      <c r="U188" s="157"/>
      <c r="V188" s="157"/>
      <c r="W188" s="157"/>
      <c r="X188" s="157"/>
      <c r="Y188" s="157"/>
      <c r="Z188" s="147"/>
      <c r="AA188" s="147"/>
      <c r="AB188" s="147"/>
      <c r="AC188" s="147"/>
      <c r="AD188" s="147"/>
      <c r="AE188" s="147"/>
      <c r="AF188" s="147"/>
      <c r="AG188" s="147" t="s">
        <v>305</v>
      </c>
      <c r="AH188" s="147">
        <v>0</v>
      </c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2">
      <c r="A189" s="173">
        <v>50</v>
      </c>
      <c r="B189" s="174" t="s">
        <v>1905</v>
      </c>
      <c r="C189" s="187" t="s">
        <v>1906</v>
      </c>
      <c r="D189" s="175" t="s">
        <v>1907</v>
      </c>
      <c r="E189" s="176">
        <v>2</v>
      </c>
      <c r="F189" s="177"/>
      <c r="G189" s="178">
        <f>ROUND(E189*F189,2)</f>
        <v>0</v>
      </c>
      <c r="H189" s="158"/>
      <c r="I189" s="157">
        <f>ROUND(E189*H189,2)</f>
        <v>0</v>
      </c>
      <c r="J189" s="158"/>
      <c r="K189" s="157">
        <f>ROUND(E189*J189,2)</f>
        <v>0</v>
      </c>
      <c r="L189" s="157">
        <v>21</v>
      </c>
      <c r="M189" s="157">
        <f>G189*(1+L189/100)</f>
        <v>0</v>
      </c>
      <c r="N189" s="156">
        <v>8.0000000000000004E-4</v>
      </c>
      <c r="O189" s="156">
        <f>ROUND(E189*N189,2)</f>
        <v>0</v>
      </c>
      <c r="P189" s="156">
        <v>0</v>
      </c>
      <c r="Q189" s="156">
        <f>ROUND(E189*P189,2)</f>
        <v>0</v>
      </c>
      <c r="R189" s="157"/>
      <c r="S189" s="157" t="s">
        <v>1583</v>
      </c>
      <c r="T189" s="157" t="s">
        <v>1584</v>
      </c>
      <c r="U189" s="157">
        <v>0</v>
      </c>
      <c r="V189" s="157">
        <f>ROUND(E189*U189,2)</f>
        <v>0</v>
      </c>
      <c r="W189" s="157"/>
      <c r="X189" s="157" t="s">
        <v>334</v>
      </c>
      <c r="Y189" s="157" t="s">
        <v>302</v>
      </c>
      <c r="Z189" s="147"/>
      <c r="AA189" s="147"/>
      <c r="AB189" s="147"/>
      <c r="AC189" s="147"/>
      <c r="AD189" s="147"/>
      <c r="AE189" s="147"/>
      <c r="AF189" s="147"/>
      <c r="AG189" s="147" t="s">
        <v>1597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2" x14ac:dyDescent="0.2">
      <c r="A190" s="154"/>
      <c r="B190" s="155"/>
      <c r="C190" s="188" t="s">
        <v>1742</v>
      </c>
      <c r="D190" s="159"/>
      <c r="E190" s="160"/>
      <c r="F190" s="157"/>
      <c r="G190" s="157"/>
      <c r="H190" s="157"/>
      <c r="I190" s="157"/>
      <c r="J190" s="157"/>
      <c r="K190" s="157"/>
      <c r="L190" s="157"/>
      <c r="M190" s="157"/>
      <c r="N190" s="156"/>
      <c r="O190" s="156"/>
      <c r="P190" s="156"/>
      <c r="Q190" s="156"/>
      <c r="R190" s="157"/>
      <c r="S190" s="157"/>
      <c r="T190" s="157"/>
      <c r="U190" s="157"/>
      <c r="V190" s="157"/>
      <c r="W190" s="157"/>
      <c r="X190" s="157"/>
      <c r="Y190" s="157"/>
      <c r="Z190" s="147"/>
      <c r="AA190" s="147"/>
      <c r="AB190" s="147"/>
      <c r="AC190" s="147"/>
      <c r="AD190" s="147"/>
      <c r="AE190" s="147"/>
      <c r="AF190" s="147"/>
      <c r="AG190" s="147" t="s">
        <v>305</v>
      </c>
      <c r="AH190" s="147">
        <v>0</v>
      </c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outlineLevel="3" x14ac:dyDescent="0.2">
      <c r="A191" s="154"/>
      <c r="B191" s="155"/>
      <c r="C191" s="188" t="s">
        <v>157</v>
      </c>
      <c r="D191" s="159"/>
      <c r="E191" s="160">
        <v>2</v>
      </c>
      <c r="F191" s="157"/>
      <c r="G191" s="157"/>
      <c r="H191" s="157"/>
      <c r="I191" s="157"/>
      <c r="J191" s="157"/>
      <c r="K191" s="157"/>
      <c r="L191" s="157"/>
      <c r="M191" s="157"/>
      <c r="N191" s="156"/>
      <c r="O191" s="156"/>
      <c r="P191" s="156"/>
      <c r="Q191" s="156"/>
      <c r="R191" s="157"/>
      <c r="S191" s="157"/>
      <c r="T191" s="157"/>
      <c r="U191" s="157"/>
      <c r="V191" s="157"/>
      <c r="W191" s="157"/>
      <c r="X191" s="157"/>
      <c r="Y191" s="157"/>
      <c r="Z191" s="147"/>
      <c r="AA191" s="147"/>
      <c r="AB191" s="147"/>
      <c r="AC191" s="147"/>
      <c r="AD191" s="147"/>
      <c r="AE191" s="147"/>
      <c r="AF191" s="147"/>
      <c r="AG191" s="147" t="s">
        <v>305</v>
      </c>
      <c r="AH191" s="147">
        <v>0</v>
      </c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ht="22.5" outlineLevel="1" x14ac:dyDescent="0.2">
      <c r="A192" s="173">
        <v>51</v>
      </c>
      <c r="B192" s="174" t="s">
        <v>3386</v>
      </c>
      <c r="C192" s="187" t="s">
        <v>3387</v>
      </c>
      <c r="D192" s="175" t="s">
        <v>314</v>
      </c>
      <c r="E192" s="176">
        <v>1</v>
      </c>
      <c r="F192" s="177"/>
      <c r="G192" s="178">
        <f>ROUND(E192*F192,2)</f>
        <v>0</v>
      </c>
      <c r="H192" s="158"/>
      <c r="I192" s="157">
        <f>ROUND(E192*H192,2)</f>
        <v>0</v>
      </c>
      <c r="J192" s="158"/>
      <c r="K192" s="157">
        <f>ROUND(E192*J192,2)</f>
        <v>0</v>
      </c>
      <c r="L192" s="157">
        <v>21</v>
      </c>
      <c r="M192" s="157">
        <f>G192*(1+L192/100)</f>
        <v>0</v>
      </c>
      <c r="N192" s="156">
        <v>6.4000000000000005E-4</v>
      </c>
      <c r="O192" s="156">
        <f>ROUND(E192*N192,2)</f>
        <v>0</v>
      </c>
      <c r="P192" s="156">
        <v>0</v>
      </c>
      <c r="Q192" s="156">
        <f>ROUND(E192*P192,2)</f>
        <v>0</v>
      </c>
      <c r="R192" s="157"/>
      <c r="S192" s="157" t="s">
        <v>1583</v>
      </c>
      <c r="T192" s="157" t="s">
        <v>1584</v>
      </c>
      <c r="U192" s="157">
        <v>0</v>
      </c>
      <c r="V192" s="157">
        <f>ROUND(E192*U192,2)</f>
        <v>0</v>
      </c>
      <c r="W192" s="157"/>
      <c r="X192" s="157" t="s">
        <v>301</v>
      </c>
      <c r="Y192" s="157" t="s">
        <v>302</v>
      </c>
      <c r="Z192" s="147"/>
      <c r="AA192" s="147"/>
      <c r="AB192" s="147"/>
      <c r="AC192" s="147"/>
      <c r="AD192" s="147"/>
      <c r="AE192" s="147"/>
      <c r="AF192" s="147"/>
      <c r="AG192" s="147" t="s">
        <v>1674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2" x14ac:dyDescent="0.2">
      <c r="A193" s="154"/>
      <c r="B193" s="155"/>
      <c r="C193" s="274" t="s">
        <v>3388</v>
      </c>
      <c r="D193" s="275"/>
      <c r="E193" s="275"/>
      <c r="F193" s="275"/>
      <c r="G193" s="275"/>
      <c r="H193" s="157"/>
      <c r="I193" s="157"/>
      <c r="J193" s="157"/>
      <c r="K193" s="157"/>
      <c r="L193" s="157"/>
      <c r="M193" s="157"/>
      <c r="N193" s="156"/>
      <c r="O193" s="156"/>
      <c r="P193" s="156"/>
      <c r="Q193" s="156"/>
      <c r="R193" s="157"/>
      <c r="S193" s="157"/>
      <c r="T193" s="157"/>
      <c r="U193" s="157"/>
      <c r="V193" s="157"/>
      <c r="W193" s="157"/>
      <c r="X193" s="157"/>
      <c r="Y193" s="157"/>
      <c r="Z193" s="147"/>
      <c r="AA193" s="147"/>
      <c r="AB193" s="147"/>
      <c r="AC193" s="147"/>
      <c r="AD193" s="147"/>
      <c r="AE193" s="147"/>
      <c r="AF193" s="147"/>
      <c r="AG193" s="147" t="s">
        <v>319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2" x14ac:dyDescent="0.2">
      <c r="A194" s="154"/>
      <c r="B194" s="155"/>
      <c r="C194" s="188" t="s">
        <v>1727</v>
      </c>
      <c r="D194" s="159"/>
      <c r="E194" s="160"/>
      <c r="F194" s="157"/>
      <c r="G194" s="157"/>
      <c r="H194" s="157"/>
      <c r="I194" s="157"/>
      <c r="J194" s="157"/>
      <c r="K194" s="157"/>
      <c r="L194" s="157"/>
      <c r="M194" s="157"/>
      <c r="N194" s="156"/>
      <c r="O194" s="156"/>
      <c r="P194" s="156"/>
      <c r="Q194" s="156"/>
      <c r="R194" s="157"/>
      <c r="S194" s="157"/>
      <c r="T194" s="157"/>
      <c r="U194" s="157"/>
      <c r="V194" s="157"/>
      <c r="W194" s="157"/>
      <c r="X194" s="157"/>
      <c r="Y194" s="157"/>
      <c r="Z194" s="147"/>
      <c r="AA194" s="147"/>
      <c r="AB194" s="147"/>
      <c r="AC194" s="147"/>
      <c r="AD194" s="147"/>
      <c r="AE194" s="147"/>
      <c r="AF194" s="147"/>
      <c r="AG194" s="147" t="s">
        <v>305</v>
      </c>
      <c r="AH194" s="147">
        <v>0</v>
      </c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3" x14ac:dyDescent="0.2">
      <c r="A195" s="154"/>
      <c r="B195" s="155"/>
      <c r="C195" s="188" t="s">
        <v>155</v>
      </c>
      <c r="D195" s="159"/>
      <c r="E195" s="160">
        <v>1</v>
      </c>
      <c r="F195" s="157"/>
      <c r="G195" s="157"/>
      <c r="H195" s="157"/>
      <c r="I195" s="157"/>
      <c r="J195" s="157"/>
      <c r="K195" s="157"/>
      <c r="L195" s="157"/>
      <c r="M195" s="157"/>
      <c r="N195" s="156"/>
      <c r="O195" s="156"/>
      <c r="P195" s="156"/>
      <c r="Q195" s="156"/>
      <c r="R195" s="157"/>
      <c r="S195" s="157"/>
      <c r="T195" s="157"/>
      <c r="U195" s="157"/>
      <c r="V195" s="157"/>
      <c r="W195" s="157"/>
      <c r="X195" s="157"/>
      <c r="Y195" s="157"/>
      <c r="Z195" s="147"/>
      <c r="AA195" s="147"/>
      <c r="AB195" s="147"/>
      <c r="AC195" s="147"/>
      <c r="AD195" s="147"/>
      <c r="AE195" s="147"/>
      <c r="AF195" s="147"/>
      <c r="AG195" s="147" t="s">
        <v>305</v>
      </c>
      <c r="AH195" s="147">
        <v>0</v>
      </c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ht="22.5" outlineLevel="1" x14ac:dyDescent="0.2">
      <c r="A196" s="173">
        <v>52</v>
      </c>
      <c r="B196" s="174" t="s">
        <v>3389</v>
      </c>
      <c r="C196" s="187" t="s">
        <v>3390</v>
      </c>
      <c r="D196" s="175" t="s">
        <v>314</v>
      </c>
      <c r="E196" s="176">
        <v>1</v>
      </c>
      <c r="F196" s="177"/>
      <c r="G196" s="178">
        <f>ROUND(E196*F196,2)</f>
        <v>0</v>
      </c>
      <c r="H196" s="158"/>
      <c r="I196" s="157">
        <f>ROUND(E196*H196,2)</f>
        <v>0</v>
      </c>
      <c r="J196" s="158"/>
      <c r="K196" s="157">
        <f>ROUND(E196*J196,2)</f>
        <v>0</v>
      </c>
      <c r="L196" s="157">
        <v>21</v>
      </c>
      <c r="M196" s="157">
        <f>G196*(1+L196/100)</f>
        <v>0</v>
      </c>
      <c r="N196" s="156">
        <v>1.9E-2</v>
      </c>
      <c r="O196" s="156">
        <f>ROUND(E196*N196,2)</f>
        <v>0.02</v>
      </c>
      <c r="P196" s="156">
        <v>0</v>
      </c>
      <c r="Q196" s="156">
        <f>ROUND(E196*P196,2)</f>
        <v>0</v>
      </c>
      <c r="R196" s="157"/>
      <c r="S196" s="157" t="s">
        <v>1583</v>
      </c>
      <c r="T196" s="157" t="s">
        <v>1584</v>
      </c>
      <c r="U196" s="157">
        <v>0</v>
      </c>
      <c r="V196" s="157">
        <f>ROUND(E196*U196,2)</f>
        <v>0</v>
      </c>
      <c r="W196" s="157"/>
      <c r="X196" s="157" t="s">
        <v>334</v>
      </c>
      <c r="Y196" s="157" t="s">
        <v>302</v>
      </c>
      <c r="Z196" s="147"/>
      <c r="AA196" s="147"/>
      <c r="AB196" s="147"/>
      <c r="AC196" s="147"/>
      <c r="AD196" s="147"/>
      <c r="AE196" s="147"/>
      <c r="AF196" s="147"/>
      <c r="AG196" s="147" t="s">
        <v>1597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2" x14ac:dyDescent="0.2">
      <c r="A197" s="154"/>
      <c r="B197" s="155"/>
      <c r="C197" s="188" t="s">
        <v>1727</v>
      </c>
      <c r="D197" s="159"/>
      <c r="E197" s="160"/>
      <c r="F197" s="157"/>
      <c r="G197" s="157"/>
      <c r="H197" s="157"/>
      <c r="I197" s="157"/>
      <c r="J197" s="157"/>
      <c r="K197" s="157"/>
      <c r="L197" s="157"/>
      <c r="M197" s="157"/>
      <c r="N197" s="156"/>
      <c r="O197" s="156"/>
      <c r="P197" s="156"/>
      <c r="Q197" s="156"/>
      <c r="R197" s="157"/>
      <c r="S197" s="157"/>
      <c r="T197" s="157"/>
      <c r="U197" s="157"/>
      <c r="V197" s="157"/>
      <c r="W197" s="157"/>
      <c r="X197" s="157"/>
      <c r="Y197" s="157"/>
      <c r="Z197" s="147"/>
      <c r="AA197" s="147"/>
      <c r="AB197" s="147"/>
      <c r="AC197" s="147"/>
      <c r="AD197" s="147"/>
      <c r="AE197" s="147"/>
      <c r="AF197" s="147"/>
      <c r="AG197" s="147" t="s">
        <v>305</v>
      </c>
      <c r="AH197" s="147">
        <v>0</v>
      </c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outlineLevel="3" x14ac:dyDescent="0.2">
      <c r="A198" s="154"/>
      <c r="B198" s="155"/>
      <c r="C198" s="188" t="s">
        <v>155</v>
      </c>
      <c r="D198" s="159"/>
      <c r="E198" s="160">
        <v>1</v>
      </c>
      <c r="F198" s="157"/>
      <c r="G198" s="157"/>
      <c r="H198" s="157"/>
      <c r="I198" s="157"/>
      <c r="J198" s="157"/>
      <c r="K198" s="157"/>
      <c r="L198" s="157"/>
      <c r="M198" s="157"/>
      <c r="N198" s="156"/>
      <c r="O198" s="156"/>
      <c r="P198" s="156"/>
      <c r="Q198" s="156"/>
      <c r="R198" s="157"/>
      <c r="S198" s="157"/>
      <c r="T198" s="157"/>
      <c r="U198" s="157"/>
      <c r="V198" s="157"/>
      <c r="W198" s="157"/>
      <c r="X198" s="157"/>
      <c r="Y198" s="157"/>
      <c r="Z198" s="147"/>
      <c r="AA198" s="147"/>
      <c r="AB198" s="147"/>
      <c r="AC198" s="147"/>
      <c r="AD198" s="147"/>
      <c r="AE198" s="147"/>
      <c r="AF198" s="147"/>
      <c r="AG198" s="147" t="s">
        <v>305</v>
      </c>
      <c r="AH198" s="147">
        <v>0</v>
      </c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ht="22.5" outlineLevel="1" x14ac:dyDescent="0.2">
      <c r="A199" s="173">
        <v>53</v>
      </c>
      <c r="B199" s="174" t="s">
        <v>3391</v>
      </c>
      <c r="C199" s="187" t="s">
        <v>3392</v>
      </c>
      <c r="D199" s="175" t="s">
        <v>314</v>
      </c>
      <c r="E199" s="176">
        <v>1</v>
      </c>
      <c r="F199" s="177"/>
      <c r="G199" s="178">
        <f>ROUND(E199*F199,2)</f>
        <v>0</v>
      </c>
      <c r="H199" s="158"/>
      <c r="I199" s="157">
        <f>ROUND(E199*H199,2)</f>
        <v>0</v>
      </c>
      <c r="J199" s="158"/>
      <c r="K199" s="157">
        <f>ROUND(E199*J199,2)</f>
        <v>0</v>
      </c>
      <c r="L199" s="157">
        <v>21</v>
      </c>
      <c r="M199" s="157">
        <f>G199*(1+L199/100)</f>
        <v>0</v>
      </c>
      <c r="N199" s="156">
        <v>2.7999999999999998E-4</v>
      </c>
      <c r="O199" s="156">
        <f>ROUND(E199*N199,2)</f>
        <v>0</v>
      </c>
      <c r="P199" s="156">
        <v>0</v>
      </c>
      <c r="Q199" s="156">
        <f>ROUND(E199*P199,2)</f>
        <v>0</v>
      </c>
      <c r="R199" s="157"/>
      <c r="S199" s="157" t="s">
        <v>1583</v>
      </c>
      <c r="T199" s="157" t="s">
        <v>1584</v>
      </c>
      <c r="U199" s="157">
        <v>0</v>
      </c>
      <c r="V199" s="157">
        <f>ROUND(E199*U199,2)</f>
        <v>0</v>
      </c>
      <c r="W199" s="157"/>
      <c r="X199" s="157" t="s">
        <v>301</v>
      </c>
      <c r="Y199" s="157" t="s">
        <v>302</v>
      </c>
      <c r="Z199" s="147"/>
      <c r="AA199" s="147"/>
      <c r="AB199" s="147"/>
      <c r="AC199" s="147"/>
      <c r="AD199" s="147"/>
      <c r="AE199" s="147"/>
      <c r="AF199" s="147"/>
      <c r="AG199" s="147" t="s">
        <v>1674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2" x14ac:dyDescent="0.2">
      <c r="A200" s="154"/>
      <c r="B200" s="155"/>
      <c r="C200" s="274" t="s">
        <v>3393</v>
      </c>
      <c r="D200" s="275"/>
      <c r="E200" s="275"/>
      <c r="F200" s="275"/>
      <c r="G200" s="275"/>
      <c r="H200" s="157"/>
      <c r="I200" s="157"/>
      <c r="J200" s="157"/>
      <c r="K200" s="157"/>
      <c r="L200" s="157"/>
      <c r="M200" s="157"/>
      <c r="N200" s="156"/>
      <c r="O200" s="156"/>
      <c r="P200" s="156"/>
      <c r="Q200" s="156"/>
      <c r="R200" s="157"/>
      <c r="S200" s="157"/>
      <c r="T200" s="157"/>
      <c r="U200" s="157"/>
      <c r="V200" s="157"/>
      <c r="W200" s="157"/>
      <c r="X200" s="157"/>
      <c r="Y200" s="157"/>
      <c r="Z200" s="147"/>
      <c r="AA200" s="147"/>
      <c r="AB200" s="147"/>
      <c r="AC200" s="147"/>
      <c r="AD200" s="147"/>
      <c r="AE200" s="147"/>
      <c r="AF200" s="147"/>
      <c r="AG200" s="147" t="s">
        <v>319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2" x14ac:dyDescent="0.2">
      <c r="A201" s="154"/>
      <c r="B201" s="155"/>
      <c r="C201" s="188" t="s">
        <v>1727</v>
      </c>
      <c r="D201" s="159"/>
      <c r="E201" s="160"/>
      <c r="F201" s="157"/>
      <c r="G201" s="157"/>
      <c r="H201" s="157"/>
      <c r="I201" s="157"/>
      <c r="J201" s="157"/>
      <c r="K201" s="157"/>
      <c r="L201" s="157"/>
      <c r="M201" s="157"/>
      <c r="N201" s="156"/>
      <c r="O201" s="156"/>
      <c r="P201" s="156"/>
      <c r="Q201" s="156"/>
      <c r="R201" s="157"/>
      <c r="S201" s="157"/>
      <c r="T201" s="157"/>
      <c r="U201" s="157"/>
      <c r="V201" s="157"/>
      <c r="W201" s="157"/>
      <c r="X201" s="157"/>
      <c r="Y201" s="157"/>
      <c r="Z201" s="147"/>
      <c r="AA201" s="147"/>
      <c r="AB201" s="147"/>
      <c r="AC201" s="147"/>
      <c r="AD201" s="147"/>
      <c r="AE201" s="147"/>
      <c r="AF201" s="147"/>
      <c r="AG201" s="147" t="s">
        <v>305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3" x14ac:dyDescent="0.2">
      <c r="A202" s="154"/>
      <c r="B202" s="155"/>
      <c r="C202" s="188" t="s">
        <v>155</v>
      </c>
      <c r="D202" s="159"/>
      <c r="E202" s="160">
        <v>1</v>
      </c>
      <c r="F202" s="157"/>
      <c r="G202" s="157"/>
      <c r="H202" s="157"/>
      <c r="I202" s="157"/>
      <c r="J202" s="157"/>
      <c r="K202" s="157"/>
      <c r="L202" s="157"/>
      <c r="M202" s="157"/>
      <c r="N202" s="156"/>
      <c r="O202" s="156"/>
      <c r="P202" s="156"/>
      <c r="Q202" s="156"/>
      <c r="R202" s="157"/>
      <c r="S202" s="157"/>
      <c r="T202" s="157"/>
      <c r="U202" s="157"/>
      <c r="V202" s="157"/>
      <c r="W202" s="157"/>
      <c r="X202" s="157"/>
      <c r="Y202" s="157"/>
      <c r="Z202" s="147"/>
      <c r="AA202" s="147"/>
      <c r="AB202" s="147"/>
      <c r="AC202" s="147"/>
      <c r="AD202" s="147"/>
      <c r="AE202" s="147"/>
      <c r="AF202" s="147"/>
      <c r="AG202" s="147" t="s">
        <v>305</v>
      </c>
      <c r="AH202" s="147">
        <v>0</v>
      </c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ht="22.5" outlineLevel="1" x14ac:dyDescent="0.2">
      <c r="A203" s="173">
        <v>54</v>
      </c>
      <c r="B203" s="174" t="s">
        <v>1908</v>
      </c>
      <c r="C203" s="187" t="s">
        <v>1909</v>
      </c>
      <c r="D203" s="175" t="s">
        <v>370</v>
      </c>
      <c r="E203" s="176">
        <v>1</v>
      </c>
      <c r="F203" s="177"/>
      <c r="G203" s="178">
        <f>ROUND(E203*F203,2)</f>
        <v>0</v>
      </c>
      <c r="H203" s="158"/>
      <c r="I203" s="157">
        <f>ROUND(E203*H203,2)</f>
        <v>0</v>
      </c>
      <c r="J203" s="158"/>
      <c r="K203" s="157">
        <f>ROUND(E203*J203,2)</f>
        <v>0</v>
      </c>
      <c r="L203" s="157">
        <v>21</v>
      </c>
      <c r="M203" s="157">
        <f>G203*(1+L203/100)</f>
        <v>0</v>
      </c>
      <c r="N203" s="156">
        <v>1.73E-3</v>
      </c>
      <c r="O203" s="156">
        <f>ROUND(E203*N203,2)</f>
        <v>0</v>
      </c>
      <c r="P203" s="156">
        <v>0</v>
      </c>
      <c r="Q203" s="156">
        <f>ROUND(E203*P203,2)</f>
        <v>0</v>
      </c>
      <c r="R203" s="157"/>
      <c r="S203" s="157" t="s">
        <v>1583</v>
      </c>
      <c r="T203" s="157" t="s">
        <v>1584</v>
      </c>
      <c r="U203" s="157">
        <v>0</v>
      </c>
      <c r="V203" s="157">
        <f>ROUND(E203*U203,2)</f>
        <v>0</v>
      </c>
      <c r="W203" s="157"/>
      <c r="X203" s="157" t="s">
        <v>301</v>
      </c>
      <c r="Y203" s="157" t="s">
        <v>302</v>
      </c>
      <c r="Z203" s="147"/>
      <c r="AA203" s="147"/>
      <c r="AB203" s="147"/>
      <c r="AC203" s="147"/>
      <c r="AD203" s="147"/>
      <c r="AE203" s="147"/>
      <c r="AF203" s="147"/>
      <c r="AG203" s="147" t="s">
        <v>1674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2" x14ac:dyDescent="0.2">
      <c r="A204" s="154"/>
      <c r="B204" s="155"/>
      <c r="C204" s="274" t="s">
        <v>1910</v>
      </c>
      <c r="D204" s="275"/>
      <c r="E204" s="275"/>
      <c r="F204" s="275"/>
      <c r="G204" s="275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319</v>
      </c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outlineLevel="2" x14ac:dyDescent="0.2">
      <c r="A205" s="154"/>
      <c r="B205" s="155"/>
      <c r="C205" s="188" t="s">
        <v>1727</v>
      </c>
      <c r="D205" s="159"/>
      <c r="E205" s="160"/>
      <c r="F205" s="157"/>
      <c r="G205" s="157"/>
      <c r="H205" s="157"/>
      <c r="I205" s="157"/>
      <c r="J205" s="157"/>
      <c r="K205" s="157"/>
      <c r="L205" s="157"/>
      <c r="M205" s="157"/>
      <c r="N205" s="156"/>
      <c r="O205" s="156"/>
      <c r="P205" s="156"/>
      <c r="Q205" s="156"/>
      <c r="R205" s="157"/>
      <c r="S205" s="157"/>
      <c r="T205" s="157"/>
      <c r="U205" s="157"/>
      <c r="V205" s="157"/>
      <c r="W205" s="157"/>
      <c r="X205" s="157"/>
      <c r="Y205" s="157"/>
      <c r="Z205" s="147"/>
      <c r="AA205" s="147"/>
      <c r="AB205" s="147"/>
      <c r="AC205" s="147"/>
      <c r="AD205" s="147"/>
      <c r="AE205" s="147"/>
      <c r="AF205" s="147"/>
      <c r="AG205" s="147" t="s">
        <v>305</v>
      </c>
      <c r="AH205" s="147">
        <v>0</v>
      </c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3" x14ac:dyDescent="0.2">
      <c r="A206" s="154"/>
      <c r="B206" s="155"/>
      <c r="C206" s="188" t="s">
        <v>155</v>
      </c>
      <c r="D206" s="159"/>
      <c r="E206" s="160">
        <v>1</v>
      </c>
      <c r="F206" s="157"/>
      <c r="G206" s="157"/>
      <c r="H206" s="157"/>
      <c r="I206" s="157"/>
      <c r="J206" s="157"/>
      <c r="K206" s="157"/>
      <c r="L206" s="157"/>
      <c r="M206" s="157"/>
      <c r="N206" s="156"/>
      <c r="O206" s="156"/>
      <c r="P206" s="156"/>
      <c r="Q206" s="156"/>
      <c r="R206" s="157"/>
      <c r="S206" s="157"/>
      <c r="T206" s="157"/>
      <c r="U206" s="157"/>
      <c r="V206" s="157"/>
      <c r="W206" s="157"/>
      <c r="X206" s="157"/>
      <c r="Y206" s="157"/>
      <c r="Z206" s="147"/>
      <c r="AA206" s="147"/>
      <c r="AB206" s="147"/>
      <c r="AC206" s="147"/>
      <c r="AD206" s="147"/>
      <c r="AE206" s="147"/>
      <c r="AF206" s="147"/>
      <c r="AG206" s="147" t="s">
        <v>305</v>
      </c>
      <c r="AH206" s="147">
        <v>0</v>
      </c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ht="22.5" outlineLevel="1" x14ac:dyDescent="0.2">
      <c r="A207" s="173">
        <v>55</v>
      </c>
      <c r="B207" s="174" t="s">
        <v>1912</v>
      </c>
      <c r="C207" s="187" t="s">
        <v>1913</v>
      </c>
      <c r="D207" s="175" t="s">
        <v>314</v>
      </c>
      <c r="E207" s="176">
        <v>1</v>
      </c>
      <c r="F207" s="177"/>
      <c r="G207" s="178">
        <f>ROUND(E207*F207,2)</f>
        <v>0</v>
      </c>
      <c r="H207" s="158"/>
      <c r="I207" s="157">
        <f>ROUND(E207*H207,2)</f>
        <v>0</v>
      </c>
      <c r="J207" s="158"/>
      <c r="K207" s="157">
        <f>ROUND(E207*J207,2)</f>
        <v>0</v>
      </c>
      <c r="L207" s="157">
        <v>21</v>
      </c>
      <c r="M207" s="157">
        <f>G207*(1+L207/100)</f>
        <v>0</v>
      </c>
      <c r="N207" s="156">
        <v>1.9E-2</v>
      </c>
      <c r="O207" s="156">
        <f>ROUND(E207*N207,2)</f>
        <v>0.02</v>
      </c>
      <c r="P207" s="156">
        <v>0</v>
      </c>
      <c r="Q207" s="156">
        <f>ROUND(E207*P207,2)</f>
        <v>0</v>
      </c>
      <c r="R207" s="157"/>
      <c r="S207" s="157" t="s">
        <v>1583</v>
      </c>
      <c r="T207" s="157" t="s">
        <v>1584</v>
      </c>
      <c r="U207" s="157">
        <v>0</v>
      </c>
      <c r="V207" s="157">
        <f>ROUND(E207*U207,2)</f>
        <v>0</v>
      </c>
      <c r="W207" s="157"/>
      <c r="X207" s="157" t="s">
        <v>334</v>
      </c>
      <c r="Y207" s="157" t="s">
        <v>302</v>
      </c>
      <c r="Z207" s="147"/>
      <c r="AA207" s="147"/>
      <c r="AB207" s="147"/>
      <c r="AC207" s="147"/>
      <c r="AD207" s="147"/>
      <c r="AE207" s="147"/>
      <c r="AF207" s="147"/>
      <c r="AG207" s="147" t="s">
        <v>1597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2" x14ac:dyDescent="0.2">
      <c r="A208" s="154"/>
      <c r="B208" s="155"/>
      <c r="C208" s="188" t="s">
        <v>1727</v>
      </c>
      <c r="D208" s="159"/>
      <c r="E208" s="160"/>
      <c r="F208" s="157"/>
      <c r="G208" s="157"/>
      <c r="H208" s="157"/>
      <c r="I208" s="157"/>
      <c r="J208" s="157"/>
      <c r="K208" s="157"/>
      <c r="L208" s="157"/>
      <c r="M208" s="157"/>
      <c r="N208" s="156"/>
      <c r="O208" s="156"/>
      <c r="P208" s="156"/>
      <c r="Q208" s="156"/>
      <c r="R208" s="157"/>
      <c r="S208" s="157"/>
      <c r="T208" s="157"/>
      <c r="U208" s="157"/>
      <c r="V208" s="157"/>
      <c r="W208" s="157"/>
      <c r="X208" s="157"/>
      <c r="Y208" s="157"/>
      <c r="Z208" s="147"/>
      <c r="AA208" s="147"/>
      <c r="AB208" s="147"/>
      <c r="AC208" s="147"/>
      <c r="AD208" s="147"/>
      <c r="AE208" s="147"/>
      <c r="AF208" s="147"/>
      <c r="AG208" s="147" t="s">
        <v>305</v>
      </c>
      <c r="AH208" s="147">
        <v>0</v>
      </c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outlineLevel="3" x14ac:dyDescent="0.2">
      <c r="A209" s="154"/>
      <c r="B209" s="155"/>
      <c r="C209" s="188" t="s">
        <v>155</v>
      </c>
      <c r="D209" s="159"/>
      <c r="E209" s="160">
        <v>1</v>
      </c>
      <c r="F209" s="157"/>
      <c r="G209" s="157"/>
      <c r="H209" s="157"/>
      <c r="I209" s="157"/>
      <c r="J209" s="157"/>
      <c r="K209" s="157"/>
      <c r="L209" s="157"/>
      <c r="M209" s="157"/>
      <c r="N209" s="156"/>
      <c r="O209" s="156"/>
      <c r="P209" s="156"/>
      <c r="Q209" s="156"/>
      <c r="R209" s="157"/>
      <c r="S209" s="157"/>
      <c r="T209" s="157"/>
      <c r="U209" s="157"/>
      <c r="V209" s="157"/>
      <c r="W209" s="157"/>
      <c r="X209" s="157"/>
      <c r="Y209" s="157"/>
      <c r="Z209" s="147"/>
      <c r="AA209" s="147"/>
      <c r="AB209" s="147"/>
      <c r="AC209" s="147"/>
      <c r="AD209" s="147"/>
      <c r="AE209" s="147"/>
      <c r="AF209" s="147"/>
      <c r="AG209" s="147" t="s">
        <v>305</v>
      </c>
      <c r="AH209" s="147">
        <v>0</v>
      </c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ht="22.5" outlineLevel="1" x14ac:dyDescent="0.2">
      <c r="A210" s="173">
        <v>56</v>
      </c>
      <c r="B210" s="174" t="s">
        <v>1917</v>
      </c>
      <c r="C210" s="187" t="s">
        <v>1918</v>
      </c>
      <c r="D210" s="175" t="s">
        <v>314</v>
      </c>
      <c r="E210" s="176">
        <v>1</v>
      </c>
      <c r="F210" s="177"/>
      <c r="G210" s="178">
        <f>ROUND(E210*F210,2)</f>
        <v>0</v>
      </c>
      <c r="H210" s="158"/>
      <c r="I210" s="157">
        <f>ROUND(E210*H210,2)</f>
        <v>0</v>
      </c>
      <c r="J210" s="158"/>
      <c r="K210" s="157">
        <f>ROUND(E210*J210,2)</f>
        <v>0</v>
      </c>
      <c r="L210" s="157">
        <v>21</v>
      </c>
      <c r="M210" s="157">
        <f>G210*(1+L210/100)</f>
        <v>0</v>
      </c>
      <c r="N210" s="156">
        <v>4.0000000000000003E-5</v>
      </c>
      <c r="O210" s="156">
        <f>ROUND(E210*N210,2)</f>
        <v>0</v>
      </c>
      <c r="P210" s="156">
        <v>0</v>
      </c>
      <c r="Q210" s="156">
        <f>ROUND(E210*P210,2)</f>
        <v>0</v>
      </c>
      <c r="R210" s="157"/>
      <c r="S210" s="157" t="s">
        <v>1583</v>
      </c>
      <c r="T210" s="157" t="s">
        <v>1584</v>
      </c>
      <c r="U210" s="157">
        <v>0</v>
      </c>
      <c r="V210" s="157">
        <f>ROUND(E210*U210,2)</f>
        <v>0</v>
      </c>
      <c r="W210" s="157"/>
      <c r="X210" s="157" t="s">
        <v>301</v>
      </c>
      <c r="Y210" s="157" t="s">
        <v>302</v>
      </c>
      <c r="Z210" s="147"/>
      <c r="AA210" s="147"/>
      <c r="AB210" s="147"/>
      <c r="AC210" s="147"/>
      <c r="AD210" s="147"/>
      <c r="AE210" s="147"/>
      <c r="AF210" s="147"/>
      <c r="AG210" s="147" t="s">
        <v>1674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2" x14ac:dyDescent="0.2">
      <c r="A211" s="154"/>
      <c r="B211" s="155"/>
      <c r="C211" s="274" t="s">
        <v>1919</v>
      </c>
      <c r="D211" s="275"/>
      <c r="E211" s="275"/>
      <c r="F211" s="275"/>
      <c r="G211" s="275"/>
      <c r="H211" s="157"/>
      <c r="I211" s="157"/>
      <c r="J211" s="157"/>
      <c r="K211" s="157"/>
      <c r="L211" s="157"/>
      <c r="M211" s="157"/>
      <c r="N211" s="156"/>
      <c r="O211" s="156"/>
      <c r="P211" s="156"/>
      <c r="Q211" s="156"/>
      <c r="R211" s="157"/>
      <c r="S211" s="157"/>
      <c r="T211" s="157"/>
      <c r="U211" s="157"/>
      <c r="V211" s="157"/>
      <c r="W211" s="157"/>
      <c r="X211" s="157"/>
      <c r="Y211" s="157"/>
      <c r="Z211" s="147"/>
      <c r="AA211" s="147"/>
      <c r="AB211" s="147"/>
      <c r="AC211" s="147"/>
      <c r="AD211" s="147"/>
      <c r="AE211" s="147"/>
      <c r="AF211" s="147"/>
      <c r="AG211" s="147" t="s">
        <v>319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2" x14ac:dyDescent="0.2">
      <c r="A212" s="154"/>
      <c r="B212" s="155"/>
      <c r="C212" s="188" t="s">
        <v>1727</v>
      </c>
      <c r="D212" s="159"/>
      <c r="E212" s="160"/>
      <c r="F212" s="157"/>
      <c r="G212" s="157"/>
      <c r="H212" s="157"/>
      <c r="I212" s="157"/>
      <c r="J212" s="157"/>
      <c r="K212" s="157"/>
      <c r="L212" s="157"/>
      <c r="M212" s="157"/>
      <c r="N212" s="156"/>
      <c r="O212" s="156"/>
      <c r="P212" s="156"/>
      <c r="Q212" s="156"/>
      <c r="R212" s="157"/>
      <c r="S212" s="157"/>
      <c r="T212" s="157"/>
      <c r="U212" s="157"/>
      <c r="V212" s="157"/>
      <c r="W212" s="157"/>
      <c r="X212" s="157"/>
      <c r="Y212" s="157"/>
      <c r="Z212" s="147"/>
      <c r="AA212" s="147"/>
      <c r="AB212" s="147"/>
      <c r="AC212" s="147"/>
      <c r="AD212" s="147"/>
      <c r="AE212" s="147"/>
      <c r="AF212" s="147"/>
      <c r="AG212" s="147" t="s">
        <v>305</v>
      </c>
      <c r="AH212" s="147">
        <v>0</v>
      </c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3" x14ac:dyDescent="0.2">
      <c r="A213" s="154"/>
      <c r="B213" s="155"/>
      <c r="C213" s="188" t="s">
        <v>155</v>
      </c>
      <c r="D213" s="159"/>
      <c r="E213" s="160">
        <v>1</v>
      </c>
      <c r="F213" s="157"/>
      <c r="G213" s="157"/>
      <c r="H213" s="157"/>
      <c r="I213" s="157"/>
      <c r="J213" s="157"/>
      <c r="K213" s="157"/>
      <c r="L213" s="157"/>
      <c r="M213" s="157"/>
      <c r="N213" s="156"/>
      <c r="O213" s="156"/>
      <c r="P213" s="156"/>
      <c r="Q213" s="156"/>
      <c r="R213" s="157"/>
      <c r="S213" s="157"/>
      <c r="T213" s="157"/>
      <c r="U213" s="157"/>
      <c r="V213" s="157"/>
      <c r="W213" s="157"/>
      <c r="X213" s="157"/>
      <c r="Y213" s="157"/>
      <c r="Z213" s="147"/>
      <c r="AA213" s="147"/>
      <c r="AB213" s="147"/>
      <c r="AC213" s="147"/>
      <c r="AD213" s="147"/>
      <c r="AE213" s="147"/>
      <c r="AF213" s="147"/>
      <c r="AG213" s="147" t="s">
        <v>305</v>
      </c>
      <c r="AH213" s="147">
        <v>0</v>
      </c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ht="22.5" outlineLevel="1" x14ac:dyDescent="0.2">
      <c r="A214" s="173">
        <v>57</v>
      </c>
      <c r="B214" s="174" t="s">
        <v>1920</v>
      </c>
      <c r="C214" s="187" t="s">
        <v>1921</v>
      </c>
      <c r="D214" s="175" t="s">
        <v>314</v>
      </c>
      <c r="E214" s="176">
        <v>1</v>
      </c>
      <c r="F214" s="177"/>
      <c r="G214" s="178">
        <f>ROUND(E214*F214,2)</f>
        <v>0</v>
      </c>
      <c r="H214" s="158"/>
      <c r="I214" s="157">
        <f>ROUND(E214*H214,2)</f>
        <v>0</v>
      </c>
      <c r="J214" s="158"/>
      <c r="K214" s="157">
        <f>ROUND(E214*J214,2)</f>
        <v>0</v>
      </c>
      <c r="L214" s="157">
        <v>21</v>
      </c>
      <c r="M214" s="157">
        <f>G214*(1+L214/100)</f>
        <v>0</v>
      </c>
      <c r="N214" s="156">
        <v>1.8E-3</v>
      </c>
      <c r="O214" s="156">
        <f>ROUND(E214*N214,2)</f>
        <v>0</v>
      </c>
      <c r="P214" s="156">
        <v>0</v>
      </c>
      <c r="Q214" s="156">
        <f>ROUND(E214*P214,2)</f>
        <v>0</v>
      </c>
      <c r="R214" s="157"/>
      <c r="S214" s="157" t="s">
        <v>1583</v>
      </c>
      <c r="T214" s="157" t="s">
        <v>1584</v>
      </c>
      <c r="U214" s="157">
        <v>0</v>
      </c>
      <c r="V214" s="157">
        <f>ROUND(E214*U214,2)</f>
        <v>0</v>
      </c>
      <c r="W214" s="157"/>
      <c r="X214" s="157" t="s">
        <v>334</v>
      </c>
      <c r="Y214" s="157" t="s">
        <v>302</v>
      </c>
      <c r="Z214" s="147"/>
      <c r="AA214" s="147"/>
      <c r="AB214" s="147"/>
      <c r="AC214" s="147"/>
      <c r="AD214" s="147"/>
      <c r="AE214" s="147"/>
      <c r="AF214" s="147"/>
      <c r="AG214" s="147" t="s">
        <v>1597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2" x14ac:dyDescent="0.2">
      <c r="A215" s="154"/>
      <c r="B215" s="155"/>
      <c r="C215" s="188" t="s">
        <v>1727</v>
      </c>
      <c r="D215" s="159"/>
      <c r="E215" s="160"/>
      <c r="F215" s="157"/>
      <c r="G215" s="157"/>
      <c r="H215" s="157"/>
      <c r="I215" s="157"/>
      <c r="J215" s="157"/>
      <c r="K215" s="157"/>
      <c r="L215" s="157"/>
      <c r="M215" s="157"/>
      <c r="N215" s="156"/>
      <c r="O215" s="156"/>
      <c r="P215" s="156"/>
      <c r="Q215" s="156"/>
      <c r="R215" s="157"/>
      <c r="S215" s="157"/>
      <c r="T215" s="157"/>
      <c r="U215" s="157"/>
      <c r="V215" s="157"/>
      <c r="W215" s="157"/>
      <c r="X215" s="157"/>
      <c r="Y215" s="157"/>
      <c r="Z215" s="147"/>
      <c r="AA215" s="147"/>
      <c r="AB215" s="147"/>
      <c r="AC215" s="147"/>
      <c r="AD215" s="147"/>
      <c r="AE215" s="147"/>
      <c r="AF215" s="147"/>
      <c r="AG215" s="147" t="s">
        <v>305</v>
      </c>
      <c r="AH215" s="147">
        <v>0</v>
      </c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3" x14ac:dyDescent="0.2">
      <c r="A216" s="154"/>
      <c r="B216" s="155"/>
      <c r="C216" s="188" t="s">
        <v>155</v>
      </c>
      <c r="D216" s="159"/>
      <c r="E216" s="160">
        <v>1</v>
      </c>
      <c r="F216" s="157"/>
      <c r="G216" s="157"/>
      <c r="H216" s="157"/>
      <c r="I216" s="157"/>
      <c r="J216" s="157"/>
      <c r="K216" s="157"/>
      <c r="L216" s="157"/>
      <c r="M216" s="157"/>
      <c r="N216" s="156"/>
      <c r="O216" s="156"/>
      <c r="P216" s="156"/>
      <c r="Q216" s="156"/>
      <c r="R216" s="157"/>
      <c r="S216" s="157"/>
      <c r="T216" s="157"/>
      <c r="U216" s="157"/>
      <c r="V216" s="157"/>
      <c r="W216" s="157"/>
      <c r="X216" s="157"/>
      <c r="Y216" s="157"/>
      <c r="Z216" s="147"/>
      <c r="AA216" s="147"/>
      <c r="AB216" s="147"/>
      <c r="AC216" s="147"/>
      <c r="AD216" s="147"/>
      <c r="AE216" s="147"/>
      <c r="AF216" s="147"/>
      <c r="AG216" s="147" t="s">
        <v>305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ht="22.5" outlineLevel="1" x14ac:dyDescent="0.2">
      <c r="A217" s="173">
        <v>58</v>
      </c>
      <c r="B217" s="174" t="s">
        <v>1924</v>
      </c>
      <c r="C217" s="187" t="s">
        <v>1925</v>
      </c>
      <c r="D217" s="175" t="s">
        <v>314</v>
      </c>
      <c r="E217" s="176">
        <v>1</v>
      </c>
      <c r="F217" s="177"/>
      <c r="G217" s="178">
        <f>ROUND(E217*F217,2)</f>
        <v>0</v>
      </c>
      <c r="H217" s="158"/>
      <c r="I217" s="157">
        <f>ROUND(E217*H217,2)</f>
        <v>0</v>
      </c>
      <c r="J217" s="158"/>
      <c r="K217" s="157">
        <f>ROUND(E217*J217,2)</f>
        <v>0</v>
      </c>
      <c r="L217" s="157">
        <v>21</v>
      </c>
      <c r="M217" s="157">
        <f>G217*(1+L217/100)</f>
        <v>0</v>
      </c>
      <c r="N217" s="156">
        <v>2.4000000000000001E-4</v>
      </c>
      <c r="O217" s="156">
        <f>ROUND(E217*N217,2)</f>
        <v>0</v>
      </c>
      <c r="P217" s="156">
        <v>0</v>
      </c>
      <c r="Q217" s="156">
        <f>ROUND(E217*P217,2)</f>
        <v>0</v>
      </c>
      <c r="R217" s="157"/>
      <c r="S217" s="157" t="s">
        <v>1583</v>
      </c>
      <c r="T217" s="157" t="s">
        <v>1584</v>
      </c>
      <c r="U217" s="157">
        <v>0</v>
      </c>
      <c r="V217" s="157">
        <f>ROUND(E217*U217,2)</f>
        <v>0</v>
      </c>
      <c r="W217" s="157"/>
      <c r="X217" s="157" t="s">
        <v>301</v>
      </c>
      <c r="Y217" s="157" t="s">
        <v>302</v>
      </c>
      <c r="Z217" s="147"/>
      <c r="AA217" s="147"/>
      <c r="AB217" s="147"/>
      <c r="AC217" s="147"/>
      <c r="AD217" s="147"/>
      <c r="AE217" s="147"/>
      <c r="AF217" s="147"/>
      <c r="AG217" s="147" t="s">
        <v>1674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2" x14ac:dyDescent="0.2">
      <c r="A218" s="154"/>
      <c r="B218" s="155"/>
      <c r="C218" s="274" t="s">
        <v>1926</v>
      </c>
      <c r="D218" s="275"/>
      <c r="E218" s="275"/>
      <c r="F218" s="275"/>
      <c r="G218" s="275"/>
      <c r="H218" s="157"/>
      <c r="I218" s="157"/>
      <c r="J218" s="157"/>
      <c r="K218" s="157"/>
      <c r="L218" s="157"/>
      <c r="M218" s="157"/>
      <c r="N218" s="156"/>
      <c r="O218" s="156"/>
      <c r="P218" s="156"/>
      <c r="Q218" s="156"/>
      <c r="R218" s="157"/>
      <c r="S218" s="157"/>
      <c r="T218" s="157"/>
      <c r="U218" s="157"/>
      <c r="V218" s="157"/>
      <c r="W218" s="157"/>
      <c r="X218" s="157"/>
      <c r="Y218" s="157"/>
      <c r="Z218" s="147"/>
      <c r="AA218" s="147"/>
      <c r="AB218" s="147"/>
      <c r="AC218" s="147"/>
      <c r="AD218" s="147"/>
      <c r="AE218" s="147"/>
      <c r="AF218" s="147"/>
      <c r="AG218" s="147" t="s">
        <v>319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2" x14ac:dyDescent="0.2">
      <c r="A219" s="154"/>
      <c r="B219" s="155"/>
      <c r="C219" s="188" t="s">
        <v>1727</v>
      </c>
      <c r="D219" s="159"/>
      <c r="E219" s="160"/>
      <c r="F219" s="157"/>
      <c r="G219" s="157"/>
      <c r="H219" s="157"/>
      <c r="I219" s="157"/>
      <c r="J219" s="157"/>
      <c r="K219" s="157"/>
      <c r="L219" s="157"/>
      <c r="M219" s="157"/>
      <c r="N219" s="156"/>
      <c r="O219" s="156"/>
      <c r="P219" s="156"/>
      <c r="Q219" s="156"/>
      <c r="R219" s="157"/>
      <c r="S219" s="157"/>
      <c r="T219" s="157"/>
      <c r="U219" s="157"/>
      <c r="V219" s="157"/>
      <c r="W219" s="157"/>
      <c r="X219" s="157"/>
      <c r="Y219" s="157"/>
      <c r="Z219" s="147"/>
      <c r="AA219" s="147"/>
      <c r="AB219" s="147"/>
      <c r="AC219" s="147"/>
      <c r="AD219" s="147"/>
      <c r="AE219" s="147"/>
      <c r="AF219" s="147"/>
      <c r="AG219" s="147" t="s">
        <v>305</v>
      </c>
      <c r="AH219" s="147">
        <v>0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3" x14ac:dyDescent="0.2">
      <c r="A220" s="154"/>
      <c r="B220" s="155"/>
      <c r="C220" s="188" t="s">
        <v>155</v>
      </c>
      <c r="D220" s="159"/>
      <c r="E220" s="160">
        <v>1</v>
      </c>
      <c r="F220" s="157"/>
      <c r="G220" s="157"/>
      <c r="H220" s="157"/>
      <c r="I220" s="157"/>
      <c r="J220" s="157"/>
      <c r="K220" s="157"/>
      <c r="L220" s="157"/>
      <c r="M220" s="157"/>
      <c r="N220" s="156"/>
      <c r="O220" s="156"/>
      <c r="P220" s="156"/>
      <c r="Q220" s="156"/>
      <c r="R220" s="157"/>
      <c r="S220" s="157"/>
      <c r="T220" s="157"/>
      <c r="U220" s="157"/>
      <c r="V220" s="157"/>
      <c r="W220" s="157"/>
      <c r="X220" s="157"/>
      <c r="Y220" s="157"/>
      <c r="Z220" s="147"/>
      <c r="AA220" s="147"/>
      <c r="AB220" s="147"/>
      <c r="AC220" s="147"/>
      <c r="AD220" s="147"/>
      <c r="AE220" s="147"/>
      <c r="AF220" s="147"/>
      <c r="AG220" s="147" t="s">
        <v>305</v>
      </c>
      <c r="AH220" s="147">
        <v>0</v>
      </c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ht="45" outlineLevel="1" x14ac:dyDescent="0.2">
      <c r="A221" s="173">
        <v>59</v>
      </c>
      <c r="B221" s="174" t="s">
        <v>1927</v>
      </c>
      <c r="C221" s="187" t="s">
        <v>1928</v>
      </c>
      <c r="D221" s="175" t="s">
        <v>370</v>
      </c>
      <c r="E221" s="176">
        <v>1</v>
      </c>
      <c r="F221" s="177"/>
      <c r="G221" s="178">
        <f>ROUND(E221*F221,2)</f>
        <v>0</v>
      </c>
      <c r="H221" s="158"/>
      <c r="I221" s="157">
        <f>ROUND(E221*H221,2)</f>
        <v>0</v>
      </c>
      <c r="J221" s="158"/>
      <c r="K221" s="157">
        <f>ROUND(E221*J221,2)</f>
        <v>0</v>
      </c>
      <c r="L221" s="157">
        <v>21</v>
      </c>
      <c r="M221" s="157">
        <f>G221*(1+L221/100)</f>
        <v>0</v>
      </c>
      <c r="N221" s="156">
        <v>4.9300000000000004E-3</v>
      </c>
      <c r="O221" s="156">
        <f>ROUND(E221*N221,2)</f>
        <v>0</v>
      </c>
      <c r="P221" s="156">
        <v>0</v>
      </c>
      <c r="Q221" s="156">
        <f>ROUND(E221*P221,2)</f>
        <v>0</v>
      </c>
      <c r="R221" s="157"/>
      <c r="S221" s="157" t="s">
        <v>1583</v>
      </c>
      <c r="T221" s="157" t="s">
        <v>1584</v>
      </c>
      <c r="U221" s="157">
        <v>0</v>
      </c>
      <c r="V221" s="157">
        <f>ROUND(E221*U221,2)</f>
        <v>0</v>
      </c>
      <c r="W221" s="157"/>
      <c r="X221" s="157" t="s">
        <v>301</v>
      </c>
      <c r="Y221" s="157" t="s">
        <v>302</v>
      </c>
      <c r="Z221" s="147"/>
      <c r="AA221" s="147"/>
      <c r="AB221" s="147"/>
      <c r="AC221" s="147"/>
      <c r="AD221" s="147"/>
      <c r="AE221" s="147"/>
      <c r="AF221" s="147"/>
      <c r="AG221" s="147" t="s">
        <v>1674</v>
      </c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2" x14ac:dyDescent="0.2">
      <c r="A222" s="154"/>
      <c r="B222" s="155"/>
      <c r="C222" s="274" t="s">
        <v>1929</v>
      </c>
      <c r="D222" s="275"/>
      <c r="E222" s="275"/>
      <c r="F222" s="275"/>
      <c r="G222" s="275"/>
      <c r="H222" s="157"/>
      <c r="I222" s="157"/>
      <c r="J222" s="157"/>
      <c r="K222" s="157"/>
      <c r="L222" s="157"/>
      <c r="M222" s="157"/>
      <c r="N222" s="156"/>
      <c r="O222" s="156"/>
      <c r="P222" s="156"/>
      <c r="Q222" s="156"/>
      <c r="R222" s="157"/>
      <c r="S222" s="157"/>
      <c r="T222" s="157"/>
      <c r="U222" s="157"/>
      <c r="V222" s="157"/>
      <c r="W222" s="157"/>
      <c r="X222" s="157"/>
      <c r="Y222" s="157"/>
      <c r="Z222" s="147"/>
      <c r="AA222" s="147"/>
      <c r="AB222" s="147"/>
      <c r="AC222" s="147"/>
      <c r="AD222" s="147"/>
      <c r="AE222" s="147"/>
      <c r="AF222" s="147"/>
      <c r="AG222" s="147" t="s">
        <v>319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2" x14ac:dyDescent="0.2">
      <c r="A223" s="154"/>
      <c r="B223" s="155"/>
      <c r="C223" s="188" t="s">
        <v>1727</v>
      </c>
      <c r="D223" s="159"/>
      <c r="E223" s="160"/>
      <c r="F223" s="157"/>
      <c r="G223" s="157"/>
      <c r="H223" s="157"/>
      <c r="I223" s="157"/>
      <c r="J223" s="157"/>
      <c r="K223" s="157"/>
      <c r="L223" s="157"/>
      <c r="M223" s="157"/>
      <c r="N223" s="156"/>
      <c r="O223" s="156"/>
      <c r="P223" s="156"/>
      <c r="Q223" s="156"/>
      <c r="R223" s="157"/>
      <c r="S223" s="157"/>
      <c r="T223" s="157"/>
      <c r="U223" s="157"/>
      <c r="V223" s="157"/>
      <c r="W223" s="157"/>
      <c r="X223" s="157"/>
      <c r="Y223" s="157"/>
      <c r="Z223" s="147"/>
      <c r="AA223" s="147"/>
      <c r="AB223" s="147"/>
      <c r="AC223" s="147"/>
      <c r="AD223" s="147"/>
      <c r="AE223" s="147"/>
      <c r="AF223" s="147"/>
      <c r="AG223" s="147" t="s">
        <v>305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3" x14ac:dyDescent="0.2">
      <c r="A224" s="154"/>
      <c r="B224" s="155"/>
      <c r="C224" s="188" t="s">
        <v>155</v>
      </c>
      <c r="D224" s="159"/>
      <c r="E224" s="160">
        <v>1</v>
      </c>
      <c r="F224" s="157"/>
      <c r="G224" s="157"/>
      <c r="H224" s="157"/>
      <c r="I224" s="157"/>
      <c r="J224" s="157"/>
      <c r="K224" s="157"/>
      <c r="L224" s="157"/>
      <c r="M224" s="157"/>
      <c r="N224" s="156"/>
      <c r="O224" s="156"/>
      <c r="P224" s="156"/>
      <c r="Q224" s="156"/>
      <c r="R224" s="157"/>
      <c r="S224" s="157"/>
      <c r="T224" s="157"/>
      <c r="U224" s="157"/>
      <c r="V224" s="157"/>
      <c r="W224" s="157"/>
      <c r="X224" s="157"/>
      <c r="Y224" s="157"/>
      <c r="Z224" s="147"/>
      <c r="AA224" s="147"/>
      <c r="AB224" s="147"/>
      <c r="AC224" s="147"/>
      <c r="AD224" s="147"/>
      <c r="AE224" s="147"/>
      <c r="AF224" s="147"/>
      <c r="AG224" s="147" t="s">
        <v>305</v>
      </c>
      <c r="AH224" s="147">
        <v>0</v>
      </c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ht="22.5" outlineLevel="1" x14ac:dyDescent="0.2">
      <c r="A225" s="173">
        <v>60</v>
      </c>
      <c r="B225" s="174" t="s">
        <v>1930</v>
      </c>
      <c r="C225" s="187" t="s">
        <v>1931</v>
      </c>
      <c r="D225" s="175" t="s">
        <v>370</v>
      </c>
      <c r="E225" s="176">
        <v>1</v>
      </c>
      <c r="F225" s="177"/>
      <c r="G225" s="178">
        <f>ROUND(E225*F225,2)</f>
        <v>0</v>
      </c>
      <c r="H225" s="158"/>
      <c r="I225" s="157">
        <f>ROUND(E225*H225,2)</f>
        <v>0</v>
      </c>
      <c r="J225" s="158"/>
      <c r="K225" s="157">
        <f>ROUND(E225*J225,2)</f>
        <v>0</v>
      </c>
      <c r="L225" s="157">
        <v>21</v>
      </c>
      <c r="M225" s="157">
        <f>G225*(1+L225/100)</f>
        <v>0</v>
      </c>
      <c r="N225" s="156">
        <v>1.8E-3</v>
      </c>
      <c r="O225" s="156">
        <f>ROUND(E225*N225,2)</f>
        <v>0</v>
      </c>
      <c r="P225" s="156">
        <v>0</v>
      </c>
      <c r="Q225" s="156">
        <f>ROUND(E225*P225,2)</f>
        <v>0</v>
      </c>
      <c r="R225" s="157"/>
      <c r="S225" s="157" t="s">
        <v>1583</v>
      </c>
      <c r="T225" s="157" t="s">
        <v>1584</v>
      </c>
      <c r="U225" s="157">
        <v>0</v>
      </c>
      <c r="V225" s="157">
        <f>ROUND(E225*U225,2)</f>
        <v>0</v>
      </c>
      <c r="W225" s="157"/>
      <c r="X225" s="157" t="s">
        <v>301</v>
      </c>
      <c r="Y225" s="157" t="s">
        <v>302</v>
      </c>
      <c r="Z225" s="147"/>
      <c r="AA225" s="147"/>
      <c r="AB225" s="147"/>
      <c r="AC225" s="147"/>
      <c r="AD225" s="147"/>
      <c r="AE225" s="147"/>
      <c r="AF225" s="147"/>
      <c r="AG225" s="147" t="s">
        <v>1674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2" x14ac:dyDescent="0.2">
      <c r="A226" s="154"/>
      <c r="B226" s="155"/>
      <c r="C226" s="274" t="s">
        <v>1932</v>
      </c>
      <c r="D226" s="275"/>
      <c r="E226" s="275"/>
      <c r="F226" s="275"/>
      <c r="G226" s="275"/>
      <c r="H226" s="157"/>
      <c r="I226" s="157"/>
      <c r="J226" s="157"/>
      <c r="K226" s="157"/>
      <c r="L226" s="157"/>
      <c r="M226" s="157"/>
      <c r="N226" s="156"/>
      <c r="O226" s="156"/>
      <c r="P226" s="156"/>
      <c r="Q226" s="156"/>
      <c r="R226" s="157"/>
      <c r="S226" s="157"/>
      <c r="T226" s="157"/>
      <c r="U226" s="157"/>
      <c r="V226" s="157"/>
      <c r="W226" s="157"/>
      <c r="X226" s="157"/>
      <c r="Y226" s="157"/>
      <c r="Z226" s="147"/>
      <c r="AA226" s="147"/>
      <c r="AB226" s="147"/>
      <c r="AC226" s="147"/>
      <c r="AD226" s="147"/>
      <c r="AE226" s="147"/>
      <c r="AF226" s="147"/>
      <c r="AG226" s="147" t="s">
        <v>319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2" x14ac:dyDescent="0.2">
      <c r="A227" s="154"/>
      <c r="B227" s="155"/>
      <c r="C227" s="188" t="s">
        <v>1727</v>
      </c>
      <c r="D227" s="159"/>
      <c r="E227" s="160"/>
      <c r="F227" s="157"/>
      <c r="G227" s="157"/>
      <c r="H227" s="157"/>
      <c r="I227" s="157"/>
      <c r="J227" s="157"/>
      <c r="K227" s="157"/>
      <c r="L227" s="157"/>
      <c r="M227" s="157"/>
      <c r="N227" s="156"/>
      <c r="O227" s="156"/>
      <c r="P227" s="156"/>
      <c r="Q227" s="156"/>
      <c r="R227" s="157"/>
      <c r="S227" s="157"/>
      <c r="T227" s="157"/>
      <c r="U227" s="157"/>
      <c r="V227" s="157"/>
      <c r="W227" s="157"/>
      <c r="X227" s="157"/>
      <c r="Y227" s="157"/>
      <c r="Z227" s="147"/>
      <c r="AA227" s="147"/>
      <c r="AB227" s="147"/>
      <c r="AC227" s="147"/>
      <c r="AD227" s="147"/>
      <c r="AE227" s="147"/>
      <c r="AF227" s="147"/>
      <c r="AG227" s="147" t="s">
        <v>305</v>
      </c>
      <c r="AH227" s="147">
        <v>0</v>
      </c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3" x14ac:dyDescent="0.2">
      <c r="A228" s="154"/>
      <c r="B228" s="155"/>
      <c r="C228" s="188" t="s">
        <v>155</v>
      </c>
      <c r="D228" s="159"/>
      <c r="E228" s="160">
        <v>1</v>
      </c>
      <c r="F228" s="157"/>
      <c r="G228" s="157"/>
      <c r="H228" s="157"/>
      <c r="I228" s="157"/>
      <c r="J228" s="157"/>
      <c r="K228" s="157"/>
      <c r="L228" s="157"/>
      <c r="M228" s="157"/>
      <c r="N228" s="156"/>
      <c r="O228" s="156"/>
      <c r="P228" s="156"/>
      <c r="Q228" s="156"/>
      <c r="R228" s="157"/>
      <c r="S228" s="157"/>
      <c r="T228" s="157"/>
      <c r="U228" s="157"/>
      <c r="V228" s="157"/>
      <c r="W228" s="157"/>
      <c r="X228" s="157"/>
      <c r="Y228" s="157"/>
      <c r="Z228" s="147"/>
      <c r="AA228" s="147"/>
      <c r="AB228" s="147"/>
      <c r="AC228" s="147"/>
      <c r="AD228" s="147"/>
      <c r="AE228" s="147"/>
      <c r="AF228" s="147"/>
      <c r="AG228" s="147" t="s">
        <v>305</v>
      </c>
      <c r="AH228" s="147">
        <v>0</v>
      </c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ht="22.5" outlineLevel="1" x14ac:dyDescent="0.2">
      <c r="A229" s="173">
        <v>61</v>
      </c>
      <c r="B229" s="174" t="s">
        <v>1951</v>
      </c>
      <c r="C229" s="187" t="s">
        <v>1952</v>
      </c>
      <c r="D229" s="175" t="s">
        <v>314</v>
      </c>
      <c r="E229" s="176">
        <v>1</v>
      </c>
      <c r="F229" s="177"/>
      <c r="G229" s="178">
        <f>ROUND(E229*F229,2)</f>
        <v>0</v>
      </c>
      <c r="H229" s="158"/>
      <c r="I229" s="157">
        <f>ROUND(E229*H229,2)</f>
        <v>0</v>
      </c>
      <c r="J229" s="158"/>
      <c r="K229" s="157">
        <f>ROUND(E229*J229,2)</f>
        <v>0</v>
      </c>
      <c r="L229" s="157">
        <v>21</v>
      </c>
      <c r="M229" s="157">
        <f>G229*(1+L229/100)</f>
        <v>0</v>
      </c>
      <c r="N229" s="156">
        <v>0</v>
      </c>
      <c r="O229" s="156">
        <f>ROUND(E229*N229,2)</f>
        <v>0</v>
      </c>
      <c r="P229" s="156">
        <v>0</v>
      </c>
      <c r="Q229" s="156">
        <f>ROUND(E229*P229,2)</f>
        <v>0</v>
      </c>
      <c r="R229" s="157"/>
      <c r="S229" s="157" t="s">
        <v>1583</v>
      </c>
      <c r="T229" s="157" t="s">
        <v>1584</v>
      </c>
      <c r="U229" s="157">
        <v>0</v>
      </c>
      <c r="V229" s="157">
        <f>ROUND(E229*U229,2)</f>
        <v>0</v>
      </c>
      <c r="W229" s="157"/>
      <c r="X229" s="157" t="s">
        <v>301</v>
      </c>
      <c r="Y229" s="157" t="s">
        <v>302</v>
      </c>
      <c r="Z229" s="147"/>
      <c r="AA229" s="147"/>
      <c r="AB229" s="147"/>
      <c r="AC229" s="147"/>
      <c r="AD229" s="147"/>
      <c r="AE229" s="147"/>
      <c r="AF229" s="147"/>
      <c r="AG229" s="147" t="s">
        <v>1674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2" x14ac:dyDescent="0.2">
      <c r="A230" s="154"/>
      <c r="B230" s="155"/>
      <c r="C230" s="274" t="s">
        <v>1953</v>
      </c>
      <c r="D230" s="275"/>
      <c r="E230" s="275"/>
      <c r="F230" s="275"/>
      <c r="G230" s="275"/>
      <c r="H230" s="157"/>
      <c r="I230" s="157"/>
      <c r="J230" s="157"/>
      <c r="K230" s="157"/>
      <c r="L230" s="157"/>
      <c r="M230" s="157"/>
      <c r="N230" s="156"/>
      <c r="O230" s="156"/>
      <c r="P230" s="156"/>
      <c r="Q230" s="156"/>
      <c r="R230" s="157"/>
      <c r="S230" s="157"/>
      <c r="T230" s="157"/>
      <c r="U230" s="157"/>
      <c r="V230" s="157"/>
      <c r="W230" s="157"/>
      <c r="X230" s="157"/>
      <c r="Y230" s="157"/>
      <c r="Z230" s="147"/>
      <c r="AA230" s="147"/>
      <c r="AB230" s="147"/>
      <c r="AC230" s="147"/>
      <c r="AD230" s="147"/>
      <c r="AE230" s="147"/>
      <c r="AF230" s="147"/>
      <c r="AG230" s="147" t="s">
        <v>319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2" x14ac:dyDescent="0.2">
      <c r="A231" s="154"/>
      <c r="B231" s="155"/>
      <c r="C231" s="188" t="s">
        <v>1727</v>
      </c>
      <c r="D231" s="159"/>
      <c r="E231" s="160"/>
      <c r="F231" s="157"/>
      <c r="G231" s="157"/>
      <c r="H231" s="157"/>
      <c r="I231" s="157"/>
      <c r="J231" s="157"/>
      <c r="K231" s="157"/>
      <c r="L231" s="157"/>
      <c r="M231" s="157"/>
      <c r="N231" s="156"/>
      <c r="O231" s="156"/>
      <c r="P231" s="156"/>
      <c r="Q231" s="156"/>
      <c r="R231" s="157"/>
      <c r="S231" s="157"/>
      <c r="T231" s="157"/>
      <c r="U231" s="157"/>
      <c r="V231" s="157"/>
      <c r="W231" s="157"/>
      <c r="X231" s="157"/>
      <c r="Y231" s="157"/>
      <c r="Z231" s="147"/>
      <c r="AA231" s="147"/>
      <c r="AB231" s="147"/>
      <c r="AC231" s="147"/>
      <c r="AD231" s="147"/>
      <c r="AE231" s="147"/>
      <c r="AF231" s="147"/>
      <c r="AG231" s="147" t="s">
        <v>305</v>
      </c>
      <c r="AH231" s="147">
        <v>0</v>
      </c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outlineLevel="3" x14ac:dyDescent="0.2">
      <c r="A232" s="154"/>
      <c r="B232" s="155"/>
      <c r="C232" s="188" t="s">
        <v>155</v>
      </c>
      <c r="D232" s="159"/>
      <c r="E232" s="160">
        <v>1</v>
      </c>
      <c r="F232" s="157"/>
      <c r="G232" s="157"/>
      <c r="H232" s="157"/>
      <c r="I232" s="157"/>
      <c r="J232" s="157"/>
      <c r="K232" s="157"/>
      <c r="L232" s="157"/>
      <c r="M232" s="157"/>
      <c r="N232" s="156"/>
      <c r="O232" s="156"/>
      <c r="P232" s="156"/>
      <c r="Q232" s="156"/>
      <c r="R232" s="157"/>
      <c r="S232" s="157"/>
      <c r="T232" s="157"/>
      <c r="U232" s="157"/>
      <c r="V232" s="157"/>
      <c r="W232" s="157"/>
      <c r="X232" s="157"/>
      <c r="Y232" s="157"/>
      <c r="Z232" s="147"/>
      <c r="AA232" s="147"/>
      <c r="AB232" s="147"/>
      <c r="AC232" s="147"/>
      <c r="AD232" s="147"/>
      <c r="AE232" s="147"/>
      <c r="AF232" s="147"/>
      <c r="AG232" s="147" t="s">
        <v>305</v>
      </c>
      <c r="AH232" s="147">
        <v>0</v>
      </c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ht="22.5" outlineLevel="1" x14ac:dyDescent="0.2">
      <c r="A233" s="173">
        <v>62</v>
      </c>
      <c r="B233" s="174" t="s">
        <v>1954</v>
      </c>
      <c r="C233" s="187" t="s">
        <v>1955</v>
      </c>
      <c r="D233" s="175" t="s">
        <v>314</v>
      </c>
      <c r="E233" s="176">
        <v>1</v>
      </c>
      <c r="F233" s="177"/>
      <c r="G233" s="178">
        <f>ROUND(E233*F233,2)</f>
        <v>0</v>
      </c>
      <c r="H233" s="158"/>
      <c r="I233" s="157">
        <f>ROUND(E233*H233,2)</f>
        <v>0</v>
      </c>
      <c r="J233" s="158"/>
      <c r="K233" s="157">
        <f>ROUND(E233*J233,2)</f>
        <v>0</v>
      </c>
      <c r="L233" s="157">
        <v>21</v>
      </c>
      <c r="M233" s="157">
        <f>G233*(1+L233/100)</f>
        <v>0</v>
      </c>
      <c r="N233" s="156">
        <v>5.0000000000000001E-4</v>
      </c>
      <c r="O233" s="156">
        <f>ROUND(E233*N233,2)</f>
        <v>0</v>
      </c>
      <c r="P233" s="156">
        <v>0</v>
      </c>
      <c r="Q233" s="156">
        <f>ROUND(E233*P233,2)</f>
        <v>0</v>
      </c>
      <c r="R233" s="157"/>
      <c r="S233" s="157" t="s">
        <v>1583</v>
      </c>
      <c r="T233" s="157" t="s">
        <v>1584</v>
      </c>
      <c r="U233" s="157">
        <v>0</v>
      </c>
      <c r="V233" s="157">
        <f>ROUND(E233*U233,2)</f>
        <v>0</v>
      </c>
      <c r="W233" s="157"/>
      <c r="X233" s="157" t="s">
        <v>334</v>
      </c>
      <c r="Y233" s="157" t="s">
        <v>302</v>
      </c>
      <c r="Z233" s="147"/>
      <c r="AA233" s="147"/>
      <c r="AB233" s="147"/>
      <c r="AC233" s="147"/>
      <c r="AD233" s="147"/>
      <c r="AE233" s="147"/>
      <c r="AF233" s="147"/>
      <c r="AG233" s="147" t="s">
        <v>1597</v>
      </c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2" x14ac:dyDescent="0.2">
      <c r="A234" s="154"/>
      <c r="B234" s="155"/>
      <c r="C234" s="188" t="s">
        <v>1727</v>
      </c>
      <c r="D234" s="159"/>
      <c r="E234" s="160"/>
      <c r="F234" s="157"/>
      <c r="G234" s="157"/>
      <c r="H234" s="157"/>
      <c r="I234" s="157"/>
      <c r="J234" s="157"/>
      <c r="K234" s="157"/>
      <c r="L234" s="157"/>
      <c r="M234" s="157"/>
      <c r="N234" s="156"/>
      <c r="O234" s="156"/>
      <c r="P234" s="156"/>
      <c r="Q234" s="156"/>
      <c r="R234" s="157"/>
      <c r="S234" s="157"/>
      <c r="T234" s="157"/>
      <c r="U234" s="157"/>
      <c r="V234" s="157"/>
      <c r="W234" s="157"/>
      <c r="X234" s="157"/>
      <c r="Y234" s="157"/>
      <c r="Z234" s="147"/>
      <c r="AA234" s="147"/>
      <c r="AB234" s="147"/>
      <c r="AC234" s="147"/>
      <c r="AD234" s="147"/>
      <c r="AE234" s="147"/>
      <c r="AF234" s="147"/>
      <c r="AG234" s="147" t="s">
        <v>305</v>
      </c>
      <c r="AH234" s="147">
        <v>0</v>
      </c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3" x14ac:dyDescent="0.2">
      <c r="A235" s="154"/>
      <c r="B235" s="155"/>
      <c r="C235" s="188" t="s">
        <v>155</v>
      </c>
      <c r="D235" s="159"/>
      <c r="E235" s="160">
        <v>1</v>
      </c>
      <c r="F235" s="157"/>
      <c r="G235" s="157"/>
      <c r="H235" s="157"/>
      <c r="I235" s="157"/>
      <c r="J235" s="157"/>
      <c r="K235" s="157"/>
      <c r="L235" s="157"/>
      <c r="M235" s="157"/>
      <c r="N235" s="156"/>
      <c r="O235" s="156"/>
      <c r="P235" s="156"/>
      <c r="Q235" s="156"/>
      <c r="R235" s="157"/>
      <c r="S235" s="157"/>
      <c r="T235" s="157"/>
      <c r="U235" s="157"/>
      <c r="V235" s="157"/>
      <c r="W235" s="157"/>
      <c r="X235" s="157"/>
      <c r="Y235" s="157"/>
      <c r="Z235" s="147"/>
      <c r="AA235" s="147"/>
      <c r="AB235" s="147"/>
      <c r="AC235" s="147"/>
      <c r="AD235" s="147"/>
      <c r="AE235" s="147"/>
      <c r="AF235" s="147"/>
      <c r="AG235" s="147" t="s">
        <v>305</v>
      </c>
      <c r="AH235" s="147">
        <v>0</v>
      </c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ht="22.5" outlineLevel="1" x14ac:dyDescent="0.2">
      <c r="A236" s="173">
        <v>63</v>
      </c>
      <c r="B236" s="174" t="s">
        <v>1956</v>
      </c>
      <c r="C236" s="187" t="s">
        <v>1957</v>
      </c>
      <c r="D236" s="175" t="s">
        <v>314</v>
      </c>
      <c r="E236" s="176">
        <v>2</v>
      </c>
      <c r="F236" s="177"/>
      <c r="G236" s="178">
        <f>ROUND(E236*F236,2)</f>
        <v>0</v>
      </c>
      <c r="H236" s="158"/>
      <c r="I236" s="157">
        <f>ROUND(E236*H236,2)</f>
        <v>0</v>
      </c>
      <c r="J236" s="158"/>
      <c r="K236" s="157">
        <f>ROUND(E236*J236,2)</f>
        <v>0</v>
      </c>
      <c r="L236" s="157">
        <v>21</v>
      </c>
      <c r="M236" s="157">
        <f>G236*(1+L236/100)</f>
        <v>0</v>
      </c>
      <c r="N236" s="156">
        <v>0</v>
      </c>
      <c r="O236" s="156">
        <f>ROUND(E236*N236,2)</f>
        <v>0</v>
      </c>
      <c r="P236" s="156">
        <v>0</v>
      </c>
      <c r="Q236" s="156">
        <f>ROUND(E236*P236,2)</f>
        <v>0</v>
      </c>
      <c r="R236" s="157"/>
      <c r="S236" s="157" t="s">
        <v>1583</v>
      </c>
      <c r="T236" s="157" t="s">
        <v>1584</v>
      </c>
      <c r="U236" s="157">
        <v>0</v>
      </c>
      <c r="V236" s="157">
        <f>ROUND(E236*U236,2)</f>
        <v>0</v>
      </c>
      <c r="W236" s="157"/>
      <c r="X236" s="157" t="s">
        <v>301</v>
      </c>
      <c r="Y236" s="157" t="s">
        <v>302</v>
      </c>
      <c r="Z236" s="147"/>
      <c r="AA236" s="147"/>
      <c r="AB236" s="147"/>
      <c r="AC236" s="147"/>
      <c r="AD236" s="147"/>
      <c r="AE236" s="147"/>
      <c r="AF236" s="147"/>
      <c r="AG236" s="147" t="s">
        <v>1674</v>
      </c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outlineLevel="2" x14ac:dyDescent="0.2">
      <c r="A237" s="154"/>
      <c r="B237" s="155"/>
      <c r="C237" s="274" t="s">
        <v>1958</v>
      </c>
      <c r="D237" s="275"/>
      <c r="E237" s="275"/>
      <c r="F237" s="275"/>
      <c r="G237" s="275"/>
      <c r="H237" s="157"/>
      <c r="I237" s="157"/>
      <c r="J237" s="157"/>
      <c r="K237" s="157"/>
      <c r="L237" s="157"/>
      <c r="M237" s="157"/>
      <c r="N237" s="156"/>
      <c r="O237" s="156"/>
      <c r="P237" s="156"/>
      <c r="Q237" s="156"/>
      <c r="R237" s="157"/>
      <c r="S237" s="157"/>
      <c r="T237" s="157"/>
      <c r="U237" s="157"/>
      <c r="V237" s="157"/>
      <c r="W237" s="157"/>
      <c r="X237" s="157"/>
      <c r="Y237" s="157"/>
      <c r="Z237" s="147"/>
      <c r="AA237" s="147"/>
      <c r="AB237" s="147"/>
      <c r="AC237" s="147"/>
      <c r="AD237" s="147"/>
      <c r="AE237" s="147"/>
      <c r="AF237" s="147"/>
      <c r="AG237" s="147" t="s">
        <v>319</v>
      </c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2" x14ac:dyDescent="0.2">
      <c r="A238" s="154"/>
      <c r="B238" s="155"/>
      <c r="C238" s="188" t="s">
        <v>1742</v>
      </c>
      <c r="D238" s="159"/>
      <c r="E238" s="160"/>
      <c r="F238" s="157"/>
      <c r="G238" s="157"/>
      <c r="H238" s="157"/>
      <c r="I238" s="157"/>
      <c r="J238" s="157"/>
      <c r="K238" s="157"/>
      <c r="L238" s="157"/>
      <c r="M238" s="157"/>
      <c r="N238" s="156"/>
      <c r="O238" s="156"/>
      <c r="P238" s="156"/>
      <c r="Q238" s="156"/>
      <c r="R238" s="157"/>
      <c r="S238" s="157"/>
      <c r="T238" s="157"/>
      <c r="U238" s="157"/>
      <c r="V238" s="157"/>
      <c r="W238" s="157"/>
      <c r="X238" s="157"/>
      <c r="Y238" s="157"/>
      <c r="Z238" s="147"/>
      <c r="AA238" s="147"/>
      <c r="AB238" s="147"/>
      <c r="AC238" s="147"/>
      <c r="AD238" s="147"/>
      <c r="AE238" s="147"/>
      <c r="AF238" s="147"/>
      <c r="AG238" s="147" t="s">
        <v>305</v>
      </c>
      <c r="AH238" s="147">
        <v>0</v>
      </c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outlineLevel="3" x14ac:dyDescent="0.2">
      <c r="A239" s="154"/>
      <c r="B239" s="155"/>
      <c r="C239" s="188" t="s">
        <v>157</v>
      </c>
      <c r="D239" s="159"/>
      <c r="E239" s="160">
        <v>2</v>
      </c>
      <c r="F239" s="157"/>
      <c r="G239" s="157"/>
      <c r="H239" s="157"/>
      <c r="I239" s="157"/>
      <c r="J239" s="157"/>
      <c r="K239" s="157"/>
      <c r="L239" s="157"/>
      <c r="M239" s="157"/>
      <c r="N239" s="156"/>
      <c r="O239" s="156"/>
      <c r="P239" s="156"/>
      <c r="Q239" s="156"/>
      <c r="R239" s="157"/>
      <c r="S239" s="157"/>
      <c r="T239" s="157"/>
      <c r="U239" s="157"/>
      <c r="V239" s="157"/>
      <c r="W239" s="157"/>
      <c r="X239" s="157"/>
      <c r="Y239" s="157"/>
      <c r="Z239" s="147"/>
      <c r="AA239" s="147"/>
      <c r="AB239" s="147"/>
      <c r="AC239" s="147"/>
      <c r="AD239" s="147"/>
      <c r="AE239" s="147"/>
      <c r="AF239" s="147"/>
      <c r="AG239" s="147" t="s">
        <v>305</v>
      </c>
      <c r="AH239" s="147">
        <v>0</v>
      </c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ht="22.5" outlineLevel="1" x14ac:dyDescent="0.2">
      <c r="A240" s="173">
        <v>64</v>
      </c>
      <c r="B240" s="174" t="s">
        <v>1959</v>
      </c>
      <c r="C240" s="187" t="s">
        <v>1960</v>
      </c>
      <c r="D240" s="175" t="s">
        <v>314</v>
      </c>
      <c r="E240" s="176">
        <v>2</v>
      </c>
      <c r="F240" s="177"/>
      <c r="G240" s="178">
        <f>ROUND(E240*F240,2)</f>
        <v>0</v>
      </c>
      <c r="H240" s="158"/>
      <c r="I240" s="157">
        <f>ROUND(E240*H240,2)</f>
        <v>0</v>
      </c>
      <c r="J240" s="158"/>
      <c r="K240" s="157">
        <f>ROUND(E240*J240,2)</f>
        <v>0</v>
      </c>
      <c r="L240" s="157">
        <v>21</v>
      </c>
      <c r="M240" s="157">
        <f>G240*(1+L240/100)</f>
        <v>0</v>
      </c>
      <c r="N240" s="156">
        <v>5.0000000000000001E-4</v>
      </c>
      <c r="O240" s="156">
        <f>ROUND(E240*N240,2)</f>
        <v>0</v>
      </c>
      <c r="P240" s="156">
        <v>0</v>
      </c>
      <c r="Q240" s="156">
        <f>ROUND(E240*P240,2)</f>
        <v>0</v>
      </c>
      <c r="R240" s="157"/>
      <c r="S240" s="157" t="s">
        <v>1583</v>
      </c>
      <c r="T240" s="157" t="s">
        <v>1584</v>
      </c>
      <c r="U240" s="157">
        <v>0</v>
      </c>
      <c r="V240" s="157">
        <f>ROUND(E240*U240,2)</f>
        <v>0</v>
      </c>
      <c r="W240" s="157"/>
      <c r="X240" s="157" t="s">
        <v>334</v>
      </c>
      <c r="Y240" s="157" t="s">
        <v>302</v>
      </c>
      <c r="Z240" s="147"/>
      <c r="AA240" s="147"/>
      <c r="AB240" s="147"/>
      <c r="AC240" s="147"/>
      <c r="AD240" s="147"/>
      <c r="AE240" s="147"/>
      <c r="AF240" s="147"/>
      <c r="AG240" s="147" t="s">
        <v>1597</v>
      </c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2" x14ac:dyDescent="0.2">
      <c r="A241" s="154"/>
      <c r="B241" s="155"/>
      <c r="C241" s="188" t="s">
        <v>1742</v>
      </c>
      <c r="D241" s="159"/>
      <c r="E241" s="160"/>
      <c r="F241" s="157"/>
      <c r="G241" s="157"/>
      <c r="H241" s="157"/>
      <c r="I241" s="157"/>
      <c r="J241" s="157"/>
      <c r="K241" s="157"/>
      <c r="L241" s="157"/>
      <c r="M241" s="157"/>
      <c r="N241" s="156"/>
      <c r="O241" s="156"/>
      <c r="P241" s="156"/>
      <c r="Q241" s="156"/>
      <c r="R241" s="157"/>
      <c r="S241" s="157"/>
      <c r="T241" s="157"/>
      <c r="U241" s="157"/>
      <c r="V241" s="157"/>
      <c r="W241" s="157"/>
      <c r="X241" s="157"/>
      <c r="Y241" s="157"/>
      <c r="Z241" s="147"/>
      <c r="AA241" s="147"/>
      <c r="AB241" s="147"/>
      <c r="AC241" s="147"/>
      <c r="AD241" s="147"/>
      <c r="AE241" s="147"/>
      <c r="AF241" s="147"/>
      <c r="AG241" s="147" t="s">
        <v>305</v>
      </c>
      <c r="AH241" s="147">
        <v>0</v>
      </c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outlineLevel="3" x14ac:dyDescent="0.2">
      <c r="A242" s="154"/>
      <c r="B242" s="155"/>
      <c r="C242" s="188" t="s">
        <v>157</v>
      </c>
      <c r="D242" s="159"/>
      <c r="E242" s="160">
        <v>2</v>
      </c>
      <c r="F242" s="157"/>
      <c r="G242" s="157"/>
      <c r="H242" s="157"/>
      <c r="I242" s="157"/>
      <c r="J242" s="157"/>
      <c r="K242" s="157"/>
      <c r="L242" s="157"/>
      <c r="M242" s="157"/>
      <c r="N242" s="156"/>
      <c r="O242" s="156"/>
      <c r="P242" s="156"/>
      <c r="Q242" s="156"/>
      <c r="R242" s="157"/>
      <c r="S242" s="157"/>
      <c r="T242" s="157"/>
      <c r="U242" s="157"/>
      <c r="V242" s="157"/>
      <c r="W242" s="157"/>
      <c r="X242" s="157"/>
      <c r="Y242" s="157"/>
      <c r="Z242" s="147"/>
      <c r="AA242" s="147"/>
      <c r="AB242" s="147"/>
      <c r="AC242" s="147"/>
      <c r="AD242" s="147"/>
      <c r="AE242" s="147"/>
      <c r="AF242" s="147"/>
      <c r="AG242" s="147" t="s">
        <v>305</v>
      </c>
      <c r="AH242" s="147">
        <v>0</v>
      </c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ht="22.5" outlineLevel="1" x14ac:dyDescent="0.2">
      <c r="A243" s="173">
        <v>65</v>
      </c>
      <c r="B243" s="174" t="s">
        <v>1961</v>
      </c>
      <c r="C243" s="187" t="s">
        <v>1962</v>
      </c>
      <c r="D243" s="175" t="s">
        <v>314</v>
      </c>
      <c r="E243" s="176">
        <v>1</v>
      </c>
      <c r="F243" s="177"/>
      <c r="G243" s="178">
        <f>ROUND(E243*F243,2)</f>
        <v>0</v>
      </c>
      <c r="H243" s="158"/>
      <c r="I243" s="157">
        <f>ROUND(E243*H243,2)</f>
        <v>0</v>
      </c>
      <c r="J243" s="158"/>
      <c r="K243" s="157">
        <f>ROUND(E243*J243,2)</f>
        <v>0</v>
      </c>
      <c r="L243" s="157">
        <v>21</v>
      </c>
      <c r="M243" s="157">
        <f>G243*(1+L243/100)</f>
        <v>0</v>
      </c>
      <c r="N243" s="156">
        <v>0</v>
      </c>
      <c r="O243" s="156">
        <f>ROUND(E243*N243,2)</f>
        <v>0</v>
      </c>
      <c r="P243" s="156">
        <v>0</v>
      </c>
      <c r="Q243" s="156">
        <f>ROUND(E243*P243,2)</f>
        <v>0</v>
      </c>
      <c r="R243" s="157"/>
      <c r="S243" s="157" t="s">
        <v>1583</v>
      </c>
      <c r="T243" s="157" t="s">
        <v>1584</v>
      </c>
      <c r="U243" s="157">
        <v>0</v>
      </c>
      <c r="V243" s="157">
        <f>ROUND(E243*U243,2)</f>
        <v>0</v>
      </c>
      <c r="W243" s="157"/>
      <c r="X243" s="157" t="s">
        <v>301</v>
      </c>
      <c r="Y243" s="157" t="s">
        <v>302</v>
      </c>
      <c r="Z243" s="147"/>
      <c r="AA243" s="147"/>
      <c r="AB243" s="147"/>
      <c r="AC243" s="147"/>
      <c r="AD243" s="147"/>
      <c r="AE243" s="147"/>
      <c r="AF243" s="147"/>
      <c r="AG243" s="147" t="s">
        <v>1674</v>
      </c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2" x14ac:dyDescent="0.2">
      <c r="A244" s="154"/>
      <c r="B244" s="155"/>
      <c r="C244" s="274" t="s">
        <v>1963</v>
      </c>
      <c r="D244" s="275"/>
      <c r="E244" s="275"/>
      <c r="F244" s="275"/>
      <c r="G244" s="275"/>
      <c r="H244" s="157"/>
      <c r="I244" s="157"/>
      <c r="J244" s="157"/>
      <c r="K244" s="157"/>
      <c r="L244" s="157"/>
      <c r="M244" s="157"/>
      <c r="N244" s="156"/>
      <c r="O244" s="156"/>
      <c r="P244" s="156"/>
      <c r="Q244" s="156"/>
      <c r="R244" s="157"/>
      <c r="S244" s="157"/>
      <c r="T244" s="157"/>
      <c r="U244" s="157"/>
      <c r="V244" s="157"/>
      <c r="W244" s="157"/>
      <c r="X244" s="157"/>
      <c r="Y244" s="157"/>
      <c r="Z244" s="147"/>
      <c r="AA244" s="147"/>
      <c r="AB244" s="147"/>
      <c r="AC244" s="147"/>
      <c r="AD244" s="147"/>
      <c r="AE244" s="147"/>
      <c r="AF244" s="147"/>
      <c r="AG244" s="147" t="s">
        <v>319</v>
      </c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outlineLevel="2" x14ac:dyDescent="0.2">
      <c r="A245" s="154"/>
      <c r="B245" s="155"/>
      <c r="C245" s="188" t="s">
        <v>1727</v>
      </c>
      <c r="D245" s="159"/>
      <c r="E245" s="160"/>
      <c r="F245" s="157"/>
      <c r="G245" s="157"/>
      <c r="H245" s="157"/>
      <c r="I245" s="157"/>
      <c r="J245" s="157"/>
      <c r="K245" s="157"/>
      <c r="L245" s="157"/>
      <c r="M245" s="157"/>
      <c r="N245" s="156"/>
      <c r="O245" s="156"/>
      <c r="P245" s="156"/>
      <c r="Q245" s="156"/>
      <c r="R245" s="157"/>
      <c r="S245" s="157"/>
      <c r="T245" s="157"/>
      <c r="U245" s="157"/>
      <c r="V245" s="157"/>
      <c r="W245" s="157"/>
      <c r="X245" s="157"/>
      <c r="Y245" s="157"/>
      <c r="Z245" s="147"/>
      <c r="AA245" s="147"/>
      <c r="AB245" s="147"/>
      <c r="AC245" s="147"/>
      <c r="AD245" s="147"/>
      <c r="AE245" s="147"/>
      <c r="AF245" s="147"/>
      <c r="AG245" s="147" t="s">
        <v>305</v>
      </c>
      <c r="AH245" s="147">
        <v>0</v>
      </c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outlineLevel="3" x14ac:dyDescent="0.2">
      <c r="A246" s="154"/>
      <c r="B246" s="155"/>
      <c r="C246" s="188" t="s">
        <v>155</v>
      </c>
      <c r="D246" s="159"/>
      <c r="E246" s="160">
        <v>1</v>
      </c>
      <c r="F246" s="157"/>
      <c r="G246" s="157"/>
      <c r="H246" s="157"/>
      <c r="I246" s="157"/>
      <c r="J246" s="157"/>
      <c r="K246" s="157"/>
      <c r="L246" s="157"/>
      <c r="M246" s="157"/>
      <c r="N246" s="156"/>
      <c r="O246" s="156"/>
      <c r="P246" s="156"/>
      <c r="Q246" s="156"/>
      <c r="R246" s="157"/>
      <c r="S246" s="157"/>
      <c r="T246" s="157"/>
      <c r="U246" s="157"/>
      <c r="V246" s="157"/>
      <c r="W246" s="157"/>
      <c r="X246" s="157"/>
      <c r="Y246" s="157"/>
      <c r="Z246" s="147"/>
      <c r="AA246" s="147"/>
      <c r="AB246" s="147"/>
      <c r="AC246" s="147"/>
      <c r="AD246" s="147"/>
      <c r="AE246" s="147"/>
      <c r="AF246" s="147"/>
      <c r="AG246" s="147" t="s">
        <v>305</v>
      </c>
      <c r="AH246" s="147">
        <v>0</v>
      </c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ht="22.5" outlineLevel="1" x14ac:dyDescent="0.2">
      <c r="A247" s="173">
        <v>66</v>
      </c>
      <c r="B247" s="174" t="s">
        <v>1965</v>
      </c>
      <c r="C247" s="187" t="s">
        <v>1966</v>
      </c>
      <c r="D247" s="175" t="s">
        <v>314</v>
      </c>
      <c r="E247" s="176">
        <v>1</v>
      </c>
      <c r="F247" s="177"/>
      <c r="G247" s="178">
        <f>ROUND(E247*F247,2)</f>
        <v>0</v>
      </c>
      <c r="H247" s="158"/>
      <c r="I247" s="157">
        <f>ROUND(E247*H247,2)</f>
        <v>0</v>
      </c>
      <c r="J247" s="158"/>
      <c r="K247" s="157">
        <f>ROUND(E247*J247,2)</f>
        <v>0</v>
      </c>
      <c r="L247" s="157">
        <v>21</v>
      </c>
      <c r="M247" s="157">
        <f>G247*(1+L247/100)</f>
        <v>0</v>
      </c>
      <c r="N247" s="156">
        <v>5.0000000000000001E-4</v>
      </c>
      <c r="O247" s="156">
        <f>ROUND(E247*N247,2)</f>
        <v>0</v>
      </c>
      <c r="P247" s="156">
        <v>0</v>
      </c>
      <c r="Q247" s="156">
        <f>ROUND(E247*P247,2)</f>
        <v>0</v>
      </c>
      <c r="R247" s="157"/>
      <c r="S247" s="157" t="s">
        <v>1583</v>
      </c>
      <c r="T247" s="157" t="s">
        <v>1584</v>
      </c>
      <c r="U247" s="157">
        <v>0</v>
      </c>
      <c r="V247" s="157">
        <f>ROUND(E247*U247,2)</f>
        <v>0</v>
      </c>
      <c r="W247" s="157"/>
      <c r="X247" s="157" t="s">
        <v>334</v>
      </c>
      <c r="Y247" s="157" t="s">
        <v>302</v>
      </c>
      <c r="Z247" s="147"/>
      <c r="AA247" s="147"/>
      <c r="AB247" s="147"/>
      <c r="AC247" s="147"/>
      <c r="AD247" s="147"/>
      <c r="AE247" s="147"/>
      <c r="AF247" s="147"/>
      <c r="AG247" s="147" t="s">
        <v>1597</v>
      </c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outlineLevel="2" x14ac:dyDescent="0.2">
      <c r="A248" s="154"/>
      <c r="B248" s="155"/>
      <c r="C248" s="188" t="s">
        <v>1727</v>
      </c>
      <c r="D248" s="159"/>
      <c r="E248" s="160"/>
      <c r="F248" s="157"/>
      <c r="G248" s="157"/>
      <c r="H248" s="157"/>
      <c r="I248" s="157"/>
      <c r="J248" s="157"/>
      <c r="K248" s="157"/>
      <c r="L248" s="157"/>
      <c r="M248" s="157"/>
      <c r="N248" s="156"/>
      <c r="O248" s="156"/>
      <c r="P248" s="156"/>
      <c r="Q248" s="156"/>
      <c r="R248" s="157"/>
      <c r="S248" s="157"/>
      <c r="T248" s="157"/>
      <c r="U248" s="157"/>
      <c r="V248" s="157"/>
      <c r="W248" s="157"/>
      <c r="X248" s="157"/>
      <c r="Y248" s="157"/>
      <c r="Z248" s="147"/>
      <c r="AA248" s="147"/>
      <c r="AB248" s="147"/>
      <c r="AC248" s="147"/>
      <c r="AD248" s="147"/>
      <c r="AE248" s="147"/>
      <c r="AF248" s="147"/>
      <c r="AG248" s="147" t="s">
        <v>305</v>
      </c>
      <c r="AH248" s="147">
        <v>0</v>
      </c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3" x14ac:dyDescent="0.2">
      <c r="A249" s="154"/>
      <c r="B249" s="155"/>
      <c r="C249" s="188" t="s">
        <v>155</v>
      </c>
      <c r="D249" s="159"/>
      <c r="E249" s="160">
        <v>1</v>
      </c>
      <c r="F249" s="157"/>
      <c r="G249" s="157"/>
      <c r="H249" s="157"/>
      <c r="I249" s="157"/>
      <c r="J249" s="157"/>
      <c r="K249" s="157"/>
      <c r="L249" s="157"/>
      <c r="M249" s="157"/>
      <c r="N249" s="156"/>
      <c r="O249" s="156"/>
      <c r="P249" s="156"/>
      <c r="Q249" s="156"/>
      <c r="R249" s="157"/>
      <c r="S249" s="157"/>
      <c r="T249" s="157"/>
      <c r="U249" s="157"/>
      <c r="V249" s="157"/>
      <c r="W249" s="157"/>
      <c r="X249" s="157"/>
      <c r="Y249" s="157"/>
      <c r="Z249" s="147"/>
      <c r="AA249" s="147"/>
      <c r="AB249" s="147"/>
      <c r="AC249" s="147"/>
      <c r="AD249" s="147"/>
      <c r="AE249" s="147"/>
      <c r="AF249" s="147"/>
      <c r="AG249" s="147" t="s">
        <v>305</v>
      </c>
      <c r="AH249" s="147">
        <v>0</v>
      </c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ht="22.5" outlineLevel="1" x14ac:dyDescent="0.2">
      <c r="A250" s="173">
        <v>67</v>
      </c>
      <c r="B250" s="174" t="s">
        <v>1973</v>
      </c>
      <c r="C250" s="187" t="s">
        <v>1974</v>
      </c>
      <c r="D250" s="175" t="s">
        <v>314</v>
      </c>
      <c r="E250" s="176">
        <v>4</v>
      </c>
      <c r="F250" s="177"/>
      <c r="G250" s="178">
        <f>ROUND(E250*F250,2)</f>
        <v>0</v>
      </c>
      <c r="H250" s="158"/>
      <c r="I250" s="157">
        <f>ROUND(E250*H250,2)</f>
        <v>0</v>
      </c>
      <c r="J250" s="158"/>
      <c r="K250" s="157">
        <f>ROUND(E250*J250,2)</f>
        <v>0</v>
      </c>
      <c r="L250" s="157">
        <v>21</v>
      </c>
      <c r="M250" s="157">
        <f>G250*(1+L250/100)</f>
        <v>0</v>
      </c>
      <c r="N250" s="156">
        <v>0</v>
      </c>
      <c r="O250" s="156">
        <f>ROUND(E250*N250,2)</f>
        <v>0</v>
      </c>
      <c r="P250" s="156">
        <v>0</v>
      </c>
      <c r="Q250" s="156">
        <f>ROUND(E250*P250,2)</f>
        <v>0</v>
      </c>
      <c r="R250" s="157"/>
      <c r="S250" s="157" t="s">
        <v>1583</v>
      </c>
      <c r="T250" s="157" t="s">
        <v>1584</v>
      </c>
      <c r="U250" s="157">
        <v>0</v>
      </c>
      <c r="V250" s="157">
        <f>ROUND(E250*U250,2)</f>
        <v>0</v>
      </c>
      <c r="W250" s="157"/>
      <c r="X250" s="157" t="s">
        <v>301</v>
      </c>
      <c r="Y250" s="157" t="s">
        <v>302</v>
      </c>
      <c r="Z250" s="147"/>
      <c r="AA250" s="147"/>
      <c r="AB250" s="147"/>
      <c r="AC250" s="147"/>
      <c r="AD250" s="147"/>
      <c r="AE250" s="147"/>
      <c r="AF250" s="147"/>
      <c r="AG250" s="147" t="s">
        <v>1674</v>
      </c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2" x14ac:dyDescent="0.2">
      <c r="A251" s="154"/>
      <c r="B251" s="155"/>
      <c r="C251" s="274" t="s">
        <v>1975</v>
      </c>
      <c r="D251" s="275"/>
      <c r="E251" s="275"/>
      <c r="F251" s="275"/>
      <c r="G251" s="275"/>
      <c r="H251" s="157"/>
      <c r="I251" s="157"/>
      <c r="J251" s="157"/>
      <c r="K251" s="157"/>
      <c r="L251" s="157"/>
      <c r="M251" s="157"/>
      <c r="N251" s="156"/>
      <c r="O251" s="156"/>
      <c r="P251" s="156"/>
      <c r="Q251" s="156"/>
      <c r="R251" s="157"/>
      <c r="S251" s="157"/>
      <c r="T251" s="157"/>
      <c r="U251" s="157"/>
      <c r="V251" s="157"/>
      <c r="W251" s="157"/>
      <c r="X251" s="157"/>
      <c r="Y251" s="157"/>
      <c r="Z251" s="147"/>
      <c r="AA251" s="147"/>
      <c r="AB251" s="147"/>
      <c r="AC251" s="147"/>
      <c r="AD251" s="147"/>
      <c r="AE251" s="147"/>
      <c r="AF251" s="147"/>
      <c r="AG251" s="147" t="s">
        <v>319</v>
      </c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outlineLevel="2" x14ac:dyDescent="0.2">
      <c r="A252" s="154"/>
      <c r="B252" s="155"/>
      <c r="C252" s="188" t="s">
        <v>3394</v>
      </c>
      <c r="D252" s="159"/>
      <c r="E252" s="160"/>
      <c r="F252" s="157"/>
      <c r="G252" s="157"/>
      <c r="H252" s="157"/>
      <c r="I252" s="157"/>
      <c r="J252" s="157"/>
      <c r="K252" s="157"/>
      <c r="L252" s="157"/>
      <c r="M252" s="157"/>
      <c r="N252" s="156"/>
      <c r="O252" s="156"/>
      <c r="P252" s="156"/>
      <c r="Q252" s="156"/>
      <c r="R252" s="157"/>
      <c r="S252" s="157"/>
      <c r="T252" s="157"/>
      <c r="U252" s="157"/>
      <c r="V252" s="157"/>
      <c r="W252" s="157"/>
      <c r="X252" s="157"/>
      <c r="Y252" s="157"/>
      <c r="Z252" s="147"/>
      <c r="AA252" s="147"/>
      <c r="AB252" s="147"/>
      <c r="AC252" s="147"/>
      <c r="AD252" s="147"/>
      <c r="AE252" s="147"/>
      <c r="AF252" s="147"/>
      <c r="AG252" s="147" t="s">
        <v>305</v>
      </c>
      <c r="AH252" s="147">
        <v>0</v>
      </c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3" x14ac:dyDescent="0.2">
      <c r="A253" s="154"/>
      <c r="B253" s="155"/>
      <c r="C253" s="188" t="s">
        <v>163</v>
      </c>
      <c r="D253" s="159"/>
      <c r="E253" s="160">
        <v>4</v>
      </c>
      <c r="F253" s="157"/>
      <c r="G253" s="157"/>
      <c r="H253" s="157"/>
      <c r="I253" s="157"/>
      <c r="J253" s="157"/>
      <c r="K253" s="157"/>
      <c r="L253" s="157"/>
      <c r="M253" s="157"/>
      <c r="N253" s="156"/>
      <c r="O253" s="156"/>
      <c r="P253" s="156"/>
      <c r="Q253" s="156"/>
      <c r="R253" s="157"/>
      <c r="S253" s="157"/>
      <c r="T253" s="157"/>
      <c r="U253" s="157"/>
      <c r="V253" s="157"/>
      <c r="W253" s="157"/>
      <c r="X253" s="157"/>
      <c r="Y253" s="157"/>
      <c r="Z253" s="147"/>
      <c r="AA253" s="147"/>
      <c r="AB253" s="147"/>
      <c r="AC253" s="147"/>
      <c r="AD253" s="147"/>
      <c r="AE253" s="147"/>
      <c r="AF253" s="147"/>
      <c r="AG253" s="147" t="s">
        <v>305</v>
      </c>
      <c r="AH253" s="147">
        <v>0</v>
      </c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ht="22.5" outlineLevel="1" x14ac:dyDescent="0.2">
      <c r="A254" s="173">
        <v>68</v>
      </c>
      <c r="B254" s="174" t="s">
        <v>1977</v>
      </c>
      <c r="C254" s="187" t="s">
        <v>1978</v>
      </c>
      <c r="D254" s="175" t="s">
        <v>314</v>
      </c>
      <c r="E254" s="176">
        <v>2</v>
      </c>
      <c r="F254" s="177"/>
      <c r="G254" s="178">
        <f>ROUND(E254*F254,2)</f>
        <v>0</v>
      </c>
      <c r="H254" s="158"/>
      <c r="I254" s="157">
        <f>ROUND(E254*H254,2)</f>
        <v>0</v>
      </c>
      <c r="J254" s="158"/>
      <c r="K254" s="157">
        <f>ROUND(E254*J254,2)</f>
        <v>0</v>
      </c>
      <c r="L254" s="157">
        <v>21</v>
      </c>
      <c r="M254" s="157">
        <f>G254*(1+L254/100)</f>
        <v>0</v>
      </c>
      <c r="N254" s="156">
        <v>8.0000000000000004E-4</v>
      </c>
      <c r="O254" s="156">
        <f>ROUND(E254*N254,2)</f>
        <v>0</v>
      </c>
      <c r="P254" s="156">
        <v>0</v>
      </c>
      <c r="Q254" s="156">
        <f>ROUND(E254*P254,2)</f>
        <v>0</v>
      </c>
      <c r="R254" s="157"/>
      <c r="S254" s="157" t="s">
        <v>1583</v>
      </c>
      <c r="T254" s="157" t="s">
        <v>1584</v>
      </c>
      <c r="U254" s="157">
        <v>0</v>
      </c>
      <c r="V254" s="157">
        <f>ROUND(E254*U254,2)</f>
        <v>0</v>
      </c>
      <c r="W254" s="157"/>
      <c r="X254" s="157" t="s">
        <v>334</v>
      </c>
      <c r="Y254" s="157" t="s">
        <v>302</v>
      </c>
      <c r="Z254" s="147"/>
      <c r="AA254" s="147"/>
      <c r="AB254" s="147"/>
      <c r="AC254" s="147"/>
      <c r="AD254" s="147"/>
      <c r="AE254" s="147"/>
      <c r="AF254" s="147"/>
      <c r="AG254" s="147" t="s">
        <v>1597</v>
      </c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outlineLevel="2" x14ac:dyDescent="0.2">
      <c r="A255" s="154"/>
      <c r="B255" s="155"/>
      <c r="C255" s="188" t="s">
        <v>1742</v>
      </c>
      <c r="D255" s="159"/>
      <c r="E255" s="160"/>
      <c r="F255" s="157"/>
      <c r="G255" s="157"/>
      <c r="H255" s="157"/>
      <c r="I255" s="157"/>
      <c r="J255" s="157"/>
      <c r="K255" s="157"/>
      <c r="L255" s="157"/>
      <c r="M255" s="157"/>
      <c r="N255" s="156"/>
      <c r="O255" s="156"/>
      <c r="P255" s="156"/>
      <c r="Q255" s="156"/>
      <c r="R255" s="157"/>
      <c r="S255" s="157"/>
      <c r="T255" s="157"/>
      <c r="U255" s="157"/>
      <c r="V255" s="157"/>
      <c r="W255" s="157"/>
      <c r="X255" s="157"/>
      <c r="Y255" s="157"/>
      <c r="Z255" s="147"/>
      <c r="AA255" s="147"/>
      <c r="AB255" s="147"/>
      <c r="AC255" s="147"/>
      <c r="AD255" s="147"/>
      <c r="AE255" s="147"/>
      <c r="AF255" s="147"/>
      <c r="AG255" s="147" t="s">
        <v>305</v>
      </c>
      <c r="AH255" s="147">
        <v>0</v>
      </c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outlineLevel="3" x14ac:dyDescent="0.2">
      <c r="A256" s="154"/>
      <c r="B256" s="155"/>
      <c r="C256" s="188" t="s">
        <v>157</v>
      </c>
      <c r="D256" s="159"/>
      <c r="E256" s="160">
        <v>2</v>
      </c>
      <c r="F256" s="157"/>
      <c r="G256" s="157"/>
      <c r="H256" s="157"/>
      <c r="I256" s="157"/>
      <c r="J256" s="157"/>
      <c r="K256" s="157"/>
      <c r="L256" s="157"/>
      <c r="M256" s="157"/>
      <c r="N256" s="156"/>
      <c r="O256" s="156"/>
      <c r="P256" s="156"/>
      <c r="Q256" s="156"/>
      <c r="R256" s="157"/>
      <c r="S256" s="157"/>
      <c r="T256" s="157"/>
      <c r="U256" s="157"/>
      <c r="V256" s="157"/>
      <c r="W256" s="157"/>
      <c r="X256" s="157"/>
      <c r="Y256" s="157"/>
      <c r="Z256" s="147"/>
      <c r="AA256" s="147"/>
      <c r="AB256" s="147"/>
      <c r="AC256" s="147"/>
      <c r="AD256" s="147"/>
      <c r="AE256" s="147"/>
      <c r="AF256" s="147"/>
      <c r="AG256" s="147" t="s">
        <v>305</v>
      </c>
      <c r="AH256" s="147">
        <v>0</v>
      </c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ht="22.5" outlineLevel="1" x14ac:dyDescent="0.2">
      <c r="A257" s="173">
        <v>69</v>
      </c>
      <c r="B257" s="174" t="s">
        <v>1979</v>
      </c>
      <c r="C257" s="187" t="s">
        <v>1980</v>
      </c>
      <c r="D257" s="175" t="s">
        <v>314</v>
      </c>
      <c r="E257" s="176">
        <v>2</v>
      </c>
      <c r="F257" s="177"/>
      <c r="G257" s="178">
        <f>ROUND(E257*F257,2)</f>
        <v>0</v>
      </c>
      <c r="H257" s="158"/>
      <c r="I257" s="157">
        <f>ROUND(E257*H257,2)</f>
        <v>0</v>
      </c>
      <c r="J257" s="158"/>
      <c r="K257" s="157">
        <f>ROUND(E257*J257,2)</f>
        <v>0</v>
      </c>
      <c r="L257" s="157">
        <v>21</v>
      </c>
      <c r="M257" s="157">
        <f>G257*(1+L257/100)</f>
        <v>0</v>
      </c>
      <c r="N257" s="156">
        <v>1.2999999999999999E-3</v>
      </c>
      <c r="O257" s="156">
        <f>ROUND(E257*N257,2)</f>
        <v>0</v>
      </c>
      <c r="P257" s="156">
        <v>0</v>
      </c>
      <c r="Q257" s="156">
        <f>ROUND(E257*P257,2)</f>
        <v>0</v>
      </c>
      <c r="R257" s="157"/>
      <c r="S257" s="157" t="s">
        <v>1583</v>
      </c>
      <c r="T257" s="157" t="s">
        <v>1584</v>
      </c>
      <c r="U257" s="157">
        <v>0</v>
      </c>
      <c r="V257" s="157">
        <f>ROUND(E257*U257,2)</f>
        <v>0</v>
      </c>
      <c r="W257" s="157"/>
      <c r="X257" s="157" t="s">
        <v>334</v>
      </c>
      <c r="Y257" s="157" t="s">
        <v>302</v>
      </c>
      <c r="Z257" s="147"/>
      <c r="AA257" s="147"/>
      <c r="AB257" s="147"/>
      <c r="AC257" s="147"/>
      <c r="AD257" s="147"/>
      <c r="AE257" s="147"/>
      <c r="AF257" s="147"/>
      <c r="AG257" s="147" t="s">
        <v>1597</v>
      </c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2" x14ac:dyDescent="0.2">
      <c r="A258" s="154"/>
      <c r="B258" s="155"/>
      <c r="C258" s="188" t="s">
        <v>1742</v>
      </c>
      <c r="D258" s="159"/>
      <c r="E258" s="160"/>
      <c r="F258" s="157"/>
      <c r="G258" s="157"/>
      <c r="H258" s="157"/>
      <c r="I258" s="157"/>
      <c r="J258" s="157"/>
      <c r="K258" s="157"/>
      <c r="L258" s="157"/>
      <c r="M258" s="157"/>
      <c r="N258" s="156"/>
      <c r="O258" s="156"/>
      <c r="P258" s="156"/>
      <c r="Q258" s="156"/>
      <c r="R258" s="157"/>
      <c r="S258" s="157"/>
      <c r="T258" s="157"/>
      <c r="U258" s="157"/>
      <c r="V258" s="157"/>
      <c r="W258" s="157"/>
      <c r="X258" s="157"/>
      <c r="Y258" s="157"/>
      <c r="Z258" s="147"/>
      <c r="AA258" s="147"/>
      <c r="AB258" s="147"/>
      <c r="AC258" s="147"/>
      <c r="AD258" s="147"/>
      <c r="AE258" s="147"/>
      <c r="AF258" s="147"/>
      <c r="AG258" s="147" t="s">
        <v>305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outlineLevel="3" x14ac:dyDescent="0.2">
      <c r="A259" s="154"/>
      <c r="B259" s="155"/>
      <c r="C259" s="188" t="s">
        <v>157</v>
      </c>
      <c r="D259" s="159"/>
      <c r="E259" s="160">
        <v>2</v>
      </c>
      <c r="F259" s="157"/>
      <c r="G259" s="157"/>
      <c r="H259" s="157"/>
      <c r="I259" s="157"/>
      <c r="J259" s="157"/>
      <c r="K259" s="157"/>
      <c r="L259" s="157"/>
      <c r="M259" s="157"/>
      <c r="N259" s="156"/>
      <c r="O259" s="156"/>
      <c r="P259" s="156"/>
      <c r="Q259" s="156"/>
      <c r="R259" s="157"/>
      <c r="S259" s="157"/>
      <c r="T259" s="157"/>
      <c r="U259" s="157"/>
      <c r="V259" s="157"/>
      <c r="W259" s="157"/>
      <c r="X259" s="157"/>
      <c r="Y259" s="157"/>
      <c r="Z259" s="147"/>
      <c r="AA259" s="147"/>
      <c r="AB259" s="147"/>
      <c r="AC259" s="147"/>
      <c r="AD259" s="147"/>
      <c r="AE259" s="147"/>
      <c r="AF259" s="147"/>
      <c r="AG259" s="147" t="s">
        <v>305</v>
      </c>
      <c r="AH259" s="147">
        <v>0</v>
      </c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ht="45" outlineLevel="1" x14ac:dyDescent="0.2">
      <c r="A260" s="173">
        <v>70</v>
      </c>
      <c r="B260" s="174" t="s">
        <v>1987</v>
      </c>
      <c r="C260" s="187" t="s">
        <v>1988</v>
      </c>
      <c r="D260" s="175" t="s">
        <v>348</v>
      </c>
      <c r="E260" s="176">
        <v>0.107</v>
      </c>
      <c r="F260" s="177"/>
      <c r="G260" s="178">
        <f>ROUND(E260*F260,2)</f>
        <v>0</v>
      </c>
      <c r="H260" s="158"/>
      <c r="I260" s="157">
        <f>ROUND(E260*H260,2)</f>
        <v>0</v>
      </c>
      <c r="J260" s="158"/>
      <c r="K260" s="157">
        <f>ROUND(E260*J260,2)</f>
        <v>0</v>
      </c>
      <c r="L260" s="157">
        <v>21</v>
      </c>
      <c r="M260" s="157">
        <f>G260*(1+L260/100)</f>
        <v>0</v>
      </c>
      <c r="N260" s="156">
        <v>0</v>
      </c>
      <c r="O260" s="156">
        <f>ROUND(E260*N260,2)</f>
        <v>0</v>
      </c>
      <c r="P260" s="156">
        <v>0</v>
      </c>
      <c r="Q260" s="156">
        <f>ROUND(E260*P260,2)</f>
        <v>0</v>
      </c>
      <c r="R260" s="157"/>
      <c r="S260" s="157" t="s">
        <v>1583</v>
      </c>
      <c r="T260" s="157" t="s">
        <v>1584</v>
      </c>
      <c r="U260" s="157">
        <v>0</v>
      </c>
      <c r="V260" s="157">
        <f>ROUND(E260*U260,2)</f>
        <v>0</v>
      </c>
      <c r="W260" s="157"/>
      <c r="X260" s="157" t="s">
        <v>301</v>
      </c>
      <c r="Y260" s="157" t="s">
        <v>302</v>
      </c>
      <c r="Z260" s="147"/>
      <c r="AA260" s="147"/>
      <c r="AB260" s="147"/>
      <c r="AC260" s="147"/>
      <c r="AD260" s="147"/>
      <c r="AE260" s="147"/>
      <c r="AF260" s="147"/>
      <c r="AG260" s="147" t="s">
        <v>1674</v>
      </c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outlineLevel="2" x14ac:dyDescent="0.2">
      <c r="A261" s="154"/>
      <c r="B261" s="155"/>
      <c r="C261" s="274" t="s">
        <v>1989</v>
      </c>
      <c r="D261" s="275"/>
      <c r="E261" s="275"/>
      <c r="F261" s="275"/>
      <c r="G261" s="275"/>
      <c r="H261" s="157"/>
      <c r="I261" s="157"/>
      <c r="J261" s="157"/>
      <c r="K261" s="157"/>
      <c r="L261" s="157"/>
      <c r="M261" s="157"/>
      <c r="N261" s="156"/>
      <c r="O261" s="156"/>
      <c r="P261" s="156"/>
      <c r="Q261" s="156"/>
      <c r="R261" s="157"/>
      <c r="S261" s="157"/>
      <c r="T261" s="157"/>
      <c r="U261" s="157"/>
      <c r="V261" s="157"/>
      <c r="W261" s="157"/>
      <c r="X261" s="157"/>
      <c r="Y261" s="157"/>
      <c r="Z261" s="147"/>
      <c r="AA261" s="147"/>
      <c r="AB261" s="147"/>
      <c r="AC261" s="147"/>
      <c r="AD261" s="147"/>
      <c r="AE261" s="147"/>
      <c r="AF261" s="147"/>
      <c r="AG261" s="147" t="s">
        <v>319</v>
      </c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x14ac:dyDescent="0.2">
      <c r="A262" s="163" t="s">
        <v>295</v>
      </c>
      <c r="B262" s="164" t="s">
        <v>227</v>
      </c>
      <c r="C262" s="186" t="s">
        <v>228</v>
      </c>
      <c r="D262" s="165"/>
      <c r="E262" s="166"/>
      <c r="F262" s="167"/>
      <c r="G262" s="168">
        <f>SUMIF(AG263:AG279,"&lt;&gt;NOR",G263:G279)</f>
        <v>0</v>
      </c>
      <c r="H262" s="162"/>
      <c r="I262" s="162">
        <f>SUM(I263:I279)</f>
        <v>0</v>
      </c>
      <c r="J262" s="162"/>
      <c r="K262" s="162">
        <f>SUM(K263:K279)</f>
        <v>0</v>
      </c>
      <c r="L262" s="162"/>
      <c r="M262" s="162">
        <f>SUM(M263:M279)</f>
        <v>0</v>
      </c>
      <c r="N262" s="161"/>
      <c r="O262" s="161">
        <f>SUM(O263:O279)</f>
        <v>0.05</v>
      </c>
      <c r="P262" s="161"/>
      <c r="Q262" s="161">
        <f>SUM(Q263:Q279)</f>
        <v>0</v>
      </c>
      <c r="R262" s="162"/>
      <c r="S262" s="162"/>
      <c r="T262" s="162"/>
      <c r="U262" s="162"/>
      <c r="V262" s="162">
        <f>SUM(V263:V279)</f>
        <v>0</v>
      </c>
      <c r="W262" s="162"/>
      <c r="X262" s="162"/>
      <c r="Y262" s="162"/>
      <c r="AG262" t="s">
        <v>296</v>
      </c>
    </row>
    <row r="263" spans="1:60" ht="33.75" outlineLevel="1" x14ac:dyDescent="0.2">
      <c r="A263" s="173">
        <v>71</v>
      </c>
      <c r="B263" s="174" t="s">
        <v>3395</v>
      </c>
      <c r="C263" s="187" t="s">
        <v>3396</v>
      </c>
      <c r="D263" s="175" t="s">
        <v>370</v>
      </c>
      <c r="E263" s="176">
        <v>1</v>
      </c>
      <c r="F263" s="177"/>
      <c r="G263" s="178">
        <f>ROUND(E263*F263,2)</f>
        <v>0</v>
      </c>
      <c r="H263" s="158"/>
      <c r="I263" s="157">
        <f>ROUND(E263*H263,2)</f>
        <v>0</v>
      </c>
      <c r="J263" s="158"/>
      <c r="K263" s="157">
        <f>ROUND(E263*J263,2)</f>
        <v>0</v>
      </c>
      <c r="L263" s="157">
        <v>21</v>
      </c>
      <c r="M263" s="157">
        <f>G263*(1+L263/100)</f>
        <v>0</v>
      </c>
      <c r="N263" s="156">
        <v>1.5599999999999999E-2</v>
      </c>
      <c r="O263" s="156">
        <f>ROUND(E263*N263,2)</f>
        <v>0.02</v>
      </c>
      <c r="P263" s="156">
        <v>0</v>
      </c>
      <c r="Q263" s="156">
        <f>ROUND(E263*P263,2)</f>
        <v>0</v>
      </c>
      <c r="R263" s="157"/>
      <c r="S263" s="157" t="s">
        <v>1583</v>
      </c>
      <c r="T263" s="157" t="s">
        <v>1584</v>
      </c>
      <c r="U263" s="157">
        <v>0</v>
      </c>
      <c r="V263" s="157">
        <f>ROUND(E263*U263,2)</f>
        <v>0</v>
      </c>
      <c r="W263" s="157"/>
      <c r="X263" s="157" t="s">
        <v>301</v>
      </c>
      <c r="Y263" s="157" t="s">
        <v>302</v>
      </c>
      <c r="Z263" s="147"/>
      <c r="AA263" s="147"/>
      <c r="AB263" s="147"/>
      <c r="AC263" s="147"/>
      <c r="AD263" s="147"/>
      <c r="AE263" s="147"/>
      <c r="AF263" s="147"/>
      <c r="AG263" s="147" t="s">
        <v>1674</v>
      </c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outlineLevel="2" x14ac:dyDescent="0.2">
      <c r="A264" s="154"/>
      <c r="B264" s="155"/>
      <c r="C264" s="274" t="s">
        <v>3397</v>
      </c>
      <c r="D264" s="275"/>
      <c r="E264" s="275"/>
      <c r="F264" s="275"/>
      <c r="G264" s="275"/>
      <c r="H264" s="157"/>
      <c r="I264" s="157"/>
      <c r="J264" s="157"/>
      <c r="K264" s="157"/>
      <c r="L264" s="157"/>
      <c r="M264" s="157"/>
      <c r="N264" s="156"/>
      <c r="O264" s="156"/>
      <c r="P264" s="156"/>
      <c r="Q264" s="156"/>
      <c r="R264" s="157"/>
      <c r="S264" s="157"/>
      <c r="T264" s="157"/>
      <c r="U264" s="157"/>
      <c r="V264" s="157"/>
      <c r="W264" s="157"/>
      <c r="X264" s="157"/>
      <c r="Y264" s="157"/>
      <c r="Z264" s="147"/>
      <c r="AA264" s="147"/>
      <c r="AB264" s="147"/>
      <c r="AC264" s="147"/>
      <c r="AD264" s="147"/>
      <c r="AE264" s="147"/>
      <c r="AF264" s="147"/>
      <c r="AG264" s="147" t="s">
        <v>319</v>
      </c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outlineLevel="2" x14ac:dyDescent="0.2">
      <c r="A265" s="154"/>
      <c r="B265" s="155"/>
      <c r="C265" s="188" t="s">
        <v>1727</v>
      </c>
      <c r="D265" s="159"/>
      <c r="E265" s="160"/>
      <c r="F265" s="157"/>
      <c r="G265" s="157"/>
      <c r="H265" s="157"/>
      <c r="I265" s="157"/>
      <c r="J265" s="157"/>
      <c r="K265" s="157"/>
      <c r="L265" s="157"/>
      <c r="M265" s="157"/>
      <c r="N265" s="156"/>
      <c r="O265" s="156"/>
      <c r="P265" s="156"/>
      <c r="Q265" s="156"/>
      <c r="R265" s="157"/>
      <c r="S265" s="157"/>
      <c r="T265" s="157"/>
      <c r="U265" s="157"/>
      <c r="V265" s="157"/>
      <c r="W265" s="157"/>
      <c r="X265" s="157"/>
      <c r="Y265" s="157"/>
      <c r="Z265" s="147"/>
      <c r="AA265" s="147"/>
      <c r="AB265" s="147"/>
      <c r="AC265" s="147"/>
      <c r="AD265" s="147"/>
      <c r="AE265" s="147"/>
      <c r="AF265" s="147"/>
      <c r="AG265" s="147" t="s">
        <v>305</v>
      </c>
      <c r="AH265" s="147">
        <v>0</v>
      </c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outlineLevel="3" x14ac:dyDescent="0.2">
      <c r="A266" s="154"/>
      <c r="B266" s="155"/>
      <c r="C266" s="188" t="s">
        <v>155</v>
      </c>
      <c r="D266" s="159"/>
      <c r="E266" s="160">
        <v>1</v>
      </c>
      <c r="F266" s="157"/>
      <c r="G266" s="157"/>
      <c r="H266" s="157"/>
      <c r="I266" s="157"/>
      <c r="J266" s="157"/>
      <c r="K266" s="157"/>
      <c r="L266" s="157"/>
      <c r="M266" s="157"/>
      <c r="N266" s="156"/>
      <c r="O266" s="156"/>
      <c r="P266" s="156"/>
      <c r="Q266" s="156"/>
      <c r="R266" s="157"/>
      <c r="S266" s="157"/>
      <c r="T266" s="157"/>
      <c r="U266" s="157"/>
      <c r="V266" s="157"/>
      <c r="W266" s="157"/>
      <c r="X266" s="157"/>
      <c r="Y266" s="157"/>
      <c r="Z266" s="147"/>
      <c r="AA266" s="147"/>
      <c r="AB266" s="147"/>
      <c r="AC266" s="147"/>
      <c r="AD266" s="147"/>
      <c r="AE266" s="147"/>
      <c r="AF266" s="147"/>
      <c r="AG266" s="147" t="s">
        <v>305</v>
      </c>
      <c r="AH266" s="147">
        <v>0</v>
      </c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ht="33.75" outlineLevel="1" x14ac:dyDescent="0.2">
      <c r="A267" s="173">
        <v>72</v>
      </c>
      <c r="B267" s="174" t="s">
        <v>1990</v>
      </c>
      <c r="C267" s="187" t="s">
        <v>1991</v>
      </c>
      <c r="D267" s="175" t="s">
        <v>370</v>
      </c>
      <c r="E267" s="176">
        <v>2</v>
      </c>
      <c r="F267" s="177"/>
      <c r="G267" s="178">
        <f>ROUND(E267*F267,2)</f>
        <v>0</v>
      </c>
      <c r="H267" s="158"/>
      <c r="I267" s="157">
        <f>ROUND(E267*H267,2)</f>
        <v>0</v>
      </c>
      <c r="J267" s="158"/>
      <c r="K267" s="157">
        <f>ROUND(E267*J267,2)</f>
        <v>0</v>
      </c>
      <c r="L267" s="157">
        <v>21</v>
      </c>
      <c r="M267" s="157">
        <f>G267*(1+L267/100)</f>
        <v>0</v>
      </c>
      <c r="N267" s="156">
        <v>1.6650000000000002E-2</v>
      </c>
      <c r="O267" s="156">
        <f>ROUND(E267*N267,2)</f>
        <v>0.03</v>
      </c>
      <c r="P267" s="156">
        <v>0</v>
      </c>
      <c r="Q267" s="156">
        <f>ROUND(E267*P267,2)</f>
        <v>0</v>
      </c>
      <c r="R267" s="157"/>
      <c r="S267" s="157" t="s">
        <v>1583</v>
      </c>
      <c r="T267" s="157" t="s">
        <v>1584</v>
      </c>
      <c r="U267" s="157">
        <v>0</v>
      </c>
      <c r="V267" s="157">
        <f>ROUND(E267*U267,2)</f>
        <v>0</v>
      </c>
      <c r="W267" s="157"/>
      <c r="X267" s="157" t="s">
        <v>301</v>
      </c>
      <c r="Y267" s="157" t="s">
        <v>302</v>
      </c>
      <c r="Z267" s="147"/>
      <c r="AA267" s="147"/>
      <c r="AB267" s="147"/>
      <c r="AC267" s="147"/>
      <c r="AD267" s="147"/>
      <c r="AE267" s="147"/>
      <c r="AF267" s="147"/>
      <c r="AG267" s="147" t="s">
        <v>1674</v>
      </c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2" x14ac:dyDescent="0.2">
      <c r="A268" s="154"/>
      <c r="B268" s="155"/>
      <c r="C268" s="274" t="s">
        <v>1992</v>
      </c>
      <c r="D268" s="275"/>
      <c r="E268" s="275"/>
      <c r="F268" s="275"/>
      <c r="G268" s="275"/>
      <c r="H268" s="157"/>
      <c r="I268" s="157"/>
      <c r="J268" s="157"/>
      <c r="K268" s="157"/>
      <c r="L268" s="157"/>
      <c r="M268" s="157"/>
      <c r="N268" s="156"/>
      <c r="O268" s="156"/>
      <c r="P268" s="156"/>
      <c r="Q268" s="156"/>
      <c r="R268" s="157"/>
      <c r="S268" s="157"/>
      <c r="T268" s="157"/>
      <c r="U268" s="157"/>
      <c r="V268" s="157"/>
      <c r="W268" s="157"/>
      <c r="X268" s="157"/>
      <c r="Y268" s="157"/>
      <c r="Z268" s="147"/>
      <c r="AA268" s="147"/>
      <c r="AB268" s="147"/>
      <c r="AC268" s="147"/>
      <c r="AD268" s="147"/>
      <c r="AE268" s="147"/>
      <c r="AF268" s="147"/>
      <c r="AG268" s="147" t="s">
        <v>319</v>
      </c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outlineLevel="2" x14ac:dyDescent="0.2">
      <c r="A269" s="154"/>
      <c r="B269" s="155"/>
      <c r="C269" s="188" t="s">
        <v>1742</v>
      </c>
      <c r="D269" s="159"/>
      <c r="E269" s="160"/>
      <c r="F269" s="157"/>
      <c r="G269" s="157"/>
      <c r="H269" s="157"/>
      <c r="I269" s="157"/>
      <c r="J269" s="157"/>
      <c r="K269" s="157"/>
      <c r="L269" s="157"/>
      <c r="M269" s="157"/>
      <c r="N269" s="156"/>
      <c r="O269" s="156"/>
      <c r="P269" s="156"/>
      <c r="Q269" s="156"/>
      <c r="R269" s="157"/>
      <c r="S269" s="157"/>
      <c r="T269" s="157"/>
      <c r="U269" s="157"/>
      <c r="V269" s="157"/>
      <c r="W269" s="157"/>
      <c r="X269" s="157"/>
      <c r="Y269" s="157"/>
      <c r="Z269" s="147"/>
      <c r="AA269" s="147"/>
      <c r="AB269" s="147"/>
      <c r="AC269" s="147"/>
      <c r="AD269" s="147"/>
      <c r="AE269" s="147"/>
      <c r="AF269" s="147"/>
      <c r="AG269" s="147" t="s">
        <v>305</v>
      </c>
      <c r="AH269" s="147">
        <v>0</v>
      </c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outlineLevel="3" x14ac:dyDescent="0.2">
      <c r="A270" s="154"/>
      <c r="B270" s="155"/>
      <c r="C270" s="188" t="s">
        <v>157</v>
      </c>
      <c r="D270" s="159"/>
      <c r="E270" s="160">
        <v>2</v>
      </c>
      <c r="F270" s="157"/>
      <c r="G270" s="157"/>
      <c r="H270" s="157"/>
      <c r="I270" s="157"/>
      <c r="J270" s="157"/>
      <c r="K270" s="157"/>
      <c r="L270" s="157"/>
      <c r="M270" s="157"/>
      <c r="N270" s="156"/>
      <c r="O270" s="156"/>
      <c r="P270" s="156"/>
      <c r="Q270" s="156"/>
      <c r="R270" s="157"/>
      <c r="S270" s="157"/>
      <c r="T270" s="157"/>
      <c r="U270" s="157"/>
      <c r="V270" s="157"/>
      <c r="W270" s="157"/>
      <c r="X270" s="157"/>
      <c r="Y270" s="157"/>
      <c r="Z270" s="147"/>
      <c r="AA270" s="147"/>
      <c r="AB270" s="147"/>
      <c r="AC270" s="147"/>
      <c r="AD270" s="147"/>
      <c r="AE270" s="147"/>
      <c r="AF270" s="147"/>
      <c r="AG270" s="147" t="s">
        <v>305</v>
      </c>
      <c r="AH270" s="147">
        <v>0</v>
      </c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ht="22.5" outlineLevel="1" x14ac:dyDescent="0.2">
      <c r="A271" s="173">
        <v>73</v>
      </c>
      <c r="B271" s="174" t="s">
        <v>1996</v>
      </c>
      <c r="C271" s="187" t="s">
        <v>1997</v>
      </c>
      <c r="D271" s="175" t="s">
        <v>314</v>
      </c>
      <c r="E271" s="176">
        <v>2</v>
      </c>
      <c r="F271" s="177"/>
      <c r="G271" s="178">
        <f>ROUND(E271*F271,2)</f>
        <v>0</v>
      </c>
      <c r="H271" s="158"/>
      <c r="I271" s="157">
        <f>ROUND(E271*H271,2)</f>
        <v>0</v>
      </c>
      <c r="J271" s="158"/>
      <c r="K271" s="157">
        <f>ROUND(E271*J271,2)</f>
        <v>0</v>
      </c>
      <c r="L271" s="157">
        <v>21</v>
      </c>
      <c r="M271" s="157">
        <f>G271*(1+L271/100)</f>
        <v>0</v>
      </c>
      <c r="N271" s="156">
        <v>5.0000000000000001E-4</v>
      </c>
      <c r="O271" s="156">
        <f>ROUND(E271*N271,2)</f>
        <v>0</v>
      </c>
      <c r="P271" s="156">
        <v>0</v>
      </c>
      <c r="Q271" s="156">
        <f>ROUND(E271*P271,2)</f>
        <v>0</v>
      </c>
      <c r="R271" s="157"/>
      <c r="S271" s="157" t="s">
        <v>1583</v>
      </c>
      <c r="T271" s="157" t="s">
        <v>1584</v>
      </c>
      <c r="U271" s="157">
        <v>0</v>
      </c>
      <c r="V271" s="157">
        <f>ROUND(E271*U271,2)</f>
        <v>0</v>
      </c>
      <c r="W271" s="157"/>
      <c r="X271" s="157" t="s">
        <v>334</v>
      </c>
      <c r="Y271" s="157" t="s">
        <v>302</v>
      </c>
      <c r="Z271" s="147"/>
      <c r="AA271" s="147"/>
      <c r="AB271" s="147"/>
      <c r="AC271" s="147"/>
      <c r="AD271" s="147"/>
      <c r="AE271" s="147"/>
      <c r="AF271" s="147"/>
      <c r="AG271" s="147" t="s">
        <v>1597</v>
      </c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outlineLevel="2" x14ac:dyDescent="0.2">
      <c r="A272" s="154"/>
      <c r="B272" s="155"/>
      <c r="C272" s="188" t="s">
        <v>1742</v>
      </c>
      <c r="D272" s="159"/>
      <c r="E272" s="160"/>
      <c r="F272" s="157"/>
      <c r="G272" s="157"/>
      <c r="H272" s="157"/>
      <c r="I272" s="157"/>
      <c r="J272" s="157"/>
      <c r="K272" s="157"/>
      <c r="L272" s="157"/>
      <c r="M272" s="157"/>
      <c r="N272" s="156"/>
      <c r="O272" s="156"/>
      <c r="P272" s="156"/>
      <c r="Q272" s="156"/>
      <c r="R272" s="157"/>
      <c r="S272" s="157"/>
      <c r="T272" s="157"/>
      <c r="U272" s="157"/>
      <c r="V272" s="157"/>
      <c r="W272" s="157"/>
      <c r="X272" s="157"/>
      <c r="Y272" s="157"/>
      <c r="Z272" s="147"/>
      <c r="AA272" s="147"/>
      <c r="AB272" s="147"/>
      <c r="AC272" s="147"/>
      <c r="AD272" s="147"/>
      <c r="AE272" s="147"/>
      <c r="AF272" s="147"/>
      <c r="AG272" s="147" t="s">
        <v>305</v>
      </c>
      <c r="AH272" s="147">
        <v>0</v>
      </c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outlineLevel="3" x14ac:dyDescent="0.2">
      <c r="A273" s="154"/>
      <c r="B273" s="155"/>
      <c r="C273" s="188" t="s">
        <v>157</v>
      </c>
      <c r="D273" s="159"/>
      <c r="E273" s="160">
        <v>2</v>
      </c>
      <c r="F273" s="157"/>
      <c r="G273" s="157"/>
      <c r="H273" s="157"/>
      <c r="I273" s="157"/>
      <c r="J273" s="157"/>
      <c r="K273" s="157"/>
      <c r="L273" s="157"/>
      <c r="M273" s="157"/>
      <c r="N273" s="156"/>
      <c r="O273" s="156"/>
      <c r="P273" s="156"/>
      <c r="Q273" s="156"/>
      <c r="R273" s="157"/>
      <c r="S273" s="157"/>
      <c r="T273" s="157"/>
      <c r="U273" s="157"/>
      <c r="V273" s="157"/>
      <c r="W273" s="157"/>
      <c r="X273" s="157"/>
      <c r="Y273" s="157"/>
      <c r="Z273" s="147"/>
      <c r="AA273" s="147"/>
      <c r="AB273" s="147"/>
      <c r="AC273" s="147"/>
      <c r="AD273" s="147"/>
      <c r="AE273" s="147"/>
      <c r="AF273" s="147"/>
      <c r="AG273" s="147" t="s">
        <v>305</v>
      </c>
      <c r="AH273" s="147">
        <v>0</v>
      </c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ht="22.5" outlineLevel="1" x14ac:dyDescent="0.2">
      <c r="A274" s="173">
        <v>74</v>
      </c>
      <c r="B274" s="174" t="s">
        <v>2003</v>
      </c>
      <c r="C274" s="187" t="s">
        <v>2004</v>
      </c>
      <c r="D274" s="175" t="s">
        <v>370</v>
      </c>
      <c r="E274" s="176">
        <v>2</v>
      </c>
      <c r="F274" s="177"/>
      <c r="G274" s="178">
        <f>ROUND(E274*F274,2)</f>
        <v>0</v>
      </c>
      <c r="H274" s="158"/>
      <c r="I274" s="157">
        <f>ROUND(E274*H274,2)</f>
        <v>0</v>
      </c>
      <c r="J274" s="158"/>
      <c r="K274" s="157">
        <f>ROUND(E274*J274,2)</f>
        <v>0</v>
      </c>
      <c r="L274" s="157">
        <v>21</v>
      </c>
      <c r="M274" s="157">
        <f>G274*(1+L274/100)</f>
        <v>0</v>
      </c>
      <c r="N274" s="156">
        <v>1.4999999999999999E-4</v>
      </c>
      <c r="O274" s="156">
        <f>ROUND(E274*N274,2)</f>
        <v>0</v>
      </c>
      <c r="P274" s="156">
        <v>0</v>
      </c>
      <c r="Q274" s="156">
        <f>ROUND(E274*P274,2)</f>
        <v>0</v>
      </c>
      <c r="R274" s="157"/>
      <c r="S274" s="157" t="s">
        <v>1583</v>
      </c>
      <c r="T274" s="157" t="s">
        <v>1584</v>
      </c>
      <c r="U274" s="157">
        <v>0</v>
      </c>
      <c r="V274" s="157">
        <f>ROUND(E274*U274,2)</f>
        <v>0</v>
      </c>
      <c r="W274" s="157"/>
      <c r="X274" s="157" t="s">
        <v>301</v>
      </c>
      <c r="Y274" s="157" t="s">
        <v>302</v>
      </c>
      <c r="Z274" s="147"/>
      <c r="AA274" s="147"/>
      <c r="AB274" s="147"/>
      <c r="AC274" s="147"/>
      <c r="AD274" s="147"/>
      <c r="AE274" s="147"/>
      <c r="AF274" s="147"/>
      <c r="AG274" s="147" t="s">
        <v>1674</v>
      </c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outlineLevel="2" x14ac:dyDescent="0.2">
      <c r="A275" s="154"/>
      <c r="B275" s="155"/>
      <c r="C275" s="274" t="s">
        <v>2005</v>
      </c>
      <c r="D275" s="275"/>
      <c r="E275" s="275"/>
      <c r="F275" s="275"/>
      <c r="G275" s="275"/>
      <c r="H275" s="157"/>
      <c r="I275" s="157"/>
      <c r="J275" s="157"/>
      <c r="K275" s="157"/>
      <c r="L275" s="157"/>
      <c r="M275" s="157"/>
      <c r="N275" s="156"/>
      <c r="O275" s="156"/>
      <c r="P275" s="156"/>
      <c r="Q275" s="156"/>
      <c r="R275" s="157"/>
      <c r="S275" s="157"/>
      <c r="T275" s="157"/>
      <c r="U275" s="157"/>
      <c r="V275" s="157"/>
      <c r="W275" s="157"/>
      <c r="X275" s="157"/>
      <c r="Y275" s="157"/>
      <c r="Z275" s="147"/>
      <c r="AA275" s="147"/>
      <c r="AB275" s="147"/>
      <c r="AC275" s="147"/>
      <c r="AD275" s="147"/>
      <c r="AE275" s="147"/>
      <c r="AF275" s="147"/>
      <c r="AG275" s="147" t="s">
        <v>319</v>
      </c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</row>
    <row r="276" spans="1:60" outlineLevel="2" x14ac:dyDescent="0.2">
      <c r="A276" s="154"/>
      <c r="B276" s="155"/>
      <c r="C276" s="188" t="s">
        <v>1742</v>
      </c>
      <c r="D276" s="159"/>
      <c r="E276" s="160"/>
      <c r="F276" s="157"/>
      <c r="G276" s="157"/>
      <c r="H276" s="157"/>
      <c r="I276" s="157"/>
      <c r="J276" s="157"/>
      <c r="K276" s="157"/>
      <c r="L276" s="157"/>
      <c r="M276" s="157"/>
      <c r="N276" s="156"/>
      <c r="O276" s="156"/>
      <c r="P276" s="156"/>
      <c r="Q276" s="156"/>
      <c r="R276" s="157"/>
      <c r="S276" s="157"/>
      <c r="T276" s="157"/>
      <c r="U276" s="157"/>
      <c r="V276" s="157"/>
      <c r="W276" s="157"/>
      <c r="X276" s="157"/>
      <c r="Y276" s="157"/>
      <c r="Z276" s="147"/>
      <c r="AA276" s="147"/>
      <c r="AB276" s="147"/>
      <c r="AC276" s="147"/>
      <c r="AD276" s="147"/>
      <c r="AE276" s="147"/>
      <c r="AF276" s="147"/>
      <c r="AG276" s="147" t="s">
        <v>305</v>
      </c>
      <c r="AH276" s="147">
        <v>0</v>
      </c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outlineLevel="3" x14ac:dyDescent="0.2">
      <c r="A277" s="154"/>
      <c r="B277" s="155"/>
      <c r="C277" s="188" t="s">
        <v>157</v>
      </c>
      <c r="D277" s="159"/>
      <c r="E277" s="160">
        <v>2</v>
      </c>
      <c r="F277" s="157"/>
      <c r="G277" s="157"/>
      <c r="H277" s="157"/>
      <c r="I277" s="157"/>
      <c r="J277" s="157"/>
      <c r="K277" s="157"/>
      <c r="L277" s="157"/>
      <c r="M277" s="157"/>
      <c r="N277" s="156"/>
      <c r="O277" s="156"/>
      <c r="P277" s="156"/>
      <c r="Q277" s="156"/>
      <c r="R277" s="157"/>
      <c r="S277" s="157"/>
      <c r="T277" s="157"/>
      <c r="U277" s="157"/>
      <c r="V277" s="157"/>
      <c r="W277" s="157"/>
      <c r="X277" s="157"/>
      <c r="Y277" s="157"/>
      <c r="Z277" s="147"/>
      <c r="AA277" s="147"/>
      <c r="AB277" s="147"/>
      <c r="AC277" s="147"/>
      <c r="AD277" s="147"/>
      <c r="AE277" s="147"/>
      <c r="AF277" s="147"/>
      <c r="AG277" s="147" t="s">
        <v>305</v>
      </c>
      <c r="AH277" s="147">
        <v>0</v>
      </c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ht="45" outlineLevel="1" x14ac:dyDescent="0.2">
      <c r="A278" s="173">
        <v>75</v>
      </c>
      <c r="B278" s="174" t="s">
        <v>2006</v>
      </c>
      <c r="C278" s="187" t="s">
        <v>2007</v>
      </c>
      <c r="D278" s="175" t="s">
        <v>348</v>
      </c>
      <c r="E278" s="176">
        <v>0.05</v>
      </c>
      <c r="F278" s="177"/>
      <c r="G278" s="178">
        <f>ROUND(E278*F278,2)</f>
        <v>0</v>
      </c>
      <c r="H278" s="158"/>
      <c r="I278" s="157">
        <f>ROUND(E278*H278,2)</f>
        <v>0</v>
      </c>
      <c r="J278" s="158"/>
      <c r="K278" s="157">
        <f>ROUND(E278*J278,2)</f>
        <v>0</v>
      </c>
      <c r="L278" s="157">
        <v>21</v>
      </c>
      <c r="M278" s="157">
        <f>G278*(1+L278/100)</f>
        <v>0</v>
      </c>
      <c r="N278" s="156">
        <v>0</v>
      </c>
      <c r="O278" s="156">
        <f>ROUND(E278*N278,2)</f>
        <v>0</v>
      </c>
      <c r="P278" s="156">
        <v>0</v>
      </c>
      <c r="Q278" s="156">
        <f>ROUND(E278*P278,2)</f>
        <v>0</v>
      </c>
      <c r="R278" s="157"/>
      <c r="S278" s="157" t="s">
        <v>1583</v>
      </c>
      <c r="T278" s="157" t="s">
        <v>1584</v>
      </c>
      <c r="U278" s="157">
        <v>0</v>
      </c>
      <c r="V278" s="157">
        <f>ROUND(E278*U278,2)</f>
        <v>0</v>
      </c>
      <c r="W278" s="157"/>
      <c r="X278" s="157" t="s">
        <v>301</v>
      </c>
      <c r="Y278" s="157" t="s">
        <v>302</v>
      </c>
      <c r="Z278" s="147"/>
      <c r="AA278" s="147"/>
      <c r="AB278" s="147"/>
      <c r="AC278" s="147"/>
      <c r="AD278" s="147"/>
      <c r="AE278" s="147"/>
      <c r="AF278" s="147"/>
      <c r="AG278" s="147" t="s">
        <v>1674</v>
      </c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outlineLevel="2" x14ac:dyDescent="0.2">
      <c r="A279" s="154"/>
      <c r="B279" s="155"/>
      <c r="C279" s="274" t="s">
        <v>2008</v>
      </c>
      <c r="D279" s="275"/>
      <c r="E279" s="275"/>
      <c r="F279" s="275"/>
      <c r="G279" s="275"/>
      <c r="H279" s="157"/>
      <c r="I279" s="157"/>
      <c r="J279" s="157"/>
      <c r="K279" s="157"/>
      <c r="L279" s="157"/>
      <c r="M279" s="157"/>
      <c r="N279" s="156"/>
      <c r="O279" s="156"/>
      <c r="P279" s="156"/>
      <c r="Q279" s="156"/>
      <c r="R279" s="157"/>
      <c r="S279" s="157"/>
      <c r="T279" s="157"/>
      <c r="U279" s="157"/>
      <c r="V279" s="157"/>
      <c r="W279" s="157"/>
      <c r="X279" s="157"/>
      <c r="Y279" s="157"/>
      <c r="Z279" s="147"/>
      <c r="AA279" s="147"/>
      <c r="AB279" s="147"/>
      <c r="AC279" s="147"/>
      <c r="AD279" s="147"/>
      <c r="AE279" s="147"/>
      <c r="AF279" s="147"/>
      <c r="AG279" s="147" t="s">
        <v>319</v>
      </c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x14ac:dyDescent="0.2">
      <c r="A280" s="163" t="s">
        <v>295</v>
      </c>
      <c r="B280" s="164" t="s">
        <v>229</v>
      </c>
      <c r="C280" s="186" t="s">
        <v>230</v>
      </c>
      <c r="D280" s="165"/>
      <c r="E280" s="166"/>
      <c r="F280" s="167"/>
      <c r="G280" s="168">
        <f>SUMIF(AG281:AG292,"&lt;&gt;NOR",G281:G292)</f>
        <v>0</v>
      </c>
      <c r="H280" s="162"/>
      <c r="I280" s="162">
        <f>SUM(I281:I292)</f>
        <v>0</v>
      </c>
      <c r="J280" s="162"/>
      <c r="K280" s="162">
        <f>SUM(K281:K292)</f>
        <v>0</v>
      </c>
      <c r="L280" s="162"/>
      <c r="M280" s="162">
        <f>SUM(M281:M292)</f>
        <v>0</v>
      </c>
      <c r="N280" s="161"/>
      <c r="O280" s="161">
        <f>SUM(O281:O292)</f>
        <v>0</v>
      </c>
      <c r="P280" s="161"/>
      <c r="Q280" s="161">
        <f>SUM(Q281:Q292)</f>
        <v>0</v>
      </c>
      <c r="R280" s="162"/>
      <c r="S280" s="162"/>
      <c r="T280" s="162"/>
      <c r="U280" s="162"/>
      <c r="V280" s="162">
        <f>SUM(V281:V292)</f>
        <v>0</v>
      </c>
      <c r="W280" s="162"/>
      <c r="X280" s="162"/>
      <c r="Y280" s="162"/>
      <c r="AG280" t="s">
        <v>296</v>
      </c>
    </row>
    <row r="281" spans="1:60" ht="33.75" outlineLevel="1" x14ac:dyDescent="0.2">
      <c r="A281" s="173">
        <v>76</v>
      </c>
      <c r="B281" s="174" t="s">
        <v>2012</v>
      </c>
      <c r="C281" s="187" t="s">
        <v>2013</v>
      </c>
      <c r="D281" s="175" t="s">
        <v>314</v>
      </c>
      <c r="E281" s="176">
        <v>1</v>
      </c>
      <c r="F281" s="177"/>
      <c r="G281" s="178">
        <f>ROUND(E281*F281,2)</f>
        <v>0</v>
      </c>
      <c r="H281" s="158"/>
      <c r="I281" s="157">
        <f>ROUND(E281*H281,2)</f>
        <v>0</v>
      </c>
      <c r="J281" s="158"/>
      <c r="K281" s="157">
        <f>ROUND(E281*J281,2)</f>
        <v>0</v>
      </c>
      <c r="L281" s="157">
        <v>21</v>
      </c>
      <c r="M281" s="157">
        <f>G281*(1+L281/100)</f>
        <v>0</v>
      </c>
      <c r="N281" s="156">
        <v>1.1E-4</v>
      </c>
      <c r="O281" s="156">
        <f>ROUND(E281*N281,2)</f>
        <v>0</v>
      </c>
      <c r="P281" s="156">
        <v>0</v>
      </c>
      <c r="Q281" s="156">
        <f>ROUND(E281*P281,2)</f>
        <v>0</v>
      </c>
      <c r="R281" s="157"/>
      <c r="S281" s="157" t="s">
        <v>1583</v>
      </c>
      <c r="T281" s="157" t="s">
        <v>1584</v>
      </c>
      <c r="U281" s="157">
        <v>0</v>
      </c>
      <c r="V281" s="157">
        <f>ROUND(E281*U281,2)</f>
        <v>0</v>
      </c>
      <c r="W281" s="157"/>
      <c r="X281" s="157" t="s">
        <v>301</v>
      </c>
      <c r="Y281" s="157" t="s">
        <v>302</v>
      </c>
      <c r="Z281" s="147"/>
      <c r="AA281" s="147"/>
      <c r="AB281" s="147"/>
      <c r="AC281" s="147"/>
      <c r="AD281" s="147"/>
      <c r="AE281" s="147"/>
      <c r="AF281" s="147"/>
      <c r="AG281" s="147" t="s">
        <v>1674</v>
      </c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outlineLevel="2" x14ac:dyDescent="0.2">
      <c r="A282" s="154"/>
      <c r="B282" s="155"/>
      <c r="C282" s="274" t="s">
        <v>2014</v>
      </c>
      <c r="D282" s="275"/>
      <c r="E282" s="275"/>
      <c r="F282" s="275"/>
      <c r="G282" s="275"/>
      <c r="H282" s="157"/>
      <c r="I282" s="157"/>
      <c r="J282" s="157"/>
      <c r="K282" s="157"/>
      <c r="L282" s="157"/>
      <c r="M282" s="157"/>
      <c r="N282" s="156"/>
      <c r="O282" s="156"/>
      <c r="P282" s="156"/>
      <c r="Q282" s="156"/>
      <c r="R282" s="157"/>
      <c r="S282" s="157"/>
      <c r="T282" s="157"/>
      <c r="U282" s="157"/>
      <c r="V282" s="157"/>
      <c r="W282" s="157"/>
      <c r="X282" s="157"/>
      <c r="Y282" s="157"/>
      <c r="Z282" s="147"/>
      <c r="AA282" s="147"/>
      <c r="AB282" s="147"/>
      <c r="AC282" s="147"/>
      <c r="AD282" s="147"/>
      <c r="AE282" s="147"/>
      <c r="AF282" s="147"/>
      <c r="AG282" s="147" t="s">
        <v>319</v>
      </c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</row>
    <row r="283" spans="1:60" outlineLevel="2" x14ac:dyDescent="0.2">
      <c r="A283" s="154"/>
      <c r="B283" s="155"/>
      <c r="C283" s="188" t="s">
        <v>1727</v>
      </c>
      <c r="D283" s="159"/>
      <c r="E283" s="160"/>
      <c r="F283" s="157"/>
      <c r="G283" s="157"/>
      <c r="H283" s="157"/>
      <c r="I283" s="157"/>
      <c r="J283" s="157"/>
      <c r="K283" s="157"/>
      <c r="L283" s="157"/>
      <c r="M283" s="157"/>
      <c r="N283" s="156"/>
      <c r="O283" s="156"/>
      <c r="P283" s="156"/>
      <c r="Q283" s="156"/>
      <c r="R283" s="157"/>
      <c r="S283" s="157"/>
      <c r="T283" s="157"/>
      <c r="U283" s="157"/>
      <c r="V283" s="157"/>
      <c r="W283" s="157"/>
      <c r="X283" s="157"/>
      <c r="Y283" s="157"/>
      <c r="Z283" s="147"/>
      <c r="AA283" s="147"/>
      <c r="AB283" s="147"/>
      <c r="AC283" s="147"/>
      <c r="AD283" s="147"/>
      <c r="AE283" s="147"/>
      <c r="AF283" s="147"/>
      <c r="AG283" s="147" t="s">
        <v>305</v>
      </c>
      <c r="AH283" s="147">
        <v>0</v>
      </c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</row>
    <row r="284" spans="1:60" outlineLevel="3" x14ac:dyDescent="0.2">
      <c r="A284" s="154"/>
      <c r="B284" s="155"/>
      <c r="C284" s="188" t="s">
        <v>155</v>
      </c>
      <c r="D284" s="159"/>
      <c r="E284" s="160">
        <v>1</v>
      </c>
      <c r="F284" s="157"/>
      <c r="G284" s="157"/>
      <c r="H284" s="157"/>
      <c r="I284" s="157"/>
      <c r="J284" s="157"/>
      <c r="K284" s="157"/>
      <c r="L284" s="157"/>
      <c r="M284" s="157"/>
      <c r="N284" s="156"/>
      <c r="O284" s="156"/>
      <c r="P284" s="156"/>
      <c r="Q284" s="156"/>
      <c r="R284" s="157"/>
      <c r="S284" s="157"/>
      <c r="T284" s="157"/>
      <c r="U284" s="157"/>
      <c r="V284" s="157"/>
      <c r="W284" s="157"/>
      <c r="X284" s="157"/>
      <c r="Y284" s="157"/>
      <c r="Z284" s="147"/>
      <c r="AA284" s="147"/>
      <c r="AB284" s="147"/>
      <c r="AC284" s="147"/>
      <c r="AD284" s="147"/>
      <c r="AE284" s="147"/>
      <c r="AF284" s="147"/>
      <c r="AG284" s="147" t="s">
        <v>305</v>
      </c>
      <c r="AH284" s="147">
        <v>0</v>
      </c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</row>
    <row r="285" spans="1:60" ht="33.75" outlineLevel="1" x14ac:dyDescent="0.2">
      <c r="A285" s="173">
        <v>77</v>
      </c>
      <c r="B285" s="174" t="s">
        <v>2015</v>
      </c>
      <c r="C285" s="187" t="s">
        <v>2016</v>
      </c>
      <c r="D285" s="175" t="s">
        <v>314</v>
      </c>
      <c r="E285" s="176">
        <v>2</v>
      </c>
      <c r="F285" s="177"/>
      <c r="G285" s="178">
        <f>ROUND(E285*F285,2)</f>
        <v>0</v>
      </c>
      <c r="H285" s="158"/>
      <c r="I285" s="157">
        <f>ROUND(E285*H285,2)</f>
        <v>0</v>
      </c>
      <c r="J285" s="158"/>
      <c r="K285" s="157">
        <f>ROUND(E285*J285,2)</f>
        <v>0</v>
      </c>
      <c r="L285" s="157">
        <v>21</v>
      </c>
      <c r="M285" s="157">
        <f>G285*(1+L285/100)</f>
        <v>0</v>
      </c>
      <c r="N285" s="156">
        <v>1.2999999999999999E-4</v>
      </c>
      <c r="O285" s="156">
        <f>ROUND(E285*N285,2)</f>
        <v>0</v>
      </c>
      <c r="P285" s="156">
        <v>0</v>
      </c>
      <c r="Q285" s="156">
        <f>ROUND(E285*P285,2)</f>
        <v>0</v>
      </c>
      <c r="R285" s="157"/>
      <c r="S285" s="157" t="s">
        <v>1583</v>
      </c>
      <c r="T285" s="157" t="s">
        <v>1584</v>
      </c>
      <c r="U285" s="157">
        <v>0</v>
      </c>
      <c r="V285" s="157">
        <f>ROUND(E285*U285,2)</f>
        <v>0</v>
      </c>
      <c r="W285" s="157"/>
      <c r="X285" s="157" t="s">
        <v>301</v>
      </c>
      <c r="Y285" s="157" t="s">
        <v>302</v>
      </c>
      <c r="Z285" s="147"/>
      <c r="AA285" s="147"/>
      <c r="AB285" s="147"/>
      <c r="AC285" s="147"/>
      <c r="AD285" s="147"/>
      <c r="AE285" s="147"/>
      <c r="AF285" s="147"/>
      <c r="AG285" s="147" t="s">
        <v>1674</v>
      </c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outlineLevel="2" x14ac:dyDescent="0.2">
      <c r="A286" s="154"/>
      <c r="B286" s="155"/>
      <c r="C286" s="274" t="s">
        <v>2017</v>
      </c>
      <c r="D286" s="275"/>
      <c r="E286" s="275"/>
      <c r="F286" s="275"/>
      <c r="G286" s="275"/>
      <c r="H286" s="157"/>
      <c r="I286" s="157"/>
      <c r="J286" s="157"/>
      <c r="K286" s="157"/>
      <c r="L286" s="157"/>
      <c r="M286" s="157"/>
      <c r="N286" s="156"/>
      <c r="O286" s="156"/>
      <c r="P286" s="156"/>
      <c r="Q286" s="156"/>
      <c r="R286" s="157"/>
      <c r="S286" s="157"/>
      <c r="T286" s="157"/>
      <c r="U286" s="157"/>
      <c r="V286" s="157"/>
      <c r="W286" s="157"/>
      <c r="X286" s="157"/>
      <c r="Y286" s="157"/>
      <c r="Z286" s="147"/>
      <c r="AA286" s="147"/>
      <c r="AB286" s="147"/>
      <c r="AC286" s="147"/>
      <c r="AD286" s="147"/>
      <c r="AE286" s="147"/>
      <c r="AF286" s="147"/>
      <c r="AG286" s="147" t="s">
        <v>319</v>
      </c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outlineLevel="2" x14ac:dyDescent="0.2">
      <c r="A287" s="154"/>
      <c r="B287" s="155"/>
      <c r="C287" s="188" t="s">
        <v>1742</v>
      </c>
      <c r="D287" s="159"/>
      <c r="E287" s="160"/>
      <c r="F287" s="157"/>
      <c r="G287" s="157"/>
      <c r="H287" s="157"/>
      <c r="I287" s="157"/>
      <c r="J287" s="157"/>
      <c r="K287" s="157"/>
      <c r="L287" s="157"/>
      <c r="M287" s="157"/>
      <c r="N287" s="156"/>
      <c r="O287" s="156"/>
      <c r="P287" s="156"/>
      <c r="Q287" s="156"/>
      <c r="R287" s="157"/>
      <c r="S287" s="157"/>
      <c r="T287" s="157"/>
      <c r="U287" s="157"/>
      <c r="V287" s="157"/>
      <c r="W287" s="157"/>
      <c r="X287" s="157"/>
      <c r="Y287" s="157"/>
      <c r="Z287" s="147"/>
      <c r="AA287" s="147"/>
      <c r="AB287" s="147"/>
      <c r="AC287" s="147"/>
      <c r="AD287" s="147"/>
      <c r="AE287" s="147"/>
      <c r="AF287" s="147"/>
      <c r="AG287" s="147" t="s">
        <v>305</v>
      </c>
      <c r="AH287" s="147">
        <v>0</v>
      </c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outlineLevel="3" x14ac:dyDescent="0.2">
      <c r="A288" s="154"/>
      <c r="B288" s="155"/>
      <c r="C288" s="188" t="s">
        <v>157</v>
      </c>
      <c r="D288" s="159"/>
      <c r="E288" s="160">
        <v>2</v>
      </c>
      <c r="F288" s="157"/>
      <c r="G288" s="157"/>
      <c r="H288" s="157"/>
      <c r="I288" s="157"/>
      <c r="J288" s="157"/>
      <c r="K288" s="157"/>
      <c r="L288" s="157"/>
      <c r="M288" s="157"/>
      <c r="N288" s="156"/>
      <c r="O288" s="156"/>
      <c r="P288" s="156"/>
      <c r="Q288" s="156"/>
      <c r="R288" s="157"/>
      <c r="S288" s="157"/>
      <c r="T288" s="157"/>
      <c r="U288" s="157"/>
      <c r="V288" s="157"/>
      <c r="W288" s="157"/>
      <c r="X288" s="157"/>
      <c r="Y288" s="157"/>
      <c r="Z288" s="147"/>
      <c r="AA288" s="147"/>
      <c r="AB288" s="147"/>
      <c r="AC288" s="147"/>
      <c r="AD288" s="147"/>
      <c r="AE288" s="147"/>
      <c r="AF288" s="147"/>
      <c r="AG288" s="147" t="s">
        <v>305</v>
      </c>
      <c r="AH288" s="147">
        <v>0</v>
      </c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ht="33.75" outlineLevel="1" x14ac:dyDescent="0.2">
      <c r="A289" s="173">
        <v>78</v>
      </c>
      <c r="B289" s="174" t="s">
        <v>2021</v>
      </c>
      <c r="C289" s="187" t="s">
        <v>2022</v>
      </c>
      <c r="D289" s="175" t="s">
        <v>314</v>
      </c>
      <c r="E289" s="176">
        <v>2</v>
      </c>
      <c r="F289" s="177"/>
      <c r="G289" s="178">
        <f>ROUND(E289*F289,2)</f>
        <v>0</v>
      </c>
      <c r="H289" s="158"/>
      <c r="I289" s="157">
        <f>ROUND(E289*H289,2)</f>
        <v>0</v>
      </c>
      <c r="J289" s="158"/>
      <c r="K289" s="157">
        <f>ROUND(E289*J289,2)</f>
        <v>0</v>
      </c>
      <c r="L289" s="157">
        <v>21</v>
      </c>
      <c r="M289" s="157">
        <f>G289*(1+L289/100)</f>
        <v>0</v>
      </c>
      <c r="N289" s="156">
        <v>5.1000000000000004E-4</v>
      </c>
      <c r="O289" s="156">
        <f>ROUND(E289*N289,2)</f>
        <v>0</v>
      </c>
      <c r="P289" s="156">
        <v>0</v>
      </c>
      <c r="Q289" s="156">
        <f>ROUND(E289*P289,2)</f>
        <v>0</v>
      </c>
      <c r="R289" s="157"/>
      <c r="S289" s="157" t="s">
        <v>1583</v>
      </c>
      <c r="T289" s="157" t="s">
        <v>1584</v>
      </c>
      <c r="U289" s="157">
        <v>0</v>
      </c>
      <c r="V289" s="157">
        <f>ROUND(E289*U289,2)</f>
        <v>0</v>
      </c>
      <c r="W289" s="157"/>
      <c r="X289" s="157" t="s">
        <v>301</v>
      </c>
      <c r="Y289" s="157" t="s">
        <v>302</v>
      </c>
      <c r="Z289" s="147"/>
      <c r="AA289" s="147"/>
      <c r="AB289" s="147"/>
      <c r="AC289" s="147"/>
      <c r="AD289" s="147"/>
      <c r="AE289" s="147"/>
      <c r="AF289" s="147"/>
      <c r="AG289" s="147" t="s">
        <v>1674</v>
      </c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outlineLevel="2" x14ac:dyDescent="0.2">
      <c r="A290" s="154"/>
      <c r="B290" s="155"/>
      <c r="C290" s="274" t="s">
        <v>2023</v>
      </c>
      <c r="D290" s="275"/>
      <c r="E290" s="275"/>
      <c r="F290" s="275"/>
      <c r="G290" s="275"/>
      <c r="H290" s="157"/>
      <c r="I290" s="157"/>
      <c r="J290" s="157"/>
      <c r="K290" s="157"/>
      <c r="L290" s="157"/>
      <c r="M290" s="157"/>
      <c r="N290" s="156"/>
      <c r="O290" s="156"/>
      <c r="P290" s="156"/>
      <c r="Q290" s="156"/>
      <c r="R290" s="157"/>
      <c r="S290" s="157"/>
      <c r="T290" s="157"/>
      <c r="U290" s="157"/>
      <c r="V290" s="157"/>
      <c r="W290" s="157"/>
      <c r="X290" s="157"/>
      <c r="Y290" s="157"/>
      <c r="Z290" s="147"/>
      <c r="AA290" s="147"/>
      <c r="AB290" s="147"/>
      <c r="AC290" s="147"/>
      <c r="AD290" s="147"/>
      <c r="AE290" s="147"/>
      <c r="AF290" s="147"/>
      <c r="AG290" s="147" t="s">
        <v>319</v>
      </c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</row>
    <row r="291" spans="1:60" outlineLevel="2" x14ac:dyDescent="0.2">
      <c r="A291" s="154"/>
      <c r="B291" s="155"/>
      <c r="C291" s="188" t="s">
        <v>1742</v>
      </c>
      <c r="D291" s="159"/>
      <c r="E291" s="160"/>
      <c r="F291" s="157"/>
      <c r="G291" s="157"/>
      <c r="H291" s="157"/>
      <c r="I291" s="157"/>
      <c r="J291" s="157"/>
      <c r="K291" s="157"/>
      <c r="L291" s="157"/>
      <c r="M291" s="157"/>
      <c r="N291" s="156"/>
      <c r="O291" s="156"/>
      <c r="P291" s="156"/>
      <c r="Q291" s="156"/>
      <c r="R291" s="157"/>
      <c r="S291" s="157"/>
      <c r="T291" s="157"/>
      <c r="U291" s="157"/>
      <c r="V291" s="157"/>
      <c r="W291" s="157"/>
      <c r="X291" s="157"/>
      <c r="Y291" s="157"/>
      <c r="Z291" s="147"/>
      <c r="AA291" s="147"/>
      <c r="AB291" s="147"/>
      <c r="AC291" s="147"/>
      <c r="AD291" s="147"/>
      <c r="AE291" s="147"/>
      <c r="AF291" s="147"/>
      <c r="AG291" s="147" t="s">
        <v>305</v>
      </c>
      <c r="AH291" s="147">
        <v>0</v>
      </c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</row>
    <row r="292" spans="1:60" outlineLevel="3" x14ac:dyDescent="0.2">
      <c r="A292" s="154"/>
      <c r="B292" s="155"/>
      <c r="C292" s="188" t="s">
        <v>157</v>
      </c>
      <c r="D292" s="159"/>
      <c r="E292" s="160">
        <v>2</v>
      </c>
      <c r="F292" s="157"/>
      <c r="G292" s="157"/>
      <c r="H292" s="157"/>
      <c r="I292" s="157"/>
      <c r="J292" s="157"/>
      <c r="K292" s="157"/>
      <c r="L292" s="157"/>
      <c r="M292" s="157"/>
      <c r="N292" s="156"/>
      <c r="O292" s="156"/>
      <c r="P292" s="156"/>
      <c r="Q292" s="156"/>
      <c r="R292" s="157"/>
      <c r="S292" s="157"/>
      <c r="T292" s="157"/>
      <c r="U292" s="157"/>
      <c r="V292" s="157"/>
      <c r="W292" s="157"/>
      <c r="X292" s="157"/>
      <c r="Y292" s="157"/>
      <c r="Z292" s="147"/>
      <c r="AA292" s="147"/>
      <c r="AB292" s="147"/>
      <c r="AC292" s="147"/>
      <c r="AD292" s="147"/>
      <c r="AE292" s="147"/>
      <c r="AF292" s="147"/>
      <c r="AG292" s="147" t="s">
        <v>305</v>
      </c>
      <c r="AH292" s="147">
        <v>0</v>
      </c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</row>
    <row r="293" spans="1:60" x14ac:dyDescent="0.2">
      <c r="A293" s="3"/>
      <c r="B293" s="4"/>
      <c r="C293" s="190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AE293">
        <v>12</v>
      </c>
      <c r="AF293">
        <v>21</v>
      </c>
      <c r="AG293" t="s">
        <v>281</v>
      </c>
    </row>
    <row r="294" spans="1:60" x14ac:dyDescent="0.2">
      <c r="A294" s="150"/>
      <c r="B294" s="151" t="s">
        <v>31</v>
      </c>
      <c r="C294" s="191"/>
      <c r="D294" s="152"/>
      <c r="E294" s="153"/>
      <c r="F294" s="153"/>
      <c r="G294" s="172">
        <f>G8+G13+G35+G46+G99+G166+G174+G262+G280</f>
        <v>0</v>
      </c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AE294">
        <f>SUMIF(L7:L292,AE293,G7:G292)</f>
        <v>0</v>
      </c>
      <c r="AF294">
        <f>SUMIF(L7:L292,AF293,G7:G292)</f>
        <v>0</v>
      </c>
      <c r="AG294" t="s">
        <v>463</v>
      </c>
    </row>
    <row r="295" spans="1:60" x14ac:dyDescent="0.2">
      <c r="A295" s="3"/>
      <c r="B295" s="4"/>
      <c r="C295" s="190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spans="1:60" x14ac:dyDescent="0.2">
      <c r="A296" s="3"/>
      <c r="B296" s="4"/>
      <c r="C296" s="190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60" x14ac:dyDescent="0.2">
      <c r="A297" s="260" t="s">
        <v>464</v>
      </c>
      <c r="B297" s="260"/>
      <c r="C297" s="261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</row>
    <row r="298" spans="1:60" x14ac:dyDescent="0.2">
      <c r="A298" s="262"/>
      <c r="B298" s="263"/>
      <c r="C298" s="264"/>
      <c r="D298" s="263"/>
      <c r="E298" s="263"/>
      <c r="F298" s="263"/>
      <c r="G298" s="265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AG298" t="s">
        <v>465</v>
      </c>
    </row>
    <row r="299" spans="1:60" x14ac:dyDescent="0.2">
      <c r="A299" s="266"/>
      <c r="B299" s="267"/>
      <c r="C299" s="268"/>
      <c r="D299" s="267"/>
      <c r="E299" s="267"/>
      <c r="F299" s="267"/>
      <c r="G299" s="269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60" x14ac:dyDescent="0.2">
      <c r="A300" s="266"/>
      <c r="B300" s="267"/>
      <c r="C300" s="268"/>
      <c r="D300" s="267"/>
      <c r="E300" s="267"/>
      <c r="F300" s="267"/>
      <c r="G300" s="269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</row>
    <row r="301" spans="1:60" x14ac:dyDescent="0.2">
      <c r="A301" s="266"/>
      <c r="B301" s="267"/>
      <c r="C301" s="268"/>
      <c r="D301" s="267"/>
      <c r="E301" s="267"/>
      <c r="F301" s="267"/>
      <c r="G301" s="269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</row>
    <row r="302" spans="1:60" x14ac:dyDescent="0.2">
      <c r="A302" s="270"/>
      <c r="B302" s="271"/>
      <c r="C302" s="272"/>
      <c r="D302" s="271"/>
      <c r="E302" s="271"/>
      <c r="F302" s="271"/>
      <c r="G302" s="27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60" x14ac:dyDescent="0.2">
      <c r="A303" s="3"/>
      <c r="B303" s="4"/>
      <c r="C303" s="190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</row>
    <row r="304" spans="1:60" x14ac:dyDescent="0.2">
      <c r="C304" s="192"/>
      <c r="D304" s="10"/>
      <c r="AG304" t="s">
        <v>466</v>
      </c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/HiIbQ6dQw8afkNuQWd4cKtvRIFfAaD7ke9jm6sHjwwTfqyQ8HRrMV7g++bXcNgJZDEORli0g4Tap6NI0Rr9Kg==" saltValue="Rl3Wnxq/wlfAuDYTJKsgSg==" spinCount="100000" sheet="1" formatRows="0"/>
  <mergeCells count="62">
    <mergeCell ref="A297:C297"/>
    <mergeCell ref="A298:G302"/>
    <mergeCell ref="C10:G10"/>
    <mergeCell ref="C15:G15"/>
    <mergeCell ref="C28:G28"/>
    <mergeCell ref="C32:G32"/>
    <mergeCell ref="C52:G52"/>
    <mergeCell ref="C39:G39"/>
    <mergeCell ref="C41:G41"/>
    <mergeCell ref="C43:G43"/>
    <mergeCell ref="C48:G48"/>
    <mergeCell ref="C105:G105"/>
    <mergeCell ref="C56:G56"/>
    <mergeCell ref="C60:G60"/>
    <mergeCell ref="C64:G64"/>
    <mergeCell ref="C68:G68"/>
    <mergeCell ref="A1:G1"/>
    <mergeCell ref="C2:G2"/>
    <mergeCell ref="C3:G3"/>
    <mergeCell ref="C4:G4"/>
    <mergeCell ref="C37:G37"/>
    <mergeCell ref="C72:G72"/>
    <mergeCell ref="C76:G76"/>
    <mergeCell ref="C83:G83"/>
    <mergeCell ref="C87:G87"/>
    <mergeCell ref="C94:G94"/>
    <mergeCell ref="C98:G98"/>
    <mergeCell ref="C101:G101"/>
    <mergeCell ref="C165:G165"/>
    <mergeCell ref="C109:G109"/>
    <mergeCell ref="C116:G116"/>
    <mergeCell ref="C123:G123"/>
    <mergeCell ref="C127:G127"/>
    <mergeCell ref="C131:G131"/>
    <mergeCell ref="C135:G135"/>
    <mergeCell ref="C142:G142"/>
    <mergeCell ref="C146:G146"/>
    <mergeCell ref="C153:G153"/>
    <mergeCell ref="C157:G157"/>
    <mergeCell ref="C161:G161"/>
    <mergeCell ref="C237:G237"/>
    <mergeCell ref="C168:G168"/>
    <mergeCell ref="C176:G176"/>
    <mergeCell ref="C180:G180"/>
    <mergeCell ref="C193:G193"/>
    <mergeCell ref="C200:G200"/>
    <mergeCell ref="C204:G204"/>
    <mergeCell ref="C211:G211"/>
    <mergeCell ref="C218:G218"/>
    <mergeCell ref="C222:G222"/>
    <mergeCell ref="C226:G226"/>
    <mergeCell ref="C230:G230"/>
    <mergeCell ref="C279:G279"/>
    <mergeCell ref="C282:G282"/>
    <mergeCell ref="C286:G286"/>
    <mergeCell ref="C290:G290"/>
    <mergeCell ref="C244:G244"/>
    <mergeCell ref="C251:G251"/>
    <mergeCell ref="C261:G261"/>
    <mergeCell ref="C264:G264"/>
    <mergeCell ref="C268:G268"/>
    <mergeCell ref="C275:G275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  <pageSetUpPr fitToPage="1"/>
  </sheetPr>
  <dimension ref="A1:AZ186"/>
  <sheetViews>
    <sheetView showGridLines="0" topLeftCell="B1" zoomScaleNormal="100" zoomScaleSheetLayoutView="75" workbookViewId="0">
      <selection activeCell="C69" sqref="C69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0" customWidth="1"/>
    <col min="4" max="4" width="13" style="50" customWidth="1"/>
    <col min="5" max="5" width="9.7109375" style="50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  <col min="52" max="52" width="94.5703125" customWidth="1"/>
  </cols>
  <sheetData>
    <row r="1" spans="1:15" ht="33.75" customHeight="1" x14ac:dyDescent="0.2">
      <c r="A1" s="46" t="s">
        <v>38</v>
      </c>
      <c r="B1" s="225" t="s">
        <v>4</v>
      </c>
      <c r="C1" s="226"/>
      <c r="D1" s="226"/>
      <c r="E1" s="226"/>
      <c r="F1" s="226"/>
      <c r="G1" s="226"/>
      <c r="H1" s="226"/>
      <c r="I1" s="226"/>
      <c r="J1" s="227"/>
    </row>
    <row r="2" spans="1:15" ht="36" customHeight="1" x14ac:dyDescent="0.2">
      <c r="A2" s="2"/>
      <c r="B2" s="72" t="s">
        <v>24</v>
      </c>
      <c r="C2" s="73"/>
      <c r="D2" s="74" t="s">
        <v>44</v>
      </c>
      <c r="E2" s="231" t="s">
        <v>45</v>
      </c>
      <c r="F2" s="232"/>
      <c r="G2" s="232"/>
      <c r="H2" s="232"/>
      <c r="I2" s="232"/>
      <c r="J2" s="233"/>
      <c r="O2" s="1"/>
    </row>
    <row r="3" spans="1:15" ht="27" hidden="1" customHeight="1" x14ac:dyDescent="0.2">
      <c r="A3" s="2"/>
      <c r="B3" s="75"/>
      <c r="C3" s="73"/>
      <c r="D3" s="76"/>
      <c r="E3" s="234"/>
      <c r="F3" s="235"/>
      <c r="G3" s="235"/>
      <c r="H3" s="235"/>
      <c r="I3" s="235"/>
      <c r="J3" s="236"/>
    </row>
    <row r="4" spans="1:15" ht="23.25" customHeight="1" x14ac:dyDescent="0.2">
      <c r="A4" s="2"/>
      <c r="B4" s="77"/>
      <c r="C4" s="78"/>
      <c r="D4" s="79"/>
      <c r="E4" s="243"/>
      <c r="F4" s="243"/>
      <c r="G4" s="243"/>
      <c r="H4" s="243"/>
      <c r="I4" s="243"/>
      <c r="J4" s="244"/>
    </row>
    <row r="5" spans="1:15" ht="24" customHeight="1" x14ac:dyDescent="0.2">
      <c r="A5" s="2"/>
      <c r="B5" s="30" t="s">
        <v>23</v>
      </c>
      <c r="D5" s="247" t="s">
        <v>46</v>
      </c>
      <c r="E5" s="248"/>
      <c r="F5" s="248"/>
      <c r="G5" s="248"/>
      <c r="H5" s="18" t="s">
        <v>42</v>
      </c>
      <c r="I5" s="82" t="s">
        <v>50</v>
      </c>
      <c r="J5" s="8"/>
    </row>
    <row r="6" spans="1:15" ht="15.75" customHeight="1" x14ac:dyDescent="0.2">
      <c r="A6" s="2"/>
      <c r="B6" s="27"/>
      <c r="C6" s="52"/>
      <c r="D6" s="205" t="s">
        <v>47</v>
      </c>
      <c r="E6" s="206"/>
      <c r="F6" s="206"/>
      <c r="G6" s="206"/>
      <c r="H6" s="18" t="s">
        <v>36</v>
      </c>
      <c r="I6" s="82" t="s">
        <v>51</v>
      </c>
      <c r="J6" s="8"/>
    </row>
    <row r="7" spans="1:15" ht="15.75" customHeight="1" x14ac:dyDescent="0.2">
      <c r="A7" s="2"/>
      <c r="B7" s="28"/>
      <c r="C7" s="53"/>
      <c r="D7" s="81" t="s">
        <v>49</v>
      </c>
      <c r="E7" s="207" t="s">
        <v>48</v>
      </c>
      <c r="F7" s="208"/>
      <c r="G7" s="208"/>
      <c r="H7" s="23"/>
      <c r="I7" s="22"/>
      <c r="J7" s="33"/>
    </row>
    <row r="8" spans="1:15" ht="24" hidden="1" customHeight="1" x14ac:dyDescent="0.2">
      <c r="A8" s="2"/>
      <c r="B8" s="30" t="s">
        <v>21</v>
      </c>
      <c r="D8" s="80" t="s">
        <v>52</v>
      </c>
      <c r="H8" s="18" t="s">
        <v>42</v>
      </c>
      <c r="I8" s="82" t="s">
        <v>56</v>
      </c>
      <c r="J8" s="8"/>
    </row>
    <row r="9" spans="1:15" ht="15.75" hidden="1" customHeight="1" x14ac:dyDescent="0.2">
      <c r="A9" s="2"/>
      <c r="B9" s="2"/>
      <c r="D9" s="80" t="s">
        <v>53</v>
      </c>
      <c r="H9" s="18" t="s">
        <v>36</v>
      </c>
      <c r="I9" s="82" t="s">
        <v>57</v>
      </c>
      <c r="J9" s="8"/>
    </row>
    <row r="10" spans="1:15" ht="15.75" hidden="1" customHeight="1" x14ac:dyDescent="0.2">
      <c r="A10" s="2"/>
      <c r="B10" s="34"/>
      <c r="C10" s="53"/>
      <c r="D10" s="81" t="s">
        <v>55</v>
      </c>
      <c r="E10" s="83" t="s">
        <v>54</v>
      </c>
      <c r="F10" s="23"/>
      <c r="G10" s="14"/>
      <c r="H10" s="14"/>
      <c r="I10" s="35"/>
      <c r="J10" s="33"/>
    </row>
    <row r="11" spans="1:15" ht="24" customHeight="1" x14ac:dyDescent="0.2">
      <c r="A11" s="2"/>
      <c r="B11" s="30" t="s">
        <v>20</v>
      </c>
      <c r="D11" s="238"/>
      <c r="E11" s="238"/>
      <c r="F11" s="238"/>
      <c r="G11" s="238"/>
      <c r="H11" s="18" t="s">
        <v>42</v>
      </c>
      <c r="I11" s="84"/>
      <c r="J11" s="8"/>
    </row>
    <row r="12" spans="1:15" ht="15.75" customHeight="1" x14ac:dyDescent="0.2">
      <c r="A12" s="2"/>
      <c r="B12" s="27"/>
      <c r="C12" s="52"/>
      <c r="D12" s="242"/>
      <c r="E12" s="242"/>
      <c r="F12" s="242"/>
      <c r="G12" s="242"/>
      <c r="H12" s="18" t="s">
        <v>36</v>
      </c>
      <c r="I12" s="84"/>
      <c r="J12" s="8"/>
    </row>
    <row r="13" spans="1:15" ht="15.75" customHeight="1" x14ac:dyDescent="0.2">
      <c r="A13" s="2"/>
      <c r="B13" s="28"/>
      <c r="C13" s="53"/>
      <c r="D13" s="85"/>
      <c r="E13" s="245"/>
      <c r="F13" s="246"/>
      <c r="G13" s="246"/>
      <c r="H13" s="19"/>
      <c r="I13" s="22"/>
      <c r="J13" s="33"/>
    </row>
    <row r="14" spans="1:15" ht="24" customHeight="1" x14ac:dyDescent="0.2">
      <c r="A14" s="2"/>
      <c r="B14" s="42" t="s">
        <v>22</v>
      </c>
      <c r="C14" s="54"/>
      <c r="D14" s="55" t="s">
        <v>43</v>
      </c>
      <c r="E14" s="56"/>
      <c r="F14" s="43"/>
      <c r="G14" s="43"/>
      <c r="H14" s="44"/>
      <c r="I14" s="43"/>
      <c r="J14" s="45"/>
    </row>
    <row r="15" spans="1:15" ht="32.25" customHeight="1" x14ac:dyDescent="0.2">
      <c r="A15" s="2"/>
      <c r="B15" s="34" t="s">
        <v>34</v>
      </c>
      <c r="C15" s="57"/>
      <c r="D15" s="51"/>
      <c r="E15" s="237"/>
      <c r="F15" s="237"/>
      <c r="G15" s="239"/>
      <c r="H15" s="239"/>
      <c r="I15" s="239" t="s">
        <v>31</v>
      </c>
      <c r="J15" s="240"/>
    </row>
    <row r="16" spans="1:15" ht="23.25" customHeight="1" x14ac:dyDescent="0.2">
      <c r="A16" s="139" t="s">
        <v>26</v>
      </c>
      <c r="B16" s="37" t="s">
        <v>26</v>
      </c>
      <c r="C16" s="58"/>
      <c r="D16" s="59"/>
      <c r="E16" s="214"/>
      <c r="F16" s="215"/>
      <c r="G16" s="214"/>
      <c r="H16" s="215"/>
      <c r="I16" s="214">
        <f>SUMIF(F107:F182,A16,I107:I182)+SUMIF(F107:F182,"PSU",I107:I182)</f>
        <v>0</v>
      </c>
      <c r="J16" s="216"/>
    </row>
    <row r="17" spans="1:10" ht="23.25" customHeight="1" x14ac:dyDescent="0.2">
      <c r="A17" s="139" t="s">
        <v>27</v>
      </c>
      <c r="B17" s="37" t="s">
        <v>27</v>
      </c>
      <c r="C17" s="58"/>
      <c r="D17" s="59"/>
      <c r="E17" s="214"/>
      <c r="F17" s="215"/>
      <c r="G17" s="214"/>
      <c r="H17" s="215"/>
      <c r="I17" s="214">
        <f>SUMIF(F107:F182,A17,I107:I182)</f>
        <v>0</v>
      </c>
      <c r="J17" s="216"/>
    </row>
    <row r="18" spans="1:10" ht="23.25" customHeight="1" x14ac:dyDescent="0.2">
      <c r="A18" s="139" t="s">
        <v>28</v>
      </c>
      <c r="B18" s="37" t="s">
        <v>28</v>
      </c>
      <c r="C18" s="58"/>
      <c r="D18" s="59"/>
      <c r="E18" s="214"/>
      <c r="F18" s="215"/>
      <c r="G18" s="214"/>
      <c r="H18" s="215"/>
      <c r="I18" s="214">
        <f>SUMIF(F107:F182,A18,I107:I182)</f>
        <v>0</v>
      </c>
      <c r="J18" s="216"/>
    </row>
    <row r="19" spans="1:10" ht="23.25" customHeight="1" x14ac:dyDescent="0.2">
      <c r="A19" s="139" t="s">
        <v>267</v>
      </c>
      <c r="B19" s="37" t="s">
        <v>29</v>
      </c>
      <c r="C19" s="58"/>
      <c r="D19" s="59"/>
      <c r="E19" s="214"/>
      <c r="F19" s="215"/>
      <c r="G19" s="214"/>
      <c r="H19" s="215"/>
      <c r="I19" s="214">
        <f>SUMIF(F107:F182,A19,I107:I182)</f>
        <v>0</v>
      </c>
      <c r="J19" s="216"/>
    </row>
    <row r="20" spans="1:10" ht="23.25" customHeight="1" x14ac:dyDescent="0.2">
      <c r="A20" s="139" t="s">
        <v>268</v>
      </c>
      <c r="B20" s="37" t="s">
        <v>30</v>
      </c>
      <c r="C20" s="58"/>
      <c r="D20" s="59"/>
      <c r="E20" s="214"/>
      <c r="F20" s="215"/>
      <c r="G20" s="214"/>
      <c r="H20" s="215"/>
      <c r="I20" s="214">
        <f>SUMIF(F107:F182,A20,I107:I182)</f>
        <v>0</v>
      </c>
      <c r="J20" s="216"/>
    </row>
    <row r="21" spans="1:10" ht="23.25" customHeight="1" x14ac:dyDescent="0.2">
      <c r="A21" s="2"/>
      <c r="B21" s="47" t="s">
        <v>31</v>
      </c>
      <c r="C21" s="60"/>
      <c r="D21" s="61"/>
      <c r="E21" s="217"/>
      <c r="F21" s="241"/>
      <c r="G21" s="217"/>
      <c r="H21" s="241"/>
      <c r="I21" s="217">
        <f>SUM(I16:J20)</f>
        <v>0</v>
      </c>
      <c r="J21" s="218"/>
    </row>
    <row r="22" spans="1:10" ht="33" customHeight="1" x14ac:dyDescent="0.2">
      <c r="A22" s="2"/>
      <c r="B22" s="41" t="s">
        <v>35</v>
      </c>
      <c r="C22" s="58"/>
      <c r="D22" s="59"/>
      <c r="E22" s="62"/>
      <c r="F22" s="38"/>
      <c r="G22" s="32"/>
      <c r="H22" s="32"/>
      <c r="I22" s="32"/>
      <c r="J22" s="39"/>
    </row>
    <row r="23" spans="1:10" ht="23.25" customHeight="1" x14ac:dyDescent="0.2">
      <c r="A23" s="2">
        <f>ZakladDPHSni*SazbaDPH1/100</f>
        <v>0</v>
      </c>
      <c r="B23" s="37" t="s">
        <v>13</v>
      </c>
      <c r="C23" s="58"/>
      <c r="D23" s="59"/>
      <c r="E23" s="63">
        <v>12</v>
      </c>
      <c r="F23" s="38" t="s">
        <v>0</v>
      </c>
      <c r="G23" s="212">
        <f>ZakladDPHSniVypocet</f>
        <v>0</v>
      </c>
      <c r="H23" s="213"/>
      <c r="I23" s="213"/>
      <c r="J23" s="39" t="str">
        <f t="shared" ref="J23:J28" si="0">Mena</f>
        <v>CZK</v>
      </c>
    </row>
    <row r="24" spans="1:10" ht="23.25" customHeight="1" x14ac:dyDescent="0.2">
      <c r="A24" s="2">
        <f>(A23-INT(A23))*100</f>
        <v>0</v>
      </c>
      <c r="B24" s="37" t="s">
        <v>14</v>
      </c>
      <c r="C24" s="58"/>
      <c r="D24" s="59"/>
      <c r="E24" s="63">
        <f>SazbaDPH1</f>
        <v>12</v>
      </c>
      <c r="F24" s="38" t="s">
        <v>0</v>
      </c>
      <c r="G24" s="210">
        <f>A23</f>
        <v>0</v>
      </c>
      <c r="H24" s="211"/>
      <c r="I24" s="211"/>
      <c r="J24" s="39" t="str">
        <f t="shared" si="0"/>
        <v>CZK</v>
      </c>
    </row>
    <row r="25" spans="1:10" ht="23.25" customHeight="1" x14ac:dyDescent="0.2">
      <c r="A25" s="2">
        <f>ZakladDPHZakl*SazbaDPH2/100</f>
        <v>0</v>
      </c>
      <c r="B25" s="37" t="s">
        <v>15</v>
      </c>
      <c r="C25" s="58"/>
      <c r="D25" s="59"/>
      <c r="E25" s="63">
        <v>21</v>
      </c>
      <c r="F25" s="38" t="s">
        <v>0</v>
      </c>
      <c r="G25" s="212">
        <f>ZakladDPHZaklVypocet</f>
        <v>0</v>
      </c>
      <c r="H25" s="213"/>
      <c r="I25" s="213"/>
      <c r="J25" s="39" t="str">
        <f t="shared" si="0"/>
        <v>CZK</v>
      </c>
    </row>
    <row r="26" spans="1:10" ht="23.25" customHeight="1" x14ac:dyDescent="0.2">
      <c r="A26" s="2">
        <f>(A25-INT(A25))*100</f>
        <v>0</v>
      </c>
      <c r="B26" s="31" t="s">
        <v>16</v>
      </c>
      <c r="C26" s="64"/>
      <c r="D26" s="51"/>
      <c r="E26" s="65">
        <f>SazbaDPH2</f>
        <v>21</v>
      </c>
      <c r="F26" s="29" t="s">
        <v>0</v>
      </c>
      <c r="G26" s="228">
        <f>A25</f>
        <v>0</v>
      </c>
      <c r="H26" s="229"/>
      <c r="I26" s="229"/>
      <c r="J26" s="36" t="str">
        <f t="shared" si="0"/>
        <v>CZK</v>
      </c>
    </row>
    <row r="27" spans="1:10" ht="23.25" customHeight="1" thickBot="1" x14ac:dyDescent="0.25">
      <c r="A27" s="2">
        <f>ZakladDPHSni+DPHSni+ZakladDPHZakl+DPHZakl</f>
        <v>0</v>
      </c>
      <c r="B27" s="30" t="s">
        <v>5</v>
      </c>
      <c r="C27" s="66"/>
      <c r="D27" s="67"/>
      <c r="E27" s="66"/>
      <c r="F27" s="16"/>
      <c r="G27" s="230">
        <f>CenaCelkem-(ZakladDPHSni+DPHSni+ZakladDPHZakl+DPHZakl)</f>
        <v>0</v>
      </c>
      <c r="H27" s="230"/>
      <c r="I27" s="230"/>
      <c r="J27" s="40" t="str">
        <f t="shared" si="0"/>
        <v>CZK</v>
      </c>
    </row>
    <row r="28" spans="1:10" ht="27.75" hidden="1" customHeight="1" thickBot="1" x14ac:dyDescent="0.25">
      <c r="A28" s="2"/>
      <c r="B28" s="111" t="s">
        <v>25</v>
      </c>
      <c r="C28" s="112"/>
      <c r="D28" s="112"/>
      <c r="E28" s="113"/>
      <c r="F28" s="114"/>
      <c r="G28" s="220">
        <f>ZakladDPHSniVypocet+ZakladDPHZaklVypocet</f>
        <v>0</v>
      </c>
      <c r="H28" s="220"/>
      <c r="I28" s="220"/>
      <c r="J28" s="115" t="str">
        <f t="shared" si="0"/>
        <v>CZK</v>
      </c>
    </row>
    <row r="29" spans="1:10" ht="27.75" customHeight="1" thickBot="1" x14ac:dyDescent="0.25">
      <c r="A29" s="2">
        <f>(A27-INT(A27))*100</f>
        <v>0</v>
      </c>
      <c r="B29" s="111" t="s">
        <v>37</v>
      </c>
      <c r="C29" s="116"/>
      <c r="D29" s="116"/>
      <c r="E29" s="116"/>
      <c r="F29" s="117"/>
      <c r="G29" s="219">
        <f>A27</f>
        <v>0</v>
      </c>
      <c r="H29" s="219"/>
      <c r="I29" s="219"/>
      <c r="J29" s="118" t="s">
        <v>101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68" t="s">
        <v>12</v>
      </c>
      <c r="D32" s="69"/>
      <c r="E32" s="69"/>
      <c r="F32" s="15" t="s">
        <v>11</v>
      </c>
      <c r="G32" s="25"/>
      <c r="H32" s="26" t="s">
        <v>58</v>
      </c>
      <c r="I32" s="25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0"/>
      <c r="D34" s="221"/>
      <c r="E34" s="222"/>
      <c r="G34" s="223"/>
      <c r="H34" s="224"/>
      <c r="I34" s="224"/>
      <c r="J34" s="24"/>
    </row>
    <row r="35" spans="1:10" ht="12.75" customHeight="1" x14ac:dyDescent="0.2">
      <c r="A35" s="2"/>
      <c r="B35" s="2"/>
      <c r="D35" s="209" t="s">
        <v>2</v>
      </c>
      <c r="E35" s="209"/>
      <c r="H35" s="10" t="s">
        <v>3</v>
      </c>
      <c r="J35" s="9"/>
    </row>
    <row r="36" spans="1:10" ht="13.5" customHeight="1" thickBot="1" x14ac:dyDescent="0.25">
      <c r="A36" s="11"/>
      <c r="B36" s="11"/>
      <c r="C36" s="71"/>
      <c r="D36" s="71"/>
      <c r="E36" s="71"/>
      <c r="F36" s="12"/>
      <c r="G36" s="12"/>
      <c r="H36" s="12"/>
      <c r="I36" s="12"/>
      <c r="J36" s="13"/>
    </row>
    <row r="37" spans="1:10" ht="27" customHeight="1" x14ac:dyDescent="0.2">
      <c r="B37" s="88" t="s">
        <v>17</v>
      </c>
      <c r="C37" s="89"/>
      <c r="D37" s="89"/>
      <c r="E37" s="89"/>
      <c r="F37" s="90"/>
      <c r="G37" s="90"/>
      <c r="H37" s="90"/>
      <c r="I37" s="90"/>
      <c r="J37" s="91"/>
    </row>
    <row r="38" spans="1:10" ht="25.5" customHeight="1" x14ac:dyDescent="0.2">
      <c r="A38" s="87" t="s">
        <v>39</v>
      </c>
      <c r="B38" s="92" t="s">
        <v>18</v>
      </c>
      <c r="C38" s="93" t="s">
        <v>6</v>
      </c>
      <c r="D38" s="93"/>
      <c r="E38" s="93"/>
      <c r="F38" s="94" t="str">
        <f>B23</f>
        <v>Základ pro sníženou DPH</v>
      </c>
      <c r="G38" s="94" t="str">
        <f>B25</f>
        <v>Základ pro základní DPH</v>
      </c>
      <c r="H38" s="95" t="s">
        <v>19</v>
      </c>
      <c r="I38" s="95" t="s">
        <v>1</v>
      </c>
      <c r="J38" s="96" t="s">
        <v>0</v>
      </c>
    </row>
    <row r="39" spans="1:10" ht="25.5" hidden="1" customHeight="1" x14ac:dyDescent="0.2">
      <c r="A39" s="87">
        <v>1</v>
      </c>
      <c r="B39" s="97" t="s">
        <v>59</v>
      </c>
      <c r="C39" s="199"/>
      <c r="D39" s="199"/>
      <c r="E39" s="199"/>
      <c r="F39" s="98">
        <f>'SO 00 00_HTU Pol'!AE122+'SO 01_A 01_ST_A Pol'!AE1158+'SO 01_A D.1.4.1 P1'!AE136+'SO 01_A D.1.4.1 Pol'!AE492+'SO 01_A D.1.4.2 Pol'!AE54+'SO 01_A D.1.4.3 Pol'!AE146+'SO 01_A D.1.4.4 Pol'!AE237+'SO 01_A D.1.4.5 P1'!AE34+'SO 01_A D.1.4.5 P2'!AE28+'SO 01_A D.1.4.5 P3'!AE25+'SO 01_A D.1.4.5 P5'!AE56+'SO 01_A D.1.4.5 P4'!AE40+'SO 01_A D.1.4.5 Pol'!AE62+'SO 01_A SO 01_INT_A Pol'!AE67+'SO 01_B 01_ST_B Pol'!AE260+'SO 01_B D.1.4.1 Pol'!AE294+'SO 01_B D.1.4.2 Pol'!AE70+'SO 01_B D.1.4.3 Pol'!AE64+'SO 01_B D.1.4.4 Pol'!AE127+'SO 01_B D.1.4.5 P2'!AE42+'SO 01_B D.1.4.5 P1'!AE21+'SO 01_B D.1.4.5 Pol'!AE28+'SO 01_B SO 01_INT_B Pol'!AE27+'SO 02 02_ZP Pol'!AE149+'VRN VRN Pol'!AE48</f>
        <v>0</v>
      </c>
      <c r="G39" s="99">
        <f>'SO 00 00_HTU Pol'!AF122+'SO 01_A 01_ST_A Pol'!AF1158+'SO 01_A D.1.4.1 P1'!AF136+'SO 01_A D.1.4.1 Pol'!AF492+'SO 01_A D.1.4.2 Pol'!AF54+'SO 01_A D.1.4.3 Pol'!AF146+'SO 01_A D.1.4.4 Pol'!AF237+'SO 01_A D.1.4.5 P1'!AF34+'SO 01_A D.1.4.5 P2'!AF28+'SO 01_A D.1.4.5 P3'!AF25+'SO 01_A D.1.4.5 P5'!AF56+'SO 01_A D.1.4.5 P4'!AF40+'SO 01_A D.1.4.5 Pol'!AF62+'SO 01_A SO 01_INT_A Pol'!AF67+'SO 01_B 01_ST_B Pol'!AF260+'SO 01_B D.1.4.1 Pol'!AF294+'SO 01_B D.1.4.2 Pol'!AF70+'SO 01_B D.1.4.3 Pol'!AF64+'SO 01_B D.1.4.4 Pol'!AF127+'SO 01_B D.1.4.5 P2'!AF42+'SO 01_B D.1.4.5 P1'!AF21+'SO 01_B D.1.4.5 Pol'!AF28+'SO 01_B SO 01_INT_B Pol'!AF27+'SO 02 02_ZP Pol'!AF149+'VRN VRN Pol'!AF48</f>
        <v>0</v>
      </c>
      <c r="H39" s="100">
        <f t="shared" ref="H39:H67" si="1">(F39*SazbaDPH1/100)+(G39*SazbaDPH2/100)</f>
        <v>0</v>
      </c>
      <c r="I39" s="100">
        <f t="shared" ref="I39:I67" si="2">F39+G39+H39</f>
        <v>0</v>
      </c>
      <c r="J39" s="101" t="str">
        <f t="shared" ref="J39:J67" si="3">IF(CenaCelkemVypocet=0,"",I39/CenaCelkemVypocet*100)</f>
        <v/>
      </c>
    </row>
    <row r="40" spans="1:10" ht="25.5" customHeight="1" x14ac:dyDescent="0.2">
      <c r="A40" s="87">
        <v>2</v>
      </c>
      <c r="B40" s="102" t="s">
        <v>60</v>
      </c>
      <c r="C40" s="204" t="s">
        <v>61</v>
      </c>
      <c r="D40" s="204"/>
      <c r="E40" s="204"/>
      <c r="F40" s="103">
        <f>'SO 00 00_HTU Pol'!AE122</f>
        <v>0</v>
      </c>
      <c r="G40" s="104">
        <f>'SO 00 00_HTU Pol'!AF122</f>
        <v>0</v>
      </c>
      <c r="H40" s="104">
        <f t="shared" si="1"/>
        <v>0</v>
      </c>
      <c r="I40" s="104">
        <f t="shared" si="2"/>
        <v>0</v>
      </c>
      <c r="J40" s="105" t="str">
        <f t="shared" si="3"/>
        <v/>
      </c>
    </row>
    <row r="41" spans="1:10" ht="25.5" customHeight="1" x14ac:dyDescent="0.2">
      <c r="A41" s="87">
        <v>3</v>
      </c>
      <c r="B41" s="106" t="s">
        <v>62</v>
      </c>
      <c r="C41" s="199" t="s">
        <v>61</v>
      </c>
      <c r="D41" s="199"/>
      <c r="E41" s="199"/>
      <c r="F41" s="107">
        <f>'SO 00 00_HTU Pol'!AE122</f>
        <v>0</v>
      </c>
      <c r="G41" s="100">
        <f>'SO 00 00_HTU Pol'!AF122</f>
        <v>0</v>
      </c>
      <c r="H41" s="100">
        <f t="shared" si="1"/>
        <v>0</v>
      </c>
      <c r="I41" s="100">
        <f t="shared" si="2"/>
        <v>0</v>
      </c>
      <c r="J41" s="101" t="str">
        <f t="shared" si="3"/>
        <v/>
      </c>
    </row>
    <row r="42" spans="1:10" ht="25.5" customHeight="1" x14ac:dyDescent="0.2">
      <c r="A42" s="87">
        <v>2</v>
      </c>
      <c r="B42" s="102" t="s">
        <v>63</v>
      </c>
      <c r="C42" s="204" t="s">
        <v>64</v>
      </c>
      <c r="D42" s="204"/>
      <c r="E42" s="204"/>
      <c r="F42" s="103">
        <f>'SO 01_A 01_ST_A Pol'!AE1158+'SO 01_A D.1.4.1 P1'!AE136+'SO 01_A D.1.4.1 Pol'!AE492+'SO 01_A D.1.4.2 Pol'!AE54+'SO 01_A D.1.4.3 Pol'!AE146+'SO 01_A D.1.4.4 Pol'!AE237+'SO 01_A D.1.4.5 P1'!AE34+'SO 01_A D.1.4.5 P2'!AE28+'SO 01_A D.1.4.5 P3'!AE25+'SO 01_A D.1.4.5 P5'!AE56+'SO 01_A D.1.4.5 P4'!AE40+'SO 01_A D.1.4.5 Pol'!AE62+'SO 01_A SO 01_INT_A Pol'!AE67</f>
        <v>0</v>
      </c>
      <c r="G42" s="104">
        <f>'SO 01_A 01_ST_A Pol'!AF1158+'SO 01_A D.1.4.1 P1'!AF136+'SO 01_A D.1.4.1 Pol'!AF492+'SO 01_A D.1.4.2 Pol'!AF54+'SO 01_A D.1.4.3 Pol'!AF146+'SO 01_A D.1.4.4 Pol'!AF237+'SO 01_A D.1.4.5 P1'!AF34+'SO 01_A D.1.4.5 P2'!AF28+'SO 01_A D.1.4.5 P3'!AF25+'SO 01_A D.1.4.5 P5'!AF56+'SO 01_A D.1.4.5 P4'!AF40+'SO 01_A D.1.4.5 Pol'!AF62+'SO 01_A SO 01_INT_A Pol'!AF67</f>
        <v>0</v>
      </c>
      <c r="H42" s="104">
        <f t="shared" si="1"/>
        <v>0</v>
      </c>
      <c r="I42" s="104">
        <f t="shared" si="2"/>
        <v>0</v>
      </c>
      <c r="J42" s="105" t="str">
        <f t="shared" si="3"/>
        <v/>
      </c>
    </row>
    <row r="43" spans="1:10" ht="25.5" customHeight="1" x14ac:dyDescent="0.2">
      <c r="A43" s="87">
        <v>3</v>
      </c>
      <c r="B43" s="106" t="s">
        <v>65</v>
      </c>
      <c r="C43" s="199" t="s">
        <v>66</v>
      </c>
      <c r="D43" s="199"/>
      <c r="E43" s="199"/>
      <c r="F43" s="107">
        <f>'SO 01_A 01_ST_A Pol'!AE1158</f>
        <v>0</v>
      </c>
      <c r="G43" s="100">
        <f>'SO 01_A 01_ST_A Pol'!AF1158</f>
        <v>0</v>
      </c>
      <c r="H43" s="100">
        <f t="shared" si="1"/>
        <v>0</v>
      </c>
      <c r="I43" s="100">
        <f t="shared" si="2"/>
        <v>0</v>
      </c>
      <c r="J43" s="101" t="str">
        <f t="shared" si="3"/>
        <v/>
      </c>
    </row>
    <row r="44" spans="1:10" ht="25.5" customHeight="1" x14ac:dyDescent="0.2">
      <c r="A44" s="87">
        <v>3</v>
      </c>
      <c r="B44" s="106" t="s">
        <v>67</v>
      </c>
      <c r="C44" s="199" t="s">
        <v>68</v>
      </c>
      <c r="D44" s="199"/>
      <c r="E44" s="199"/>
      <c r="F44" s="107">
        <f>'SO 01_A D.1.4.1 P1'!AE136</f>
        <v>0</v>
      </c>
      <c r="G44" s="100">
        <f>'SO 01_A D.1.4.1 P1'!AF136</f>
        <v>0</v>
      </c>
      <c r="H44" s="100">
        <f t="shared" si="1"/>
        <v>0</v>
      </c>
      <c r="I44" s="100">
        <f t="shared" si="2"/>
        <v>0</v>
      </c>
      <c r="J44" s="101" t="str">
        <f t="shared" si="3"/>
        <v/>
      </c>
    </row>
    <row r="45" spans="1:10" ht="25.5" customHeight="1" x14ac:dyDescent="0.2">
      <c r="A45" s="87">
        <v>3</v>
      </c>
      <c r="B45" s="106" t="s">
        <v>67</v>
      </c>
      <c r="C45" s="199" t="s">
        <v>69</v>
      </c>
      <c r="D45" s="199"/>
      <c r="E45" s="199"/>
      <c r="F45" s="107">
        <f>'SO 01_A D.1.4.1 Pol'!AE492</f>
        <v>0</v>
      </c>
      <c r="G45" s="100">
        <f>'SO 01_A D.1.4.1 Pol'!AF492</f>
        <v>0</v>
      </c>
      <c r="H45" s="100">
        <f t="shared" si="1"/>
        <v>0</v>
      </c>
      <c r="I45" s="100">
        <f t="shared" si="2"/>
        <v>0</v>
      </c>
      <c r="J45" s="101" t="str">
        <f t="shared" si="3"/>
        <v/>
      </c>
    </row>
    <row r="46" spans="1:10" ht="25.5" customHeight="1" x14ac:dyDescent="0.2">
      <c r="A46" s="87">
        <v>3</v>
      </c>
      <c r="B46" s="106" t="s">
        <v>70</v>
      </c>
      <c r="C46" s="199" t="s">
        <v>71</v>
      </c>
      <c r="D46" s="199"/>
      <c r="E46" s="199"/>
      <c r="F46" s="107">
        <f>'SO 01_A D.1.4.2 Pol'!AE54</f>
        <v>0</v>
      </c>
      <c r="G46" s="100">
        <f>'SO 01_A D.1.4.2 Pol'!AF54</f>
        <v>0</v>
      </c>
      <c r="H46" s="100">
        <f t="shared" si="1"/>
        <v>0</v>
      </c>
      <c r="I46" s="100">
        <f t="shared" si="2"/>
        <v>0</v>
      </c>
      <c r="J46" s="101" t="str">
        <f t="shared" si="3"/>
        <v/>
      </c>
    </row>
    <row r="47" spans="1:10" ht="25.5" customHeight="1" x14ac:dyDescent="0.2">
      <c r="A47" s="87">
        <v>3</v>
      </c>
      <c r="B47" s="106" t="s">
        <v>72</v>
      </c>
      <c r="C47" s="199" t="s">
        <v>73</v>
      </c>
      <c r="D47" s="199"/>
      <c r="E47" s="199"/>
      <c r="F47" s="107">
        <f>'SO 01_A D.1.4.3 Pol'!AE146</f>
        <v>0</v>
      </c>
      <c r="G47" s="100">
        <f>'SO 01_A D.1.4.3 Pol'!AF146</f>
        <v>0</v>
      </c>
      <c r="H47" s="100">
        <f t="shared" si="1"/>
        <v>0</v>
      </c>
      <c r="I47" s="100">
        <f t="shared" si="2"/>
        <v>0</v>
      </c>
      <c r="J47" s="101" t="str">
        <f t="shared" si="3"/>
        <v/>
      </c>
    </row>
    <row r="48" spans="1:10" ht="25.5" customHeight="1" x14ac:dyDescent="0.2">
      <c r="A48" s="87">
        <v>3</v>
      </c>
      <c r="B48" s="106" t="s">
        <v>74</v>
      </c>
      <c r="C48" s="199" t="s">
        <v>75</v>
      </c>
      <c r="D48" s="199"/>
      <c r="E48" s="199"/>
      <c r="F48" s="107">
        <f>'SO 01_A D.1.4.4 Pol'!AE237</f>
        <v>0</v>
      </c>
      <c r="G48" s="100">
        <f>'SO 01_A D.1.4.4 Pol'!AF237</f>
        <v>0</v>
      </c>
      <c r="H48" s="100">
        <f t="shared" si="1"/>
        <v>0</v>
      </c>
      <c r="I48" s="100">
        <f t="shared" si="2"/>
        <v>0</v>
      </c>
      <c r="J48" s="101" t="str">
        <f t="shared" si="3"/>
        <v/>
      </c>
    </row>
    <row r="49" spans="1:10" ht="25.5" customHeight="1" x14ac:dyDescent="0.2">
      <c r="A49" s="87">
        <v>3</v>
      </c>
      <c r="B49" s="106" t="s">
        <v>76</v>
      </c>
      <c r="C49" s="199" t="s">
        <v>77</v>
      </c>
      <c r="D49" s="199"/>
      <c r="E49" s="199"/>
      <c r="F49" s="107">
        <f>'SO 01_A D.1.4.5 P1'!AE34</f>
        <v>0</v>
      </c>
      <c r="G49" s="100">
        <f>'SO 01_A D.1.4.5 P1'!AF34</f>
        <v>0</v>
      </c>
      <c r="H49" s="100">
        <f t="shared" si="1"/>
        <v>0</v>
      </c>
      <c r="I49" s="100">
        <f t="shared" si="2"/>
        <v>0</v>
      </c>
      <c r="J49" s="101" t="str">
        <f t="shared" si="3"/>
        <v/>
      </c>
    </row>
    <row r="50" spans="1:10" ht="25.5" customHeight="1" x14ac:dyDescent="0.2">
      <c r="A50" s="87">
        <v>3</v>
      </c>
      <c r="B50" s="106" t="s">
        <v>76</v>
      </c>
      <c r="C50" s="199" t="s">
        <v>78</v>
      </c>
      <c r="D50" s="199"/>
      <c r="E50" s="199"/>
      <c r="F50" s="107">
        <f>'SO 01_A D.1.4.5 P2'!AE28</f>
        <v>0</v>
      </c>
      <c r="G50" s="100">
        <f>'SO 01_A D.1.4.5 P2'!AF28</f>
        <v>0</v>
      </c>
      <c r="H50" s="100">
        <f t="shared" si="1"/>
        <v>0</v>
      </c>
      <c r="I50" s="100">
        <f t="shared" si="2"/>
        <v>0</v>
      </c>
      <c r="J50" s="101" t="str">
        <f t="shared" si="3"/>
        <v/>
      </c>
    </row>
    <row r="51" spans="1:10" ht="25.5" customHeight="1" x14ac:dyDescent="0.2">
      <c r="A51" s="87">
        <v>3</v>
      </c>
      <c r="B51" s="106" t="s">
        <v>76</v>
      </c>
      <c r="C51" s="199" t="s">
        <v>79</v>
      </c>
      <c r="D51" s="199"/>
      <c r="E51" s="199"/>
      <c r="F51" s="107">
        <f>'SO 01_A D.1.4.5 P3'!AE25</f>
        <v>0</v>
      </c>
      <c r="G51" s="100">
        <f>'SO 01_A D.1.4.5 P3'!AF25</f>
        <v>0</v>
      </c>
      <c r="H51" s="100">
        <f t="shared" si="1"/>
        <v>0</v>
      </c>
      <c r="I51" s="100">
        <f t="shared" si="2"/>
        <v>0</v>
      </c>
      <c r="J51" s="101" t="str">
        <f t="shared" si="3"/>
        <v/>
      </c>
    </row>
    <row r="52" spans="1:10" ht="25.5" customHeight="1" x14ac:dyDescent="0.2">
      <c r="A52" s="87">
        <v>3</v>
      </c>
      <c r="B52" s="106" t="s">
        <v>76</v>
      </c>
      <c r="C52" s="199" t="s">
        <v>80</v>
      </c>
      <c r="D52" s="199"/>
      <c r="E52" s="199"/>
      <c r="F52" s="107">
        <f>'SO 01_A D.1.4.5 P5'!AE56</f>
        <v>0</v>
      </c>
      <c r="G52" s="100">
        <f>'SO 01_A D.1.4.5 P5'!AF56</f>
        <v>0</v>
      </c>
      <c r="H52" s="100">
        <f t="shared" si="1"/>
        <v>0</v>
      </c>
      <c r="I52" s="100">
        <f t="shared" si="2"/>
        <v>0</v>
      </c>
      <c r="J52" s="101" t="str">
        <f t="shared" si="3"/>
        <v/>
      </c>
    </row>
    <row r="53" spans="1:10" ht="25.5" customHeight="1" x14ac:dyDescent="0.2">
      <c r="A53" s="87">
        <v>3</v>
      </c>
      <c r="B53" s="106" t="s">
        <v>76</v>
      </c>
      <c r="C53" s="199" t="s">
        <v>81</v>
      </c>
      <c r="D53" s="199"/>
      <c r="E53" s="199"/>
      <c r="F53" s="107">
        <f>'SO 01_A D.1.4.5 P4'!AE40</f>
        <v>0</v>
      </c>
      <c r="G53" s="100">
        <f>'SO 01_A D.1.4.5 P4'!AF40</f>
        <v>0</v>
      </c>
      <c r="H53" s="100">
        <f t="shared" si="1"/>
        <v>0</v>
      </c>
      <c r="I53" s="100">
        <f t="shared" si="2"/>
        <v>0</v>
      </c>
      <c r="J53" s="101" t="str">
        <f t="shared" si="3"/>
        <v/>
      </c>
    </row>
    <row r="54" spans="1:10" ht="25.5" customHeight="1" x14ac:dyDescent="0.2">
      <c r="A54" s="87">
        <v>3</v>
      </c>
      <c r="B54" s="106" t="s">
        <v>76</v>
      </c>
      <c r="C54" s="199" t="s">
        <v>82</v>
      </c>
      <c r="D54" s="199"/>
      <c r="E54" s="199"/>
      <c r="F54" s="107">
        <f>'SO 01_A D.1.4.5 Pol'!AE62</f>
        <v>0</v>
      </c>
      <c r="G54" s="100">
        <f>'SO 01_A D.1.4.5 Pol'!AF62</f>
        <v>0</v>
      </c>
      <c r="H54" s="100">
        <f t="shared" si="1"/>
        <v>0</v>
      </c>
      <c r="I54" s="100">
        <f t="shared" si="2"/>
        <v>0</v>
      </c>
      <c r="J54" s="101" t="str">
        <f t="shared" si="3"/>
        <v/>
      </c>
    </row>
    <row r="55" spans="1:10" ht="25.5" customHeight="1" x14ac:dyDescent="0.2">
      <c r="A55" s="87">
        <v>2</v>
      </c>
      <c r="B55" s="102" t="s">
        <v>85</v>
      </c>
      <c r="C55" s="204" t="s">
        <v>86</v>
      </c>
      <c r="D55" s="204"/>
      <c r="E55" s="204"/>
      <c r="F55" s="103">
        <f>'SO 01_B 01_ST_B Pol'!AE260+'SO 01_B D.1.4.1 Pol'!AE294+'SO 01_B D.1.4.2 Pol'!AE70+'SO 01_B D.1.4.3 Pol'!AE64+'SO 01_B D.1.4.4 Pol'!AE127+'SO 01_B D.1.4.5 P2'!AE42+'SO 01_B D.1.4.5 P1'!AE21+'SO 01_B D.1.4.5 Pol'!AE28+'SO 01_B SO 01_INT_B Pol'!AE27</f>
        <v>0</v>
      </c>
      <c r="G55" s="104">
        <f>'SO 01_B 01_ST_B Pol'!AF260+'SO 01_B D.1.4.1 Pol'!AF294+'SO 01_B D.1.4.2 Pol'!AF70+'SO 01_B D.1.4.3 Pol'!AF64+'SO 01_B D.1.4.4 Pol'!AF127+'SO 01_B D.1.4.5 P2'!AF42+'SO 01_B D.1.4.5 P1'!AF21+'SO 01_B D.1.4.5 Pol'!AF28+'SO 01_B SO 01_INT_B Pol'!AF27</f>
        <v>0</v>
      </c>
      <c r="H55" s="104">
        <f t="shared" si="1"/>
        <v>0</v>
      </c>
      <c r="I55" s="104">
        <f t="shared" si="2"/>
        <v>0</v>
      </c>
      <c r="J55" s="105" t="str">
        <f t="shared" si="3"/>
        <v/>
      </c>
    </row>
    <row r="56" spans="1:10" ht="25.5" customHeight="1" x14ac:dyDescent="0.2">
      <c r="A56" s="87">
        <v>3</v>
      </c>
      <c r="B56" s="106" t="s">
        <v>87</v>
      </c>
      <c r="C56" s="199" t="s">
        <v>88</v>
      </c>
      <c r="D56" s="199"/>
      <c r="E56" s="199"/>
      <c r="F56" s="107">
        <f>'SO 01_B 01_ST_B Pol'!AE260</f>
        <v>0</v>
      </c>
      <c r="G56" s="100">
        <f>'SO 01_B 01_ST_B Pol'!AF260</f>
        <v>0</v>
      </c>
      <c r="H56" s="100">
        <f t="shared" si="1"/>
        <v>0</v>
      </c>
      <c r="I56" s="100">
        <f t="shared" si="2"/>
        <v>0</v>
      </c>
      <c r="J56" s="101" t="str">
        <f t="shared" si="3"/>
        <v/>
      </c>
    </row>
    <row r="57" spans="1:10" ht="25.5" customHeight="1" x14ac:dyDescent="0.2">
      <c r="A57" s="87">
        <v>3</v>
      </c>
      <c r="B57" s="106" t="s">
        <v>67</v>
      </c>
      <c r="C57" s="199" t="s">
        <v>89</v>
      </c>
      <c r="D57" s="199"/>
      <c r="E57" s="199"/>
      <c r="F57" s="107">
        <f>'SO 01_B D.1.4.1 Pol'!AE294</f>
        <v>0</v>
      </c>
      <c r="G57" s="100">
        <f>'SO 01_B D.1.4.1 Pol'!AF294</f>
        <v>0</v>
      </c>
      <c r="H57" s="100">
        <f t="shared" si="1"/>
        <v>0</v>
      </c>
      <c r="I57" s="100">
        <f t="shared" si="2"/>
        <v>0</v>
      </c>
      <c r="J57" s="101" t="str">
        <f t="shared" si="3"/>
        <v/>
      </c>
    </row>
    <row r="58" spans="1:10" ht="25.5" customHeight="1" x14ac:dyDescent="0.2">
      <c r="A58" s="87">
        <v>3</v>
      </c>
      <c r="B58" s="106" t="s">
        <v>70</v>
      </c>
      <c r="C58" s="199" t="s">
        <v>90</v>
      </c>
      <c r="D58" s="199"/>
      <c r="E58" s="199"/>
      <c r="F58" s="107">
        <f>'SO 01_B D.1.4.2 Pol'!AE70</f>
        <v>0</v>
      </c>
      <c r="G58" s="100">
        <f>'SO 01_B D.1.4.2 Pol'!AF70</f>
        <v>0</v>
      </c>
      <c r="H58" s="100">
        <f t="shared" si="1"/>
        <v>0</v>
      </c>
      <c r="I58" s="100">
        <f t="shared" si="2"/>
        <v>0</v>
      </c>
      <c r="J58" s="101" t="str">
        <f t="shared" si="3"/>
        <v/>
      </c>
    </row>
    <row r="59" spans="1:10" ht="25.5" customHeight="1" x14ac:dyDescent="0.2">
      <c r="A59" s="87">
        <v>3</v>
      </c>
      <c r="B59" s="106" t="s">
        <v>72</v>
      </c>
      <c r="C59" s="199" t="s">
        <v>91</v>
      </c>
      <c r="D59" s="199"/>
      <c r="E59" s="199"/>
      <c r="F59" s="107">
        <f>'SO 01_B D.1.4.3 Pol'!AE64</f>
        <v>0</v>
      </c>
      <c r="G59" s="100">
        <f>'SO 01_B D.1.4.3 Pol'!AF64</f>
        <v>0</v>
      </c>
      <c r="H59" s="100">
        <f t="shared" si="1"/>
        <v>0</v>
      </c>
      <c r="I59" s="100">
        <f t="shared" si="2"/>
        <v>0</v>
      </c>
      <c r="J59" s="101" t="str">
        <f t="shared" si="3"/>
        <v/>
      </c>
    </row>
    <row r="60" spans="1:10" ht="25.5" customHeight="1" x14ac:dyDescent="0.2">
      <c r="A60" s="87">
        <v>3</v>
      </c>
      <c r="B60" s="106" t="s">
        <v>74</v>
      </c>
      <c r="C60" s="199" t="s">
        <v>92</v>
      </c>
      <c r="D60" s="199"/>
      <c r="E60" s="199"/>
      <c r="F60" s="107">
        <f>'SO 01_B D.1.4.4 Pol'!AE127</f>
        <v>0</v>
      </c>
      <c r="G60" s="100">
        <f>'SO 01_B D.1.4.4 Pol'!AF127</f>
        <v>0</v>
      </c>
      <c r="H60" s="100">
        <f t="shared" si="1"/>
        <v>0</v>
      </c>
      <c r="I60" s="100">
        <f t="shared" si="2"/>
        <v>0</v>
      </c>
      <c r="J60" s="101" t="str">
        <f t="shared" si="3"/>
        <v/>
      </c>
    </row>
    <row r="61" spans="1:10" ht="25.5" customHeight="1" x14ac:dyDescent="0.2">
      <c r="A61" s="87">
        <v>3</v>
      </c>
      <c r="B61" s="106" t="s">
        <v>76</v>
      </c>
      <c r="C61" s="199" t="s">
        <v>80</v>
      </c>
      <c r="D61" s="199"/>
      <c r="E61" s="199"/>
      <c r="F61" s="107">
        <f>'SO 01_B D.1.4.5 P2'!AE42</f>
        <v>0</v>
      </c>
      <c r="G61" s="100">
        <f>'SO 01_B D.1.4.5 P2'!AF42</f>
        <v>0</v>
      </c>
      <c r="H61" s="100">
        <f t="shared" si="1"/>
        <v>0</v>
      </c>
      <c r="I61" s="100">
        <f t="shared" si="2"/>
        <v>0</v>
      </c>
      <c r="J61" s="101" t="str">
        <f t="shared" si="3"/>
        <v/>
      </c>
    </row>
    <row r="62" spans="1:10" ht="25.5" customHeight="1" x14ac:dyDescent="0.2">
      <c r="A62" s="87">
        <v>3</v>
      </c>
      <c r="B62" s="106" t="s">
        <v>76</v>
      </c>
      <c r="C62" s="199" t="s">
        <v>81</v>
      </c>
      <c r="D62" s="199"/>
      <c r="E62" s="199"/>
      <c r="F62" s="107">
        <f>'SO 01_B D.1.4.5 P1'!AE21</f>
        <v>0</v>
      </c>
      <c r="G62" s="100">
        <f>'SO 01_B D.1.4.5 P1'!AF21</f>
        <v>0</v>
      </c>
      <c r="H62" s="100">
        <f t="shared" si="1"/>
        <v>0</v>
      </c>
      <c r="I62" s="100">
        <f t="shared" si="2"/>
        <v>0</v>
      </c>
      <c r="J62" s="101" t="str">
        <f t="shared" si="3"/>
        <v/>
      </c>
    </row>
    <row r="63" spans="1:10" ht="25.5" customHeight="1" x14ac:dyDescent="0.2">
      <c r="A63" s="87">
        <v>3</v>
      </c>
      <c r="B63" s="106" t="s">
        <v>76</v>
      </c>
      <c r="C63" s="199" t="s">
        <v>82</v>
      </c>
      <c r="D63" s="199"/>
      <c r="E63" s="199"/>
      <c r="F63" s="107">
        <f>'SO 01_B D.1.4.5 Pol'!AE28</f>
        <v>0</v>
      </c>
      <c r="G63" s="100">
        <f>'SO 01_B D.1.4.5 Pol'!AF28</f>
        <v>0</v>
      </c>
      <c r="H63" s="100">
        <f t="shared" si="1"/>
        <v>0</v>
      </c>
      <c r="I63" s="100">
        <f t="shared" si="2"/>
        <v>0</v>
      </c>
      <c r="J63" s="101" t="str">
        <f t="shared" si="3"/>
        <v/>
      </c>
    </row>
    <row r="64" spans="1:10" ht="25.5" customHeight="1" x14ac:dyDescent="0.2">
      <c r="A64" s="87">
        <v>2</v>
      </c>
      <c r="B64" s="102" t="s">
        <v>95</v>
      </c>
      <c r="C64" s="204" t="s">
        <v>96</v>
      </c>
      <c r="D64" s="204"/>
      <c r="E64" s="204"/>
      <c r="F64" s="103">
        <f>'SO 02 02_ZP Pol'!AE149</f>
        <v>0</v>
      </c>
      <c r="G64" s="104">
        <f>'SO 02 02_ZP Pol'!AF149</f>
        <v>0</v>
      </c>
      <c r="H64" s="104">
        <f t="shared" si="1"/>
        <v>0</v>
      </c>
      <c r="I64" s="104">
        <f t="shared" si="2"/>
        <v>0</v>
      </c>
      <c r="J64" s="105" t="str">
        <f t="shared" si="3"/>
        <v/>
      </c>
    </row>
    <row r="65" spans="1:52" ht="25.5" customHeight="1" x14ac:dyDescent="0.2">
      <c r="A65" s="87">
        <v>3</v>
      </c>
      <c r="B65" s="106" t="s">
        <v>97</v>
      </c>
      <c r="C65" s="199" t="s">
        <v>96</v>
      </c>
      <c r="D65" s="199"/>
      <c r="E65" s="199"/>
      <c r="F65" s="107">
        <f>'SO 02 02_ZP Pol'!AE149</f>
        <v>0</v>
      </c>
      <c r="G65" s="100">
        <f>'SO 02 02_ZP Pol'!AF149</f>
        <v>0</v>
      </c>
      <c r="H65" s="100">
        <f t="shared" si="1"/>
        <v>0</v>
      </c>
      <c r="I65" s="100">
        <f t="shared" si="2"/>
        <v>0</v>
      </c>
      <c r="J65" s="101" t="str">
        <f t="shared" si="3"/>
        <v/>
      </c>
    </row>
    <row r="66" spans="1:52" ht="25.5" customHeight="1" x14ac:dyDescent="0.2">
      <c r="A66" s="87">
        <v>2</v>
      </c>
      <c r="B66" s="102" t="s">
        <v>98</v>
      </c>
      <c r="C66" s="204" t="s">
        <v>99</v>
      </c>
      <c r="D66" s="204"/>
      <c r="E66" s="204"/>
      <c r="F66" s="103">
        <f>'VRN VRN Pol'!AE48</f>
        <v>0</v>
      </c>
      <c r="G66" s="104">
        <f>'VRN VRN Pol'!AF48</f>
        <v>0</v>
      </c>
      <c r="H66" s="104">
        <f t="shared" si="1"/>
        <v>0</v>
      </c>
      <c r="I66" s="104">
        <f t="shared" si="2"/>
        <v>0</v>
      </c>
      <c r="J66" s="105" t="str">
        <f t="shared" si="3"/>
        <v/>
      </c>
    </row>
    <row r="67" spans="1:52" ht="25.5" customHeight="1" x14ac:dyDescent="0.2">
      <c r="A67" s="87">
        <v>3</v>
      </c>
      <c r="B67" s="106" t="s">
        <v>98</v>
      </c>
      <c r="C67" s="199" t="s">
        <v>98</v>
      </c>
      <c r="D67" s="199"/>
      <c r="E67" s="199"/>
      <c r="F67" s="107">
        <f>'VRN VRN Pol'!AE48</f>
        <v>0</v>
      </c>
      <c r="G67" s="100">
        <f>'VRN VRN Pol'!AF48</f>
        <v>0</v>
      </c>
      <c r="H67" s="100">
        <f t="shared" si="1"/>
        <v>0</v>
      </c>
      <c r="I67" s="100">
        <f t="shared" si="2"/>
        <v>0</v>
      </c>
      <c r="J67" s="101" t="str">
        <f t="shared" si="3"/>
        <v/>
      </c>
    </row>
    <row r="68" spans="1:52" ht="25.5" customHeight="1" x14ac:dyDescent="0.2">
      <c r="A68" s="87"/>
      <c r="B68" s="200" t="s">
        <v>100</v>
      </c>
      <c r="C68" s="201"/>
      <c r="D68" s="201"/>
      <c r="E68" s="202"/>
      <c r="F68" s="108">
        <f>SUMIF(A39:A67,"=1",F39:F67)</f>
        <v>0</v>
      </c>
      <c r="G68" s="109">
        <f>SUMIF(A39:A67,"=1",G39:G67)</f>
        <v>0</v>
      </c>
      <c r="H68" s="109">
        <f>SUMIF(A39:A67,"=1",H39:H67)</f>
        <v>0</v>
      </c>
      <c r="I68" s="109">
        <f>SUMIF(A39:A67,"=1",I39:I67)</f>
        <v>0</v>
      </c>
      <c r="J68" s="110">
        <f>SUMIF(A39:A67,"=1",J39:J67)</f>
        <v>0</v>
      </c>
    </row>
    <row r="70" spans="1:52" x14ac:dyDescent="0.2">
      <c r="A70" t="s">
        <v>102</v>
      </c>
      <c r="B70" t="s">
        <v>103</v>
      </c>
    </row>
    <row r="71" spans="1:52" ht="51" x14ac:dyDescent="0.2">
      <c r="B71" s="203" t="s">
        <v>104</v>
      </c>
      <c r="C71" s="203"/>
      <c r="D71" s="203"/>
      <c r="E71" s="203"/>
      <c r="F71" s="203"/>
      <c r="G71" s="203"/>
      <c r="H71" s="203"/>
      <c r="I71" s="203"/>
      <c r="J71" s="203"/>
      <c r="AZ71" s="119" t="str">
        <f>B71</f>
        <v>Rozpočet vychází z projektové dokumentace: Zpracování PD – revitalizace Městské knihovny Frýdek-Místek, Jiráskova 506, Dokumentace pro provedení stavby, kterou zpracovala společnost PPS Kania s.r.o., Ing.arch.et Ing.Daniel Vaněk, Ph.D. v 02/2025. Projektová dokumentace je nedílnou součástí tohoto rozpočtu, který z ní vychází. PD popisuje a stanovuje podrobnější požadavky na provedení prací a specifikaci výrobků.</v>
      </c>
    </row>
    <row r="72" spans="1:52" x14ac:dyDescent="0.2">
      <c r="A72" t="s">
        <v>105</v>
      </c>
      <c r="B72" t="s">
        <v>106</v>
      </c>
    </row>
    <row r="73" spans="1:52" x14ac:dyDescent="0.2">
      <c r="A73" t="s">
        <v>107</v>
      </c>
      <c r="B73" t="s">
        <v>108</v>
      </c>
    </row>
    <row r="74" spans="1:52" x14ac:dyDescent="0.2">
      <c r="A74" t="s">
        <v>105</v>
      </c>
      <c r="B74" t="s">
        <v>109</v>
      </c>
    </row>
    <row r="75" spans="1:52" x14ac:dyDescent="0.2">
      <c r="A75" t="s">
        <v>107</v>
      </c>
      <c r="B75" t="s">
        <v>110</v>
      </c>
    </row>
    <row r="76" spans="1:52" x14ac:dyDescent="0.2">
      <c r="A76" t="s">
        <v>107</v>
      </c>
      <c r="B76" t="s">
        <v>111</v>
      </c>
    </row>
    <row r="77" spans="1:52" x14ac:dyDescent="0.2">
      <c r="A77" t="s">
        <v>107</v>
      </c>
      <c r="B77" t="s">
        <v>112</v>
      </c>
    </row>
    <row r="78" spans="1:52" x14ac:dyDescent="0.2">
      <c r="A78" t="s">
        <v>107</v>
      </c>
      <c r="B78" t="s">
        <v>113</v>
      </c>
    </row>
    <row r="79" spans="1:52" x14ac:dyDescent="0.2">
      <c r="A79" t="s">
        <v>107</v>
      </c>
      <c r="B79" t="s">
        <v>114</v>
      </c>
    </row>
    <row r="80" spans="1:52" x14ac:dyDescent="0.2">
      <c r="A80" t="s">
        <v>107</v>
      </c>
      <c r="B80" t="s">
        <v>115</v>
      </c>
    </row>
    <row r="81" spans="1:2" x14ac:dyDescent="0.2">
      <c r="A81" t="s">
        <v>107</v>
      </c>
      <c r="B81" t="s">
        <v>116</v>
      </c>
    </row>
    <row r="82" spans="1:2" x14ac:dyDescent="0.2">
      <c r="A82" t="s">
        <v>107</v>
      </c>
      <c r="B82" t="s">
        <v>117</v>
      </c>
    </row>
    <row r="83" spans="1:2" x14ac:dyDescent="0.2">
      <c r="A83" t="s">
        <v>107</v>
      </c>
      <c r="B83" t="s">
        <v>118</v>
      </c>
    </row>
    <row r="84" spans="1:2" x14ac:dyDescent="0.2">
      <c r="A84" t="s">
        <v>107</v>
      </c>
      <c r="B84" t="s">
        <v>119</v>
      </c>
    </row>
    <row r="85" spans="1:2" x14ac:dyDescent="0.2">
      <c r="A85" t="s">
        <v>107</v>
      </c>
      <c r="B85" t="s">
        <v>120</v>
      </c>
    </row>
    <row r="86" spans="1:2" x14ac:dyDescent="0.2">
      <c r="A86" t="s">
        <v>107</v>
      </c>
      <c r="B86" t="s">
        <v>121</v>
      </c>
    </row>
    <row r="87" spans="1:2" x14ac:dyDescent="0.2">
      <c r="A87" t="s">
        <v>107</v>
      </c>
      <c r="B87" t="s">
        <v>122</v>
      </c>
    </row>
    <row r="88" spans="1:2" x14ac:dyDescent="0.2">
      <c r="A88" t="s">
        <v>105</v>
      </c>
      <c r="B88" t="s">
        <v>123</v>
      </c>
    </row>
    <row r="89" spans="1:2" x14ac:dyDescent="0.2">
      <c r="A89" t="s">
        <v>107</v>
      </c>
      <c r="B89" t="s">
        <v>124</v>
      </c>
    </row>
    <row r="90" spans="1:2" x14ac:dyDescent="0.2">
      <c r="A90" t="s">
        <v>107</v>
      </c>
      <c r="B90" t="s">
        <v>125</v>
      </c>
    </row>
    <row r="91" spans="1:2" x14ac:dyDescent="0.2">
      <c r="A91" t="s">
        <v>107</v>
      </c>
      <c r="B91" t="s">
        <v>126</v>
      </c>
    </row>
    <row r="92" spans="1:2" x14ac:dyDescent="0.2">
      <c r="A92" t="s">
        <v>107</v>
      </c>
      <c r="B92" t="s">
        <v>127</v>
      </c>
    </row>
    <row r="93" spans="1:2" x14ac:dyDescent="0.2">
      <c r="A93" t="s">
        <v>107</v>
      </c>
      <c r="B93" t="s">
        <v>128</v>
      </c>
    </row>
    <row r="94" spans="1:2" x14ac:dyDescent="0.2">
      <c r="A94" t="s">
        <v>107</v>
      </c>
      <c r="B94" t="s">
        <v>116</v>
      </c>
    </row>
    <row r="95" spans="1:2" x14ac:dyDescent="0.2">
      <c r="A95" t="s">
        <v>107</v>
      </c>
      <c r="B95" t="s">
        <v>120</v>
      </c>
    </row>
    <row r="96" spans="1:2" x14ac:dyDescent="0.2">
      <c r="A96" t="s">
        <v>107</v>
      </c>
      <c r="B96" t="s">
        <v>121</v>
      </c>
    </row>
    <row r="97" spans="1:10" x14ac:dyDescent="0.2">
      <c r="A97" t="s">
        <v>107</v>
      </c>
      <c r="B97" t="s">
        <v>129</v>
      </c>
    </row>
    <row r="98" spans="1:10" x14ac:dyDescent="0.2">
      <c r="A98" t="s">
        <v>105</v>
      </c>
      <c r="B98" t="s">
        <v>130</v>
      </c>
    </row>
    <row r="99" spans="1:10" x14ac:dyDescent="0.2">
      <c r="A99" t="s">
        <v>107</v>
      </c>
      <c r="B99" t="s">
        <v>131</v>
      </c>
    </row>
    <row r="100" spans="1:10" x14ac:dyDescent="0.2">
      <c r="A100" t="s">
        <v>105</v>
      </c>
      <c r="B100" t="s">
        <v>132</v>
      </c>
    </row>
    <row r="101" spans="1:10" x14ac:dyDescent="0.2">
      <c r="A101" t="s">
        <v>107</v>
      </c>
      <c r="B101" t="s">
        <v>133</v>
      </c>
    </row>
    <row r="104" spans="1:10" ht="15.75" x14ac:dyDescent="0.25">
      <c r="B104" s="120" t="s">
        <v>134</v>
      </c>
    </row>
    <row r="106" spans="1:10" ht="25.5" customHeight="1" x14ac:dyDescent="0.2">
      <c r="A106" s="122"/>
      <c r="B106" s="125" t="s">
        <v>18</v>
      </c>
      <c r="C106" s="125" t="s">
        <v>6</v>
      </c>
      <c r="D106" s="126"/>
      <c r="E106" s="126"/>
      <c r="F106" s="127" t="s">
        <v>135</v>
      </c>
      <c r="G106" s="127"/>
      <c r="H106" s="127"/>
      <c r="I106" s="127" t="s">
        <v>31</v>
      </c>
      <c r="J106" s="127" t="s">
        <v>0</v>
      </c>
    </row>
    <row r="107" spans="1:10" ht="36.75" customHeight="1" x14ac:dyDescent="0.2">
      <c r="A107" s="123"/>
      <c r="B107" s="128" t="s">
        <v>136</v>
      </c>
      <c r="C107" s="197" t="s">
        <v>137</v>
      </c>
      <c r="D107" s="198"/>
      <c r="E107" s="198"/>
      <c r="F107" s="135" t="s">
        <v>26</v>
      </c>
      <c r="G107" s="136"/>
      <c r="H107" s="136"/>
      <c r="I107" s="136">
        <f>'SO 01_B D.1.4.5 P1'!G8</f>
        <v>0</v>
      </c>
      <c r="J107" s="132" t="str">
        <f>IF(I183=0,"",I107/I183*100)</f>
        <v/>
      </c>
    </row>
    <row r="108" spans="1:10" ht="36.75" customHeight="1" x14ac:dyDescent="0.2">
      <c r="A108" s="123"/>
      <c r="B108" s="128" t="s">
        <v>136</v>
      </c>
      <c r="C108" s="197" t="s">
        <v>138</v>
      </c>
      <c r="D108" s="198"/>
      <c r="E108" s="198"/>
      <c r="F108" s="135" t="s">
        <v>26</v>
      </c>
      <c r="G108" s="136"/>
      <c r="H108" s="136"/>
      <c r="I108" s="136">
        <f>'SO 01_B D.1.4.5 P2'!G8</f>
        <v>0</v>
      </c>
      <c r="J108" s="132" t="str">
        <f>IF(I183=0,"",I108/I183*100)</f>
        <v/>
      </c>
    </row>
    <row r="109" spans="1:10" ht="36.75" customHeight="1" x14ac:dyDescent="0.2">
      <c r="A109" s="123"/>
      <c r="B109" s="128" t="s">
        <v>136</v>
      </c>
      <c r="C109" s="197" t="s">
        <v>139</v>
      </c>
      <c r="D109" s="198"/>
      <c r="E109" s="198"/>
      <c r="F109" s="135" t="s">
        <v>26</v>
      </c>
      <c r="G109" s="136"/>
      <c r="H109" s="136"/>
      <c r="I109" s="136">
        <f>'SO 01_B D.1.4.2 Pol'!G8</f>
        <v>0</v>
      </c>
      <c r="J109" s="132" t="str">
        <f>IF(I183=0,"",I109/I183*100)</f>
        <v/>
      </c>
    </row>
    <row r="110" spans="1:10" ht="36.75" customHeight="1" x14ac:dyDescent="0.2">
      <c r="A110" s="123"/>
      <c r="B110" s="128" t="s">
        <v>136</v>
      </c>
      <c r="C110" s="197" t="s">
        <v>140</v>
      </c>
      <c r="D110" s="198"/>
      <c r="E110" s="198"/>
      <c r="F110" s="135" t="s">
        <v>26</v>
      </c>
      <c r="G110" s="136"/>
      <c r="H110" s="136"/>
      <c r="I110" s="136">
        <f>'SO 01_A D.1.4.2 Pol'!G8</f>
        <v>0</v>
      </c>
      <c r="J110" s="132" t="str">
        <f>IF(I183=0,"",I110/I183*100)</f>
        <v/>
      </c>
    </row>
    <row r="111" spans="1:10" ht="36.75" customHeight="1" x14ac:dyDescent="0.2">
      <c r="A111" s="123"/>
      <c r="B111" s="128" t="s">
        <v>141</v>
      </c>
      <c r="C111" s="197" t="s">
        <v>138</v>
      </c>
      <c r="D111" s="198"/>
      <c r="E111" s="198"/>
      <c r="F111" s="135" t="s">
        <v>26</v>
      </c>
      <c r="G111" s="136"/>
      <c r="H111" s="136"/>
      <c r="I111" s="136">
        <f>'SO 01_A D.1.4.5 P5'!G8+'SO 01_A D.1.4.5 P5'!G49</f>
        <v>0</v>
      </c>
      <c r="J111" s="132" t="str">
        <f>IF(I183=0,"",I111/I183*100)</f>
        <v/>
      </c>
    </row>
    <row r="112" spans="1:10" ht="36.75" customHeight="1" x14ac:dyDescent="0.2">
      <c r="A112" s="123"/>
      <c r="B112" s="128" t="s">
        <v>142</v>
      </c>
      <c r="C112" s="197" t="s">
        <v>143</v>
      </c>
      <c r="D112" s="198"/>
      <c r="E112" s="198"/>
      <c r="F112" s="135" t="s">
        <v>26</v>
      </c>
      <c r="G112" s="136"/>
      <c r="H112" s="136"/>
      <c r="I112" s="136">
        <f>'SO 01_A D.1.4.5 P1'!G8</f>
        <v>0</v>
      </c>
      <c r="J112" s="132" t="str">
        <f>IF(I183=0,"",I112/I183*100)</f>
        <v/>
      </c>
    </row>
    <row r="113" spans="1:10" ht="36.75" customHeight="1" x14ac:dyDescent="0.2">
      <c r="A113" s="123"/>
      <c r="B113" s="128" t="s">
        <v>144</v>
      </c>
      <c r="C113" s="197" t="s">
        <v>145</v>
      </c>
      <c r="D113" s="198"/>
      <c r="E113" s="198"/>
      <c r="F113" s="135" t="s">
        <v>26</v>
      </c>
      <c r="G113" s="136"/>
      <c r="H113" s="136"/>
      <c r="I113" s="136">
        <f>'SO 01_A D.1.4.5 P2'!G8</f>
        <v>0</v>
      </c>
      <c r="J113" s="132" t="str">
        <f>IF(I183=0,"",I113/I183*100)</f>
        <v/>
      </c>
    </row>
    <row r="114" spans="1:10" ht="36.75" customHeight="1" x14ac:dyDescent="0.2">
      <c r="A114" s="123"/>
      <c r="B114" s="128" t="s">
        <v>144</v>
      </c>
      <c r="C114" s="197" t="s">
        <v>146</v>
      </c>
      <c r="D114" s="198"/>
      <c r="E114" s="198"/>
      <c r="F114" s="135" t="s">
        <v>26</v>
      </c>
      <c r="G114" s="136"/>
      <c r="H114" s="136"/>
      <c r="I114" s="136">
        <f>'SO 01_A D.1.4.2 Pol'!G33+'SO 01_A D.1.4.2 Pol'!G44+'SO 01_B D.1.4.2 Pol'!G35</f>
        <v>0</v>
      </c>
      <c r="J114" s="132" t="str">
        <f>IF(I183=0,"",I114/I183*100)</f>
        <v/>
      </c>
    </row>
    <row r="115" spans="1:10" ht="36.75" customHeight="1" x14ac:dyDescent="0.2">
      <c r="A115" s="123"/>
      <c r="B115" s="128" t="s">
        <v>147</v>
      </c>
      <c r="C115" s="197" t="s">
        <v>148</v>
      </c>
      <c r="D115" s="198"/>
      <c r="E115" s="198"/>
      <c r="F115" s="135" t="s">
        <v>26</v>
      </c>
      <c r="G115" s="136"/>
      <c r="H115" s="136"/>
      <c r="I115" s="136">
        <f>'SO 01_A D.1.4.5 P3'!G8</f>
        <v>0</v>
      </c>
      <c r="J115" s="132" t="str">
        <f>IF(I183=0,"",I115/I183*100)</f>
        <v/>
      </c>
    </row>
    <row r="116" spans="1:10" ht="36.75" customHeight="1" x14ac:dyDescent="0.2">
      <c r="A116" s="123"/>
      <c r="B116" s="128" t="s">
        <v>149</v>
      </c>
      <c r="C116" s="197" t="s">
        <v>150</v>
      </c>
      <c r="D116" s="198"/>
      <c r="E116" s="198"/>
      <c r="F116" s="135" t="s">
        <v>26</v>
      </c>
      <c r="G116" s="136"/>
      <c r="H116" s="136"/>
      <c r="I116" s="136">
        <f>'SO 01_A D.1.4.2 Pol'!G50</f>
        <v>0</v>
      </c>
      <c r="J116" s="132" t="str">
        <f>IF(I183=0,"",I116/I183*100)</f>
        <v/>
      </c>
    </row>
    <row r="117" spans="1:10" ht="36.75" customHeight="1" x14ac:dyDescent="0.2">
      <c r="A117" s="123"/>
      <c r="B117" s="128" t="s">
        <v>149</v>
      </c>
      <c r="C117" s="197" t="s">
        <v>151</v>
      </c>
      <c r="D117" s="198"/>
      <c r="E117" s="198"/>
      <c r="F117" s="135" t="s">
        <v>26</v>
      </c>
      <c r="G117" s="136"/>
      <c r="H117" s="136"/>
      <c r="I117" s="136">
        <f>'SO 01_B D.1.4.2 Pol'!G57</f>
        <v>0</v>
      </c>
      <c r="J117" s="132" t="str">
        <f>IF(I183=0,"",I117/I183*100)</f>
        <v/>
      </c>
    </row>
    <row r="118" spans="1:10" ht="36.75" customHeight="1" x14ac:dyDescent="0.2">
      <c r="A118" s="123"/>
      <c r="B118" s="128" t="s">
        <v>152</v>
      </c>
      <c r="C118" s="197" t="s">
        <v>150</v>
      </c>
      <c r="D118" s="198"/>
      <c r="E118" s="198"/>
      <c r="F118" s="135" t="s">
        <v>26</v>
      </c>
      <c r="G118" s="136"/>
      <c r="H118" s="136"/>
      <c r="I118" s="136">
        <f>'SO 01_B D.1.4.2 Pol'!G63</f>
        <v>0</v>
      </c>
      <c r="J118" s="132" t="str">
        <f>IF(I183=0,"",I118/I183*100)</f>
        <v/>
      </c>
    </row>
    <row r="119" spans="1:10" ht="36.75" customHeight="1" x14ac:dyDescent="0.2">
      <c r="A119" s="123"/>
      <c r="B119" s="128" t="s">
        <v>152</v>
      </c>
      <c r="C119" s="197" t="s">
        <v>137</v>
      </c>
      <c r="D119" s="198"/>
      <c r="E119" s="198"/>
      <c r="F119" s="135" t="s">
        <v>26</v>
      </c>
      <c r="G119" s="136"/>
      <c r="H119" s="136"/>
      <c r="I119" s="136">
        <f>'SO 01_A D.1.4.5 P4'!G8</f>
        <v>0</v>
      </c>
      <c r="J119" s="132" t="str">
        <f>IF(I183=0,"",I119/I183*100)</f>
        <v/>
      </c>
    </row>
    <row r="120" spans="1:10" ht="36.75" customHeight="1" x14ac:dyDescent="0.2">
      <c r="A120" s="123"/>
      <c r="B120" s="128" t="s">
        <v>153</v>
      </c>
      <c r="C120" s="197" t="s">
        <v>154</v>
      </c>
      <c r="D120" s="198"/>
      <c r="E120" s="198"/>
      <c r="F120" s="135" t="s">
        <v>26</v>
      </c>
      <c r="G120" s="136"/>
      <c r="H120" s="136"/>
      <c r="I120" s="136">
        <f>'SO 01_A D.1.4.5 Pol'!G8</f>
        <v>0</v>
      </c>
      <c r="J120" s="132" t="str">
        <f>IF(I183=0,"",I120/I183*100)</f>
        <v/>
      </c>
    </row>
    <row r="121" spans="1:10" ht="36.75" customHeight="1" x14ac:dyDescent="0.2">
      <c r="A121" s="123"/>
      <c r="B121" s="128" t="s">
        <v>155</v>
      </c>
      <c r="C121" s="197" t="s">
        <v>156</v>
      </c>
      <c r="D121" s="198"/>
      <c r="E121" s="198"/>
      <c r="F121" s="135" t="s">
        <v>26</v>
      </c>
      <c r="G121" s="136"/>
      <c r="H121" s="136"/>
      <c r="I121" s="136">
        <f>'SO 00 00_HTU Pol'!G8+'SO 01_A 01_ST_A Pol'!G8+'SO 01_A D.1.4.1 Pol'!G8+'SO 01_A D.1.4.1 P1'!G8+'SO 02 02_ZP Pol'!G8</f>
        <v>0</v>
      </c>
      <c r="J121" s="132" t="str">
        <f>IF(I183=0,"",I121/I183*100)</f>
        <v/>
      </c>
    </row>
    <row r="122" spans="1:10" ht="36.75" customHeight="1" x14ac:dyDescent="0.2">
      <c r="A122" s="123"/>
      <c r="B122" s="128" t="s">
        <v>157</v>
      </c>
      <c r="C122" s="197" t="s">
        <v>158</v>
      </c>
      <c r="D122" s="198"/>
      <c r="E122" s="198"/>
      <c r="F122" s="135" t="s">
        <v>26</v>
      </c>
      <c r="G122" s="136"/>
      <c r="H122" s="136"/>
      <c r="I122" s="136">
        <f>'SO 01_A 01_ST_A Pol'!G44</f>
        <v>0</v>
      </c>
      <c r="J122" s="132" t="str">
        <f>IF(I183=0,"",I122/I183*100)</f>
        <v/>
      </c>
    </row>
    <row r="123" spans="1:10" ht="36.75" customHeight="1" x14ac:dyDescent="0.2">
      <c r="A123" s="123"/>
      <c r="B123" s="128" t="s">
        <v>159</v>
      </c>
      <c r="C123" s="197" t="s">
        <v>160</v>
      </c>
      <c r="D123" s="198"/>
      <c r="E123" s="198"/>
      <c r="F123" s="135" t="s">
        <v>26</v>
      </c>
      <c r="G123" s="136"/>
      <c r="H123" s="136"/>
      <c r="I123" s="136">
        <f>'SO 01_A 01_ST_A Pol'!G90</f>
        <v>0</v>
      </c>
      <c r="J123" s="132" t="str">
        <f>IF(I183=0,"",I123/I183*100)</f>
        <v/>
      </c>
    </row>
    <row r="124" spans="1:10" ht="36.75" customHeight="1" x14ac:dyDescent="0.2">
      <c r="A124" s="123"/>
      <c r="B124" s="128" t="s">
        <v>161</v>
      </c>
      <c r="C124" s="197" t="s">
        <v>162</v>
      </c>
      <c r="D124" s="198"/>
      <c r="E124" s="198"/>
      <c r="F124" s="135" t="s">
        <v>26</v>
      </c>
      <c r="G124" s="136"/>
      <c r="H124" s="136"/>
      <c r="I124" s="136">
        <f>'SO 01_B 01_ST_B Pol'!G8</f>
        <v>0</v>
      </c>
      <c r="J124" s="132" t="str">
        <f>IF(I183=0,"",I124/I183*100)</f>
        <v/>
      </c>
    </row>
    <row r="125" spans="1:10" ht="36.75" customHeight="1" x14ac:dyDescent="0.2">
      <c r="A125" s="123"/>
      <c r="B125" s="128" t="s">
        <v>163</v>
      </c>
      <c r="C125" s="197" t="s">
        <v>164</v>
      </c>
      <c r="D125" s="198"/>
      <c r="E125" s="198"/>
      <c r="F125" s="135" t="s">
        <v>26</v>
      </c>
      <c r="G125" s="136"/>
      <c r="H125" s="136"/>
      <c r="I125" s="136">
        <f>'SO 01_A 01_ST_A Pol'!G207+'SO 01_A D.1.4.1 Pol'!G21+'SO 01_A D.1.4.1 P1'!G63</f>
        <v>0</v>
      </c>
      <c r="J125" s="132" t="str">
        <f>IF(I183=0,"",I125/I183*100)</f>
        <v/>
      </c>
    </row>
    <row r="126" spans="1:10" ht="36.75" customHeight="1" x14ac:dyDescent="0.2">
      <c r="A126" s="123"/>
      <c r="B126" s="128" t="s">
        <v>165</v>
      </c>
      <c r="C126" s="197" t="s">
        <v>166</v>
      </c>
      <c r="D126" s="198"/>
      <c r="E126" s="198"/>
      <c r="F126" s="135" t="s">
        <v>26</v>
      </c>
      <c r="G126" s="136"/>
      <c r="H126" s="136"/>
      <c r="I126" s="136">
        <f>'SO 01_A 01_ST_A Pol'!G236+'SO 01_B 01_ST_B Pol'!G19</f>
        <v>0</v>
      </c>
      <c r="J126" s="132" t="str">
        <f>IF(I183=0,"",I126/I183*100)</f>
        <v/>
      </c>
    </row>
    <row r="127" spans="1:10" ht="36.75" customHeight="1" x14ac:dyDescent="0.2">
      <c r="A127" s="123"/>
      <c r="B127" s="128" t="s">
        <v>167</v>
      </c>
      <c r="C127" s="197" t="s">
        <v>168</v>
      </c>
      <c r="D127" s="198"/>
      <c r="E127" s="198"/>
      <c r="F127" s="135" t="s">
        <v>26</v>
      </c>
      <c r="G127" s="136"/>
      <c r="H127" s="136"/>
      <c r="I127" s="136">
        <f>'SO 01_A 01_ST_A Pol'!G247+'SO 02 02_ZP Pol'!G61</f>
        <v>0</v>
      </c>
      <c r="J127" s="132" t="str">
        <f>IF(I183=0,"",I127/I183*100)</f>
        <v/>
      </c>
    </row>
    <row r="128" spans="1:10" ht="36.75" customHeight="1" x14ac:dyDescent="0.2">
      <c r="A128" s="123"/>
      <c r="B128" s="128" t="s">
        <v>169</v>
      </c>
      <c r="C128" s="197" t="s">
        <v>170</v>
      </c>
      <c r="D128" s="198"/>
      <c r="E128" s="198"/>
      <c r="F128" s="135" t="s">
        <v>26</v>
      </c>
      <c r="G128" s="136"/>
      <c r="H128" s="136"/>
      <c r="I128" s="136">
        <f>'SO 01_A 01_ST_A Pol'!G256+'SO 01_B 01_ST_B Pol'!G28</f>
        <v>0</v>
      </c>
      <c r="J128" s="132" t="str">
        <f>IF(I183=0,"",I128/I183*100)</f>
        <v/>
      </c>
    </row>
    <row r="129" spans="1:10" ht="36.75" customHeight="1" x14ac:dyDescent="0.2">
      <c r="A129" s="123"/>
      <c r="B129" s="128" t="s">
        <v>169</v>
      </c>
      <c r="C129" s="197" t="s">
        <v>171</v>
      </c>
      <c r="D129" s="198"/>
      <c r="E129" s="198"/>
      <c r="F129" s="135" t="s">
        <v>26</v>
      </c>
      <c r="G129" s="136"/>
      <c r="H129" s="136"/>
      <c r="I129" s="136">
        <f>'SO 01_A D.1.4.1 Pol'!G26+'SO 01_B D.1.4.1 Pol'!G8</f>
        <v>0</v>
      </c>
      <c r="J129" s="132" t="str">
        <f>IF(I183=0,"",I129/I183*100)</f>
        <v/>
      </c>
    </row>
    <row r="130" spans="1:10" ht="36.75" customHeight="1" x14ac:dyDescent="0.2">
      <c r="A130" s="123"/>
      <c r="B130" s="128" t="s">
        <v>172</v>
      </c>
      <c r="C130" s="197" t="s">
        <v>173</v>
      </c>
      <c r="D130" s="198"/>
      <c r="E130" s="198"/>
      <c r="F130" s="135" t="s">
        <v>26</v>
      </c>
      <c r="G130" s="136"/>
      <c r="H130" s="136"/>
      <c r="I130" s="136">
        <f>'SO 01_A 01_ST_A Pol'!G303+'SO 01_A D.1.4.3 Pol'!G8+'SO 01_B D.1.4.3 Pol'!G8</f>
        <v>0</v>
      </c>
      <c r="J130" s="132" t="str">
        <f>IF(I183=0,"",I130/I183*100)</f>
        <v/>
      </c>
    </row>
    <row r="131" spans="1:10" ht="36.75" customHeight="1" x14ac:dyDescent="0.2">
      <c r="A131" s="123"/>
      <c r="B131" s="128" t="s">
        <v>174</v>
      </c>
      <c r="C131" s="197" t="s">
        <v>175</v>
      </c>
      <c r="D131" s="198"/>
      <c r="E131" s="198"/>
      <c r="F131" s="135" t="s">
        <v>26</v>
      </c>
      <c r="G131" s="136"/>
      <c r="H131" s="136"/>
      <c r="I131" s="136">
        <f>'SO 01_A 01_ST_A Pol'!G309</f>
        <v>0</v>
      </c>
      <c r="J131" s="132" t="str">
        <f>IF(I183=0,"",I131/I183*100)</f>
        <v/>
      </c>
    </row>
    <row r="132" spans="1:10" ht="36.75" customHeight="1" x14ac:dyDescent="0.2">
      <c r="A132" s="123"/>
      <c r="B132" s="128" t="s">
        <v>176</v>
      </c>
      <c r="C132" s="197" t="s">
        <v>177</v>
      </c>
      <c r="D132" s="198"/>
      <c r="E132" s="198"/>
      <c r="F132" s="135" t="s">
        <v>26</v>
      </c>
      <c r="G132" s="136"/>
      <c r="H132" s="136"/>
      <c r="I132" s="136">
        <f>'SO 01_A 01_ST_A Pol'!G340+'SO 01_B 01_ST_B Pol'!G37</f>
        <v>0</v>
      </c>
      <c r="J132" s="132" t="str">
        <f>IF(I183=0,"",I132/I183*100)</f>
        <v/>
      </c>
    </row>
    <row r="133" spans="1:10" ht="36.75" customHeight="1" x14ac:dyDescent="0.2">
      <c r="A133" s="123"/>
      <c r="B133" s="128" t="s">
        <v>178</v>
      </c>
      <c r="C133" s="197" t="s">
        <v>179</v>
      </c>
      <c r="D133" s="198"/>
      <c r="E133" s="198"/>
      <c r="F133" s="135" t="s">
        <v>26</v>
      </c>
      <c r="G133" s="136"/>
      <c r="H133" s="136"/>
      <c r="I133" s="136">
        <f>'SO 01_A 01_ST_A Pol'!G364+'SO 01_B 01_ST_B Pol'!G40</f>
        <v>0</v>
      </c>
      <c r="J133" s="132" t="str">
        <f>IF(I183=0,"",I133/I183*100)</f>
        <v/>
      </c>
    </row>
    <row r="134" spans="1:10" ht="36.75" customHeight="1" x14ac:dyDescent="0.2">
      <c r="A134" s="123"/>
      <c r="B134" s="128" t="s">
        <v>180</v>
      </c>
      <c r="C134" s="197" t="s">
        <v>181</v>
      </c>
      <c r="D134" s="198"/>
      <c r="E134" s="198"/>
      <c r="F134" s="135" t="s">
        <v>26</v>
      </c>
      <c r="G134" s="136"/>
      <c r="H134" s="136"/>
      <c r="I134" s="136">
        <f>'SO 01_A 01_ST_A Pol'!G368</f>
        <v>0</v>
      </c>
      <c r="J134" s="132" t="str">
        <f>IF(I183=0,"",I134/I183*100)</f>
        <v/>
      </c>
    </row>
    <row r="135" spans="1:10" ht="36.75" customHeight="1" x14ac:dyDescent="0.2">
      <c r="A135" s="123"/>
      <c r="B135" s="128" t="s">
        <v>182</v>
      </c>
      <c r="C135" s="197" t="s">
        <v>183</v>
      </c>
      <c r="D135" s="198"/>
      <c r="E135" s="198"/>
      <c r="F135" s="135" t="s">
        <v>26</v>
      </c>
      <c r="G135" s="136"/>
      <c r="H135" s="136"/>
      <c r="I135" s="136">
        <f>'SO 01_A 01_ST_A Pol'!G373+'SO 01_A D.1.4.1 P1'!G68</f>
        <v>0</v>
      </c>
      <c r="J135" s="132" t="str">
        <f>IF(I183=0,"",I135/I183*100)</f>
        <v/>
      </c>
    </row>
    <row r="136" spans="1:10" ht="36.75" customHeight="1" x14ac:dyDescent="0.2">
      <c r="A136" s="123"/>
      <c r="B136" s="128" t="s">
        <v>184</v>
      </c>
      <c r="C136" s="197" t="s">
        <v>185</v>
      </c>
      <c r="D136" s="198"/>
      <c r="E136" s="198"/>
      <c r="F136" s="135" t="s">
        <v>26</v>
      </c>
      <c r="G136" s="136"/>
      <c r="H136" s="136"/>
      <c r="I136" s="136">
        <f>'SO 01_A D.1.4.1 Pol'!G35+'SO 01_B D.1.4.1 Pol'!G13</f>
        <v>0</v>
      </c>
      <c r="J136" s="132" t="str">
        <f>IF(I183=0,"",I136/I183*100)</f>
        <v/>
      </c>
    </row>
    <row r="137" spans="1:10" ht="36.75" customHeight="1" x14ac:dyDescent="0.2">
      <c r="A137" s="123"/>
      <c r="B137" s="128" t="s">
        <v>186</v>
      </c>
      <c r="C137" s="197" t="s">
        <v>187</v>
      </c>
      <c r="D137" s="198"/>
      <c r="E137" s="198"/>
      <c r="F137" s="135" t="s">
        <v>26</v>
      </c>
      <c r="G137" s="136"/>
      <c r="H137" s="136"/>
      <c r="I137" s="136">
        <f>'SO 01_A D.1.4.5 Pol'!G58+'SO 01_A D.1.4.5 P1'!G30+'SO 01_A D.1.4.5 P2'!G24+'SO 01_A D.1.4.5 P3'!G21+'SO 01_A D.1.4.5 P4'!G36+'SO 01_A D.1.4.5 P5'!G46</f>
        <v>0</v>
      </c>
      <c r="J137" s="132" t="str">
        <f>IF(I183=0,"",I137/I183*100)</f>
        <v/>
      </c>
    </row>
    <row r="138" spans="1:10" ht="36.75" customHeight="1" x14ac:dyDescent="0.2">
      <c r="A138" s="123"/>
      <c r="B138" s="128" t="s">
        <v>188</v>
      </c>
      <c r="C138" s="197" t="s">
        <v>189</v>
      </c>
      <c r="D138" s="198"/>
      <c r="E138" s="198"/>
      <c r="F138" s="135" t="s">
        <v>26</v>
      </c>
      <c r="G138" s="136"/>
      <c r="H138" s="136"/>
      <c r="I138" s="136">
        <f>'SO 02 02_ZP Pol'!G118</f>
        <v>0</v>
      </c>
      <c r="J138" s="132" t="str">
        <f>IF(I183=0,"",I138/I183*100)</f>
        <v/>
      </c>
    </row>
    <row r="139" spans="1:10" ht="36.75" customHeight="1" x14ac:dyDescent="0.2">
      <c r="A139" s="123"/>
      <c r="B139" s="128" t="s">
        <v>190</v>
      </c>
      <c r="C139" s="197" t="s">
        <v>191</v>
      </c>
      <c r="D139" s="198"/>
      <c r="E139" s="198"/>
      <c r="F139" s="135" t="s">
        <v>26</v>
      </c>
      <c r="G139" s="136"/>
      <c r="H139" s="136"/>
      <c r="I139" s="136">
        <f>'SO 01_A 01_ST_A Pol'!G384+'SO 01_B 01_ST_B Pol'!G44</f>
        <v>0</v>
      </c>
      <c r="J139" s="132" t="str">
        <f>IF(I183=0,"",I139/I183*100)</f>
        <v/>
      </c>
    </row>
    <row r="140" spans="1:10" ht="36.75" customHeight="1" x14ac:dyDescent="0.2">
      <c r="A140" s="123"/>
      <c r="B140" s="128" t="s">
        <v>192</v>
      </c>
      <c r="C140" s="197" t="s">
        <v>193</v>
      </c>
      <c r="D140" s="198"/>
      <c r="E140" s="198"/>
      <c r="F140" s="135" t="s">
        <v>26</v>
      </c>
      <c r="G140" s="136"/>
      <c r="H140" s="136"/>
      <c r="I140" s="136">
        <f>'SO 01_A 01_ST_A Pol'!G404+'SO 01_B 01_ST_B Pol'!G49</f>
        <v>0</v>
      </c>
      <c r="J140" s="132" t="str">
        <f>IF(I183=0,"",I140/I183*100)</f>
        <v/>
      </c>
    </row>
    <row r="141" spans="1:10" ht="36.75" customHeight="1" x14ac:dyDescent="0.2">
      <c r="A141" s="123"/>
      <c r="B141" s="128" t="s">
        <v>194</v>
      </c>
      <c r="C141" s="197" t="s">
        <v>195</v>
      </c>
      <c r="D141" s="198"/>
      <c r="E141" s="198"/>
      <c r="F141" s="135" t="s">
        <v>26</v>
      </c>
      <c r="G141" s="136"/>
      <c r="H141" s="136"/>
      <c r="I141" s="136">
        <f>'SO 01_A 01_ST_A Pol'!G424</f>
        <v>0</v>
      </c>
      <c r="J141" s="132" t="str">
        <f>IF(I183=0,"",I141/I183*100)</f>
        <v/>
      </c>
    </row>
    <row r="142" spans="1:10" ht="36.75" customHeight="1" x14ac:dyDescent="0.2">
      <c r="A142" s="123"/>
      <c r="B142" s="128" t="s">
        <v>196</v>
      </c>
      <c r="C142" s="197" t="s">
        <v>197</v>
      </c>
      <c r="D142" s="198"/>
      <c r="E142" s="198"/>
      <c r="F142" s="135" t="s">
        <v>26</v>
      </c>
      <c r="G142" s="136"/>
      <c r="H142" s="136"/>
      <c r="I142" s="136">
        <f>'SO 00 00_HTU Pol'!G90+'SO 01_A 01_ST_A Pol'!G436+'SO 01_B 01_ST_B Pol'!G57</f>
        <v>0</v>
      </c>
      <c r="J142" s="132" t="str">
        <f>IF(I183=0,"",I142/I183*100)</f>
        <v/>
      </c>
    </row>
    <row r="143" spans="1:10" ht="36.75" customHeight="1" x14ac:dyDescent="0.2">
      <c r="A143" s="123"/>
      <c r="B143" s="128" t="s">
        <v>198</v>
      </c>
      <c r="C143" s="197" t="s">
        <v>199</v>
      </c>
      <c r="D143" s="198"/>
      <c r="E143" s="198"/>
      <c r="F143" s="135" t="s">
        <v>26</v>
      </c>
      <c r="G143" s="136"/>
      <c r="H143" s="136"/>
      <c r="I143" s="136">
        <f>'SO 01_A D.1.4.3 Pol'!G10+'SO 01_B D.1.4.3 Pol'!G10</f>
        <v>0</v>
      </c>
      <c r="J143" s="132" t="str">
        <f>IF(I183=0,"",I143/I183*100)</f>
        <v/>
      </c>
    </row>
    <row r="144" spans="1:10" ht="36.75" customHeight="1" x14ac:dyDescent="0.2">
      <c r="A144" s="123"/>
      <c r="B144" s="128" t="s">
        <v>198</v>
      </c>
      <c r="C144" s="197" t="s">
        <v>200</v>
      </c>
      <c r="D144" s="198"/>
      <c r="E144" s="198"/>
      <c r="F144" s="135" t="s">
        <v>26</v>
      </c>
      <c r="G144" s="136"/>
      <c r="H144" s="136"/>
      <c r="I144" s="136">
        <f>'SO 00 00_HTU Pol'!G104+'SO 01_A 01_ST_A Pol'!G529+'SO 01_B 01_ST_B Pol'!G79+'SO 02 02_ZP Pol'!G135</f>
        <v>0</v>
      </c>
      <c r="J144" s="132" t="str">
        <f>IF(I183=0,"",I144/I183*100)</f>
        <v/>
      </c>
    </row>
    <row r="145" spans="1:10" ht="36.75" customHeight="1" x14ac:dyDescent="0.2">
      <c r="A145" s="123"/>
      <c r="B145" s="128" t="s">
        <v>201</v>
      </c>
      <c r="C145" s="197" t="s">
        <v>202</v>
      </c>
      <c r="D145" s="198"/>
      <c r="E145" s="198"/>
      <c r="F145" s="135" t="s">
        <v>26</v>
      </c>
      <c r="G145" s="136"/>
      <c r="H145" s="136"/>
      <c r="I145" s="136">
        <f>'SO 00 00_HTU Pol'!G116+'SO 01_A 01_ST_A Pol'!G558+'SO 01_B 01_ST_B Pol'!G104+'SO 02 02_ZP Pol'!G146</f>
        <v>0</v>
      </c>
      <c r="J145" s="132" t="str">
        <f>IF(I183=0,"",I145/I183*100)</f>
        <v/>
      </c>
    </row>
    <row r="146" spans="1:10" ht="36.75" customHeight="1" x14ac:dyDescent="0.2">
      <c r="A146" s="123"/>
      <c r="B146" s="128" t="s">
        <v>203</v>
      </c>
      <c r="C146" s="197" t="s">
        <v>204</v>
      </c>
      <c r="D146" s="198"/>
      <c r="E146" s="198"/>
      <c r="F146" s="135" t="s">
        <v>26</v>
      </c>
      <c r="G146" s="136"/>
      <c r="H146" s="136"/>
      <c r="I146" s="136">
        <f>'SO 01_A D.1.4.1 Pol'!G76+'SO 01_B D.1.4.1 Pol'!G35</f>
        <v>0</v>
      </c>
      <c r="J146" s="132" t="str">
        <f>IF(I183=0,"",I146/I183*100)</f>
        <v/>
      </c>
    </row>
    <row r="147" spans="1:10" ht="36.75" customHeight="1" x14ac:dyDescent="0.2">
      <c r="A147" s="123"/>
      <c r="B147" s="128" t="s">
        <v>205</v>
      </c>
      <c r="C147" s="197" t="s">
        <v>206</v>
      </c>
      <c r="D147" s="198"/>
      <c r="E147" s="198"/>
      <c r="F147" s="135" t="s">
        <v>26</v>
      </c>
      <c r="G147" s="136"/>
      <c r="H147" s="136"/>
      <c r="I147" s="136">
        <f>'SO 01_A D.1.4.1 P1'!G130</f>
        <v>0</v>
      </c>
      <c r="J147" s="132" t="str">
        <f>IF(I183=0,"",I147/I183*100)</f>
        <v/>
      </c>
    </row>
    <row r="148" spans="1:10" ht="36.75" customHeight="1" x14ac:dyDescent="0.2">
      <c r="A148" s="123"/>
      <c r="B148" s="128" t="s">
        <v>207</v>
      </c>
      <c r="C148" s="197" t="s">
        <v>208</v>
      </c>
      <c r="D148" s="198"/>
      <c r="E148" s="198"/>
      <c r="F148" s="135" t="s">
        <v>26</v>
      </c>
      <c r="G148" s="136"/>
      <c r="H148" s="136"/>
      <c r="I148" s="136">
        <f>'SO 01_A D.1.4.4 Pol'!G33+'SO 01_A D.1.4.4 Pol'!G74+'SO 01_A D.1.4.4 Pol'!G117+'SO 01_A D.1.4.4 Pol'!G140+'SO 01_A D.1.4.4 Pol'!G175+'SO 01_A D.1.4.4 Pol'!G197+'SO 01_A D.1.4.4 Pol'!G223+'SO 01_B D.1.4.4 Pol'!G21+'SO 01_B D.1.4.4 Pol'!G49+'SO 01_B D.1.4.4 Pol'!G75+'SO 01_B D.1.4.4 Pol'!G92+'SO 01_B D.1.4.4 Pol'!G122</f>
        <v>0</v>
      </c>
      <c r="J148" s="132" t="str">
        <f>IF(I183=0,"",I148/I183*100)</f>
        <v/>
      </c>
    </row>
    <row r="149" spans="1:10" ht="36.75" customHeight="1" x14ac:dyDescent="0.2">
      <c r="A149" s="123"/>
      <c r="B149" s="128" t="s">
        <v>207</v>
      </c>
      <c r="C149" s="197" t="s">
        <v>209</v>
      </c>
      <c r="D149" s="198"/>
      <c r="E149" s="198"/>
      <c r="F149" s="135" t="s">
        <v>26</v>
      </c>
      <c r="G149" s="136"/>
      <c r="H149" s="136"/>
      <c r="I149" s="136">
        <f>'SO 01_A D.1.4.4 Pol'!G205+'SO 01_B D.1.4.4 Pol'!G106</f>
        <v>0</v>
      </c>
      <c r="J149" s="132" t="str">
        <f>IF(I183=0,"",I149/I183*100)</f>
        <v/>
      </c>
    </row>
    <row r="150" spans="1:10" ht="36.75" customHeight="1" x14ac:dyDescent="0.2">
      <c r="A150" s="123"/>
      <c r="B150" s="128" t="s">
        <v>207</v>
      </c>
      <c r="C150" s="197" t="s">
        <v>210</v>
      </c>
      <c r="D150" s="198"/>
      <c r="E150" s="198"/>
      <c r="F150" s="135" t="s">
        <v>26</v>
      </c>
      <c r="G150" s="136"/>
      <c r="H150" s="136"/>
      <c r="I150" s="136">
        <f>'SO 01_A D.1.4.4 Pol'!G49+'SO 01_A D.1.4.4 Pol'!G100+'SO 01_A D.1.4.4 Pol'!G138+'SO 01_A D.1.4.4 Pol'!G168+'SO 01_B D.1.4.4 Pol'!G35+'SO 01_B D.1.4.4 Pol'!G64+'SO 01_B D.1.4.4 Pol'!G90</f>
        <v>0</v>
      </c>
      <c r="J150" s="132" t="str">
        <f>IF(I183=0,"",I150/I183*100)</f>
        <v/>
      </c>
    </row>
    <row r="151" spans="1:10" ht="36.75" customHeight="1" x14ac:dyDescent="0.2">
      <c r="A151" s="123"/>
      <c r="B151" s="128" t="s">
        <v>207</v>
      </c>
      <c r="C151" s="197" t="s">
        <v>211</v>
      </c>
      <c r="D151" s="198"/>
      <c r="E151" s="198"/>
      <c r="F151" s="135" t="s">
        <v>26</v>
      </c>
      <c r="G151" s="136"/>
      <c r="H151" s="136"/>
      <c r="I151" s="136">
        <f>'SO 01_A D.1.4.4 Pol'!G185</f>
        <v>0</v>
      </c>
      <c r="J151" s="132" t="str">
        <f>IF(I183=0,"",I151/I183*100)</f>
        <v/>
      </c>
    </row>
    <row r="152" spans="1:10" ht="36.75" customHeight="1" x14ac:dyDescent="0.2">
      <c r="A152" s="123"/>
      <c r="B152" s="128" t="s">
        <v>212</v>
      </c>
      <c r="C152" s="197" t="s">
        <v>213</v>
      </c>
      <c r="D152" s="198"/>
      <c r="E152" s="198"/>
      <c r="F152" s="135" t="s">
        <v>27</v>
      </c>
      <c r="G152" s="136"/>
      <c r="H152" s="136"/>
      <c r="I152" s="136">
        <f>'SO 01_A 01_ST_A Pol'!G560</f>
        <v>0</v>
      </c>
      <c r="J152" s="132" t="str">
        <f>IF(I183=0,"",I152/I183*100)</f>
        <v/>
      </c>
    </row>
    <row r="153" spans="1:10" ht="36.75" customHeight="1" x14ac:dyDescent="0.2">
      <c r="A153" s="123"/>
      <c r="B153" s="128" t="s">
        <v>214</v>
      </c>
      <c r="C153" s="197" t="s">
        <v>215</v>
      </c>
      <c r="D153" s="198"/>
      <c r="E153" s="198"/>
      <c r="F153" s="135" t="s">
        <v>27</v>
      </c>
      <c r="G153" s="136"/>
      <c r="H153" s="136"/>
      <c r="I153" s="136">
        <f>'SO 01_A 01_ST_A Pol'!G620</f>
        <v>0</v>
      </c>
      <c r="J153" s="132" t="str">
        <f>IF(I183=0,"",I153/I183*100)</f>
        <v/>
      </c>
    </row>
    <row r="154" spans="1:10" ht="36.75" customHeight="1" x14ac:dyDescent="0.2">
      <c r="A154" s="123"/>
      <c r="B154" s="128" t="s">
        <v>216</v>
      </c>
      <c r="C154" s="197" t="s">
        <v>217</v>
      </c>
      <c r="D154" s="198"/>
      <c r="E154" s="198"/>
      <c r="F154" s="135" t="s">
        <v>27</v>
      </c>
      <c r="G154" s="136"/>
      <c r="H154" s="136"/>
      <c r="I154" s="136">
        <f>'SO 01_A 01_ST_A Pol'!G631+'SO 01_A D.1.4.2 Pol'!G47+'SO 01_A D.1.4.3 Pol'!G23+'SO 01_B 01_ST_B Pol'!G106+'SO 01_B D.1.4.2 Pol'!G47+'SO 01_B D.1.4.3 Pol'!G23</f>
        <v>0</v>
      </c>
      <c r="J154" s="132" t="str">
        <f>IF(I183=0,"",I154/I183*100)</f>
        <v/>
      </c>
    </row>
    <row r="155" spans="1:10" ht="36.75" customHeight="1" x14ac:dyDescent="0.2">
      <c r="A155" s="123"/>
      <c r="B155" s="128" t="s">
        <v>218</v>
      </c>
      <c r="C155" s="197" t="s">
        <v>219</v>
      </c>
      <c r="D155" s="198"/>
      <c r="E155" s="198"/>
      <c r="F155" s="135" t="s">
        <v>27</v>
      </c>
      <c r="G155" s="136"/>
      <c r="H155" s="136"/>
      <c r="I155" s="136">
        <f>'SO 01_A 01_ST_A Pol'!G665</f>
        <v>0</v>
      </c>
      <c r="J155" s="132" t="str">
        <f>IF(I183=0,"",I155/I183*100)</f>
        <v/>
      </c>
    </row>
    <row r="156" spans="1:10" ht="36.75" customHeight="1" x14ac:dyDescent="0.2">
      <c r="A156" s="123"/>
      <c r="B156" s="128" t="s">
        <v>218</v>
      </c>
      <c r="C156" s="197" t="s">
        <v>220</v>
      </c>
      <c r="D156" s="198"/>
      <c r="E156" s="198"/>
      <c r="F156" s="135" t="s">
        <v>27</v>
      </c>
      <c r="G156" s="136"/>
      <c r="H156" s="136"/>
      <c r="I156" s="136">
        <f>'SO 01_A D.1.4.1 Pol'!G87+'SO 01_B D.1.4.1 Pol'!G46</f>
        <v>0</v>
      </c>
      <c r="J156" s="132" t="str">
        <f>IF(I183=0,"",I156/I183*100)</f>
        <v/>
      </c>
    </row>
    <row r="157" spans="1:10" ht="36.75" customHeight="1" x14ac:dyDescent="0.2">
      <c r="A157" s="123"/>
      <c r="B157" s="128" t="s">
        <v>221</v>
      </c>
      <c r="C157" s="197" t="s">
        <v>222</v>
      </c>
      <c r="D157" s="198"/>
      <c r="E157" s="198"/>
      <c r="F157" s="135" t="s">
        <v>27</v>
      </c>
      <c r="G157" s="136"/>
      <c r="H157" s="136"/>
      <c r="I157" s="136">
        <f>'SO 01_A D.1.4.1 Pol'!G171+'SO 01_B D.1.4.1 Pol'!G99</f>
        <v>0</v>
      </c>
      <c r="J157" s="132" t="str">
        <f>IF(I183=0,"",I157/I183*100)</f>
        <v/>
      </c>
    </row>
    <row r="158" spans="1:10" ht="36.75" customHeight="1" x14ac:dyDescent="0.2">
      <c r="A158" s="123"/>
      <c r="B158" s="128" t="s">
        <v>223</v>
      </c>
      <c r="C158" s="197" t="s">
        <v>224</v>
      </c>
      <c r="D158" s="198"/>
      <c r="E158" s="198"/>
      <c r="F158" s="135" t="s">
        <v>27</v>
      </c>
      <c r="G158" s="136"/>
      <c r="H158" s="136"/>
      <c r="I158" s="136">
        <f>'SO 01_B D.1.4.1 Pol'!G166</f>
        <v>0</v>
      </c>
      <c r="J158" s="132" t="str">
        <f>IF(I183=0,"",I158/I183*100)</f>
        <v/>
      </c>
    </row>
    <row r="159" spans="1:10" ht="36.75" customHeight="1" x14ac:dyDescent="0.2">
      <c r="A159" s="123"/>
      <c r="B159" s="128" t="s">
        <v>225</v>
      </c>
      <c r="C159" s="197" t="s">
        <v>226</v>
      </c>
      <c r="D159" s="198"/>
      <c r="E159" s="198"/>
      <c r="F159" s="135" t="s">
        <v>27</v>
      </c>
      <c r="G159" s="136"/>
      <c r="H159" s="136"/>
      <c r="I159" s="136">
        <f>'SO 01_A D.1.4.1 Pol'!G280+'SO 01_B D.1.4.1 Pol'!G174</f>
        <v>0</v>
      </c>
      <c r="J159" s="132" t="str">
        <f>IF(I183=0,"",I159/I183*100)</f>
        <v/>
      </c>
    </row>
    <row r="160" spans="1:10" ht="36.75" customHeight="1" x14ac:dyDescent="0.2">
      <c r="A160" s="123"/>
      <c r="B160" s="128" t="s">
        <v>227</v>
      </c>
      <c r="C160" s="197" t="s">
        <v>228</v>
      </c>
      <c r="D160" s="198"/>
      <c r="E160" s="198"/>
      <c r="F160" s="135" t="s">
        <v>27</v>
      </c>
      <c r="G160" s="136"/>
      <c r="H160" s="136"/>
      <c r="I160" s="136">
        <f>'SO 01_A D.1.4.1 Pol'!G445+'SO 01_B D.1.4.1 Pol'!G262</f>
        <v>0</v>
      </c>
      <c r="J160" s="132" t="str">
        <f>IF(I183=0,"",I160/I183*100)</f>
        <v/>
      </c>
    </row>
    <row r="161" spans="1:10" ht="36.75" customHeight="1" x14ac:dyDescent="0.2">
      <c r="A161" s="123"/>
      <c r="B161" s="128" t="s">
        <v>229</v>
      </c>
      <c r="C161" s="197" t="s">
        <v>230</v>
      </c>
      <c r="D161" s="198"/>
      <c r="E161" s="198"/>
      <c r="F161" s="135" t="s">
        <v>27</v>
      </c>
      <c r="G161" s="136"/>
      <c r="H161" s="136"/>
      <c r="I161" s="136">
        <f>'SO 01_A D.1.4.1 Pol'!G470+'SO 01_B D.1.4.1 Pol'!G280</f>
        <v>0</v>
      </c>
      <c r="J161" s="132" t="str">
        <f>IF(I183=0,"",I161/I183*100)</f>
        <v/>
      </c>
    </row>
    <row r="162" spans="1:10" ht="36.75" customHeight="1" x14ac:dyDescent="0.2">
      <c r="A162" s="123"/>
      <c r="B162" s="128" t="s">
        <v>231</v>
      </c>
      <c r="C162" s="197" t="s">
        <v>232</v>
      </c>
      <c r="D162" s="198"/>
      <c r="E162" s="198"/>
      <c r="F162" s="135" t="s">
        <v>27</v>
      </c>
      <c r="G162" s="136"/>
      <c r="H162" s="136"/>
      <c r="I162" s="136">
        <f>'SO 01_A D.1.4.3 Pol'!G35+'SO 01_B D.1.4.3 Pol'!G27</f>
        <v>0</v>
      </c>
      <c r="J162" s="132" t="str">
        <f>IF(I183=0,"",I162/I183*100)</f>
        <v/>
      </c>
    </row>
    <row r="163" spans="1:10" ht="36.75" customHeight="1" x14ac:dyDescent="0.2">
      <c r="A163" s="123"/>
      <c r="B163" s="128" t="s">
        <v>233</v>
      </c>
      <c r="C163" s="197" t="s">
        <v>234</v>
      </c>
      <c r="D163" s="198"/>
      <c r="E163" s="198"/>
      <c r="F163" s="135" t="s">
        <v>27</v>
      </c>
      <c r="G163" s="136"/>
      <c r="H163" s="136"/>
      <c r="I163" s="136">
        <f>'SO 01_A D.1.4.3 Pol'!G38</f>
        <v>0</v>
      </c>
      <c r="J163" s="132" t="str">
        <f>IF(I183=0,"",I163/I183*100)</f>
        <v/>
      </c>
    </row>
    <row r="164" spans="1:10" ht="36.75" customHeight="1" x14ac:dyDescent="0.2">
      <c r="A164" s="123"/>
      <c r="B164" s="128" t="s">
        <v>235</v>
      </c>
      <c r="C164" s="197" t="s">
        <v>236</v>
      </c>
      <c r="D164" s="198"/>
      <c r="E164" s="198"/>
      <c r="F164" s="135" t="s">
        <v>27</v>
      </c>
      <c r="G164" s="136"/>
      <c r="H164" s="136"/>
      <c r="I164" s="136">
        <f>'SO 01_A D.1.4.3 Pol'!G42+'SO 01_B D.1.4.3 Pol'!G30</f>
        <v>0</v>
      </c>
      <c r="J164" s="132" t="str">
        <f>IF(I183=0,"",I164/I183*100)</f>
        <v/>
      </c>
    </row>
    <row r="165" spans="1:10" ht="36.75" customHeight="1" x14ac:dyDescent="0.2">
      <c r="A165" s="123"/>
      <c r="B165" s="128" t="s">
        <v>237</v>
      </c>
      <c r="C165" s="197" t="s">
        <v>238</v>
      </c>
      <c r="D165" s="198"/>
      <c r="E165" s="198"/>
      <c r="F165" s="135" t="s">
        <v>27</v>
      </c>
      <c r="G165" s="136"/>
      <c r="H165" s="136"/>
      <c r="I165" s="136">
        <f>'SO 01_A D.1.4.3 Pol'!G73+'SO 01_B D.1.4.3 Pol'!G40</f>
        <v>0</v>
      </c>
      <c r="J165" s="132" t="str">
        <f>IF(I183=0,"",I165/I183*100)</f>
        <v/>
      </c>
    </row>
    <row r="166" spans="1:10" ht="36.75" customHeight="1" x14ac:dyDescent="0.2">
      <c r="A166" s="123"/>
      <c r="B166" s="128" t="s">
        <v>239</v>
      </c>
      <c r="C166" s="197" t="s">
        <v>240</v>
      </c>
      <c r="D166" s="198"/>
      <c r="E166" s="198"/>
      <c r="F166" s="135" t="s">
        <v>27</v>
      </c>
      <c r="G166" s="136"/>
      <c r="H166" s="136"/>
      <c r="I166" s="136">
        <f>'SO 01_A D.1.4.3 Pol'!G96+'SO 01_B D.1.4.3 Pol'!G47</f>
        <v>0</v>
      </c>
      <c r="J166" s="132" t="str">
        <f>IF(I183=0,"",I166/I183*100)</f>
        <v/>
      </c>
    </row>
    <row r="167" spans="1:10" ht="36.75" customHeight="1" x14ac:dyDescent="0.2">
      <c r="A167" s="123"/>
      <c r="B167" s="128" t="s">
        <v>241</v>
      </c>
      <c r="C167" s="197" t="s">
        <v>242</v>
      </c>
      <c r="D167" s="198"/>
      <c r="E167" s="198"/>
      <c r="F167" s="135" t="s">
        <v>27</v>
      </c>
      <c r="G167" s="136"/>
      <c r="H167" s="136"/>
      <c r="I167" s="136">
        <f>'SO 01_A 01_ST_A Pol'!G670+'SO 01_B 01_ST_B Pol'!G123</f>
        <v>0</v>
      </c>
      <c r="J167" s="132" t="str">
        <f>IF(I183=0,"",I167/I183*100)</f>
        <v/>
      </c>
    </row>
    <row r="168" spans="1:10" ht="36.75" customHeight="1" x14ac:dyDescent="0.2">
      <c r="A168" s="123"/>
      <c r="B168" s="128" t="s">
        <v>243</v>
      </c>
      <c r="C168" s="197" t="s">
        <v>244</v>
      </c>
      <c r="D168" s="198"/>
      <c r="E168" s="198"/>
      <c r="F168" s="135" t="s">
        <v>27</v>
      </c>
      <c r="G168" s="136"/>
      <c r="H168" s="136"/>
      <c r="I168" s="136">
        <f>'SO 01_A 01_ST_A Pol'!G710</f>
        <v>0</v>
      </c>
      <c r="J168" s="132" t="str">
        <f>IF(I183=0,"",I168/I183*100)</f>
        <v/>
      </c>
    </row>
    <row r="169" spans="1:10" ht="36.75" customHeight="1" x14ac:dyDescent="0.2">
      <c r="A169" s="123"/>
      <c r="B169" s="128" t="s">
        <v>245</v>
      </c>
      <c r="C169" s="197" t="s">
        <v>246</v>
      </c>
      <c r="D169" s="198"/>
      <c r="E169" s="198"/>
      <c r="F169" s="135" t="s">
        <v>27</v>
      </c>
      <c r="G169" s="136"/>
      <c r="H169" s="136"/>
      <c r="I169" s="136">
        <f>'SO 01_A 01_ST_A Pol'!G816+'SO 01_A SO 01_INT_A Pol'!G8+'SO 01_B 01_ST_B Pol'!G134+'SO 01_B SO 01_INT_B Pol'!G8</f>
        <v>0</v>
      </c>
      <c r="J169" s="132" t="str">
        <f>IF(I183=0,"",I169/I183*100)</f>
        <v/>
      </c>
    </row>
    <row r="170" spans="1:10" ht="36.75" customHeight="1" x14ac:dyDescent="0.2">
      <c r="A170" s="123"/>
      <c r="B170" s="128" t="s">
        <v>247</v>
      </c>
      <c r="C170" s="197" t="s">
        <v>248</v>
      </c>
      <c r="D170" s="198"/>
      <c r="E170" s="198"/>
      <c r="F170" s="135" t="s">
        <v>27</v>
      </c>
      <c r="G170" s="136"/>
      <c r="H170" s="136"/>
      <c r="I170" s="136">
        <f>'SO 00 00_HTU Pol'!G118+'SO 01_A 01_ST_A Pol'!G934+'SO 01_A D.1.4.3 Pol'!G142+'SO 01_B 01_ST_B Pol'!G169+'SO 01_B D.1.4.3 Pol'!G60</f>
        <v>0</v>
      </c>
      <c r="J170" s="132" t="str">
        <f>IF(I183=0,"",I170/I183*100)</f>
        <v/>
      </c>
    </row>
    <row r="171" spans="1:10" ht="36.75" customHeight="1" x14ac:dyDescent="0.2">
      <c r="A171" s="123"/>
      <c r="B171" s="128" t="s">
        <v>249</v>
      </c>
      <c r="C171" s="197" t="s">
        <v>250</v>
      </c>
      <c r="D171" s="198"/>
      <c r="E171" s="198"/>
      <c r="F171" s="135" t="s">
        <v>27</v>
      </c>
      <c r="G171" s="136"/>
      <c r="H171" s="136"/>
      <c r="I171" s="136">
        <f>'SO 01_A 01_ST_A Pol'!G988+'SO 01_B 01_ST_B Pol'!G175</f>
        <v>0</v>
      </c>
      <c r="J171" s="132" t="str">
        <f>IF(I183=0,"",I171/I183*100)</f>
        <v/>
      </c>
    </row>
    <row r="172" spans="1:10" ht="36.75" customHeight="1" x14ac:dyDescent="0.2">
      <c r="A172" s="123"/>
      <c r="B172" s="128" t="s">
        <v>251</v>
      </c>
      <c r="C172" s="197" t="s">
        <v>252</v>
      </c>
      <c r="D172" s="198"/>
      <c r="E172" s="198"/>
      <c r="F172" s="135" t="s">
        <v>27</v>
      </c>
      <c r="G172" s="136"/>
      <c r="H172" s="136"/>
      <c r="I172" s="136">
        <f>'SO 01_A 01_ST_A Pol'!G1008</f>
        <v>0</v>
      </c>
      <c r="J172" s="132" t="str">
        <f>IF(I183=0,"",I172/I183*100)</f>
        <v/>
      </c>
    </row>
    <row r="173" spans="1:10" ht="36.75" customHeight="1" x14ac:dyDescent="0.2">
      <c r="A173" s="123"/>
      <c r="B173" s="128" t="s">
        <v>253</v>
      </c>
      <c r="C173" s="197" t="s">
        <v>254</v>
      </c>
      <c r="D173" s="198"/>
      <c r="E173" s="198"/>
      <c r="F173" s="135" t="s">
        <v>27</v>
      </c>
      <c r="G173" s="136"/>
      <c r="H173" s="136"/>
      <c r="I173" s="136">
        <f>'SO 01_A 01_ST_A Pol'!G1023</f>
        <v>0</v>
      </c>
      <c r="J173" s="132" t="str">
        <f>IF(I183=0,"",I173/I183*100)</f>
        <v/>
      </c>
    </row>
    <row r="174" spans="1:10" ht="36.75" customHeight="1" x14ac:dyDescent="0.2">
      <c r="A174" s="123"/>
      <c r="B174" s="128" t="s">
        <v>255</v>
      </c>
      <c r="C174" s="197" t="s">
        <v>256</v>
      </c>
      <c r="D174" s="198"/>
      <c r="E174" s="198"/>
      <c r="F174" s="135" t="s">
        <v>27</v>
      </c>
      <c r="G174" s="136"/>
      <c r="H174" s="136"/>
      <c r="I174" s="136">
        <f>'SO 01_A 01_ST_A Pol'!G1055+'SO 01_B 01_ST_B Pol'!G182</f>
        <v>0</v>
      </c>
      <c r="J174" s="132" t="str">
        <f>IF(I183=0,"",I174/I183*100)</f>
        <v/>
      </c>
    </row>
    <row r="175" spans="1:10" ht="36.75" customHeight="1" x14ac:dyDescent="0.2">
      <c r="A175" s="123"/>
      <c r="B175" s="128" t="s">
        <v>257</v>
      </c>
      <c r="C175" s="197" t="s">
        <v>258</v>
      </c>
      <c r="D175" s="198"/>
      <c r="E175" s="198"/>
      <c r="F175" s="135" t="s">
        <v>27</v>
      </c>
      <c r="G175" s="136"/>
      <c r="H175" s="136"/>
      <c r="I175" s="136">
        <f>'SO 01_A 01_ST_A Pol'!G1080</f>
        <v>0</v>
      </c>
      <c r="J175" s="132" t="str">
        <f>IF(I183=0,"",I175/I183*100)</f>
        <v/>
      </c>
    </row>
    <row r="176" spans="1:10" ht="36.75" customHeight="1" x14ac:dyDescent="0.2">
      <c r="A176" s="123"/>
      <c r="B176" s="128" t="s">
        <v>259</v>
      </c>
      <c r="C176" s="197" t="s">
        <v>260</v>
      </c>
      <c r="D176" s="198"/>
      <c r="E176" s="198"/>
      <c r="F176" s="135" t="s">
        <v>27</v>
      </c>
      <c r="G176" s="136"/>
      <c r="H176" s="136"/>
      <c r="I176" s="136">
        <f>'SO 01_A 01_ST_A Pol'!G1084+'SO 01_B 01_ST_B Pol'!G221</f>
        <v>0</v>
      </c>
      <c r="J176" s="132" t="str">
        <f>IF(I183=0,"",I176/I183*100)</f>
        <v/>
      </c>
    </row>
    <row r="177" spans="1:10" ht="36.75" customHeight="1" x14ac:dyDescent="0.2">
      <c r="A177" s="123"/>
      <c r="B177" s="128" t="s">
        <v>261</v>
      </c>
      <c r="C177" s="197" t="s">
        <v>262</v>
      </c>
      <c r="D177" s="198"/>
      <c r="E177" s="198"/>
      <c r="F177" s="135" t="s">
        <v>27</v>
      </c>
      <c r="G177" s="136"/>
      <c r="H177" s="136"/>
      <c r="I177" s="136">
        <f>'SO 01_A 01_ST_A Pol'!G1107</f>
        <v>0</v>
      </c>
      <c r="J177" s="132" t="str">
        <f>IF(I183=0,"",I177/I183*100)</f>
        <v/>
      </c>
    </row>
    <row r="178" spans="1:10" ht="36.75" customHeight="1" x14ac:dyDescent="0.2">
      <c r="A178" s="123"/>
      <c r="B178" s="128" t="s">
        <v>263</v>
      </c>
      <c r="C178" s="197" t="s">
        <v>264</v>
      </c>
      <c r="D178" s="198"/>
      <c r="E178" s="198"/>
      <c r="F178" s="135" t="s">
        <v>27</v>
      </c>
      <c r="G178" s="136"/>
      <c r="H178" s="136"/>
      <c r="I178" s="136">
        <f>'SO 01_A 01_ST_A Pol'!G1122+'SO 01_B 01_ST_B Pol'!G232</f>
        <v>0</v>
      </c>
      <c r="J178" s="132" t="str">
        <f>IF(I183=0,"",I178/I183*100)</f>
        <v/>
      </c>
    </row>
    <row r="179" spans="1:10" ht="36.75" customHeight="1" x14ac:dyDescent="0.2">
      <c r="A179" s="123"/>
      <c r="B179" s="128" t="s">
        <v>155</v>
      </c>
      <c r="C179" s="197" t="s">
        <v>82</v>
      </c>
      <c r="D179" s="198"/>
      <c r="E179" s="198"/>
      <c r="F179" s="135" t="s">
        <v>28</v>
      </c>
      <c r="G179" s="136"/>
      <c r="H179" s="136"/>
      <c r="I179" s="136">
        <f>'SO 01_B D.1.4.5 Pol'!G8</f>
        <v>0</v>
      </c>
      <c r="J179" s="132" t="str">
        <f>IF(I183=0,"",I179/I183*100)</f>
        <v/>
      </c>
    </row>
    <row r="180" spans="1:10" ht="36.75" customHeight="1" x14ac:dyDescent="0.2">
      <c r="A180" s="123"/>
      <c r="B180" s="128" t="s">
        <v>265</v>
      </c>
      <c r="C180" s="197" t="s">
        <v>266</v>
      </c>
      <c r="D180" s="198"/>
      <c r="E180" s="198"/>
      <c r="F180" s="135" t="s">
        <v>28</v>
      </c>
      <c r="G180" s="136"/>
      <c r="H180" s="136"/>
      <c r="I180" s="136">
        <f>'SO 01_A D.1.4.4 Pol'!G8+'SO 01_B D.1.4.4 Pol'!G8</f>
        <v>0</v>
      </c>
      <c r="J180" s="132" t="str">
        <f>IF(I183=0,"",I180/I183*100)</f>
        <v/>
      </c>
    </row>
    <row r="181" spans="1:10" ht="36.75" customHeight="1" x14ac:dyDescent="0.2">
      <c r="A181" s="123"/>
      <c r="B181" s="128" t="s">
        <v>267</v>
      </c>
      <c r="C181" s="197" t="s">
        <v>29</v>
      </c>
      <c r="D181" s="198"/>
      <c r="E181" s="198"/>
      <c r="F181" s="135" t="s">
        <v>267</v>
      </c>
      <c r="G181" s="136"/>
      <c r="H181" s="136"/>
      <c r="I181" s="136">
        <f>'VRN VRN Pol'!G8</f>
        <v>0</v>
      </c>
      <c r="J181" s="132" t="str">
        <f>IF(I183=0,"",I181/I183*100)</f>
        <v/>
      </c>
    </row>
    <row r="182" spans="1:10" ht="36.75" customHeight="1" x14ac:dyDescent="0.2">
      <c r="A182" s="123"/>
      <c r="B182" s="128" t="s">
        <v>268</v>
      </c>
      <c r="C182" s="197" t="s">
        <v>30</v>
      </c>
      <c r="D182" s="198"/>
      <c r="E182" s="198"/>
      <c r="F182" s="135" t="s">
        <v>268</v>
      </c>
      <c r="G182" s="136"/>
      <c r="H182" s="136"/>
      <c r="I182" s="136">
        <f>'SO 01_A D.1.4.2 Pol'!G39+'SO 01_B D.1.4.2 Pol'!G52+'VRN VRN Pol'!G25</f>
        <v>0</v>
      </c>
      <c r="J182" s="132" t="str">
        <f>IF(I183=0,"",I182/I183*100)</f>
        <v/>
      </c>
    </row>
    <row r="183" spans="1:10" ht="25.5" customHeight="1" x14ac:dyDescent="0.2">
      <c r="A183" s="124"/>
      <c r="B183" s="129" t="s">
        <v>1</v>
      </c>
      <c r="C183" s="130"/>
      <c r="D183" s="131"/>
      <c r="E183" s="131"/>
      <c r="F183" s="137"/>
      <c r="G183" s="138"/>
      <c r="H183" s="138"/>
      <c r="I183" s="138">
        <f>SUM(I107:I182)</f>
        <v>0</v>
      </c>
      <c r="J183" s="133">
        <f>SUM(J107:J182)</f>
        <v>0</v>
      </c>
    </row>
    <row r="184" spans="1:10" x14ac:dyDescent="0.2">
      <c r="F184" s="86"/>
      <c r="G184" s="86"/>
      <c r="H184" s="86"/>
      <c r="I184" s="86"/>
      <c r="J184" s="134"/>
    </row>
    <row r="185" spans="1:10" x14ac:dyDescent="0.2">
      <c r="F185" s="86"/>
      <c r="G185" s="86"/>
      <c r="H185" s="86"/>
      <c r="I185" s="86"/>
      <c r="J185" s="134"/>
    </row>
    <row r="186" spans="1:10" x14ac:dyDescent="0.2">
      <c r="F186" s="86"/>
      <c r="G186" s="86"/>
      <c r="H186" s="86"/>
      <c r="I186" s="86"/>
      <c r="J186" s="134"/>
    </row>
  </sheetData>
  <sheetProtection algorithmName="SHA-512" hashValue="bvOPVMAt3h0+5Sv+3JoLXNKYRGhoAnnjhKGy5CqYcqFiyCvDHic14N3+R/AdH4fa202nUAKRHRjbG5ql6eRA0A==" saltValue="BCFv/oqMpiR+ogkoa9Cz1w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48"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C54:E54"/>
    <mergeCell ref="C55:E55"/>
    <mergeCell ref="C56:E56"/>
    <mergeCell ref="C57:E57"/>
    <mergeCell ref="C49:E49"/>
    <mergeCell ref="C50:E50"/>
    <mergeCell ref="C51:E51"/>
    <mergeCell ref="C52:E52"/>
    <mergeCell ref="C53:E53"/>
    <mergeCell ref="C63:E63"/>
    <mergeCell ref="C64:E64"/>
    <mergeCell ref="C65:E65"/>
    <mergeCell ref="C66:E66"/>
    <mergeCell ref="C58:E58"/>
    <mergeCell ref="C59:E59"/>
    <mergeCell ref="C60:E60"/>
    <mergeCell ref="C61:E61"/>
    <mergeCell ref="C62:E62"/>
    <mergeCell ref="C109:E109"/>
    <mergeCell ref="C110:E110"/>
    <mergeCell ref="C111:E111"/>
    <mergeCell ref="C112:E112"/>
    <mergeCell ref="C113:E113"/>
    <mergeCell ref="C67:E67"/>
    <mergeCell ref="B68:E68"/>
    <mergeCell ref="B71:J71"/>
    <mergeCell ref="C107:E107"/>
    <mergeCell ref="C108:E108"/>
    <mergeCell ref="C119:E119"/>
    <mergeCell ref="C120:E120"/>
    <mergeCell ref="C121:E121"/>
    <mergeCell ref="C122:E122"/>
    <mergeCell ref="C123:E123"/>
    <mergeCell ref="C114:E114"/>
    <mergeCell ref="C115:E115"/>
    <mergeCell ref="C116:E116"/>
    <mergeCell ref="C117:E117"/>
    <mergeCell ref="C118:E118"/>
    <mergeCell ref="C129:E129"/>
    <mergeCell ref="C130:E130"/>
    <mergeCell ref="C131:E131"/>
    <mergeCell ref="C132:E132"/>
    <mergeCell ref="C133:E133"/>
    <mergeCell ref="C124:E124"/>
    <mergeCell ref="C125:E125"/>
    <mergeCell ref="C126:E126"/>
    <mergeCell ref="C127:E127"/>
    <mergeCell ref="C128:E128"/>
    <mergeCell ref="C139:E139"/>
    <mergeCell ref="C140:E140"/>
    <mergeCell ref="C141:E141"/>
    <mergeCell ref="C142:E142"/>
    <mergeCell ref="C143:E143"/>
    <mergeCell ref="C134:E134"/>
    <mergeCell ref="C135:E135"/>
    <mergeCell ref="C136:E136"/>
    <mergeCell ref="C137:E137"/>
    <mergeCell ref="C138:E138"/>
    <mergeCell ref="C149:E149"/>
    <mergeCell ref="C150:E150"/>
    <mergeCell ref="C151:E151"/>
    <mergeCell ref="C152:E152"/>
    <mergeCell ref="C153:E153"/>
    <mergeCell ref="C144:E144"/>
    <mergeCell ref="C145:E145"/>
    <mergeCell ref="C146:E146"/>
    <mergeCell ref="C147:E147"/>
    <mergeCell ref="C148:E148"/>
    <mergeCell ref="C159:E159"/>
    <mergeCell ref="C160:E160"/>
    <mergeCell ref="C161:E161"/>
    <mergeCell ref="C162:E162"/>
    <mergeCell ref="C163:E163"/>
    <mergeCell ref="C154:E154"/>
    <mergeCell ref="C155:E155"/>
    <mergeCell ref="C156:E156"/>
    <mergeCell ref="C157:E157"/>
    <mergeCell ref="C158:E158"/>
    <mergeCell ref="C169:E169"/>
    <mergeCell ref="C170:E170"/>
    <mergeCell ref="C171:E171"/>
    <mergeCell ref="C172:E172"/>
    <mergeCell ref="C173:E173"/>
    <mergeCell ref="C164:E164"/>
    <mergeCell ref="C165:E165"/>
    <mergeCell ref="C166:E166"/>
    <mergeCell ref="C167:E167"/>
    <mergeCell ref="C168:E168"/>
    <mergeCell ref="C179:E179"/>
    <mergeCell ref="C180:E180"/>
    <mergeCell ref="C181:E181"/>
    <mergeCell ref="C182:E182"/>
    <mergeCell ref="C174:E174"/>
    <mergeCell ref="C175:E175"/>
    <mergeCell ref="C176:E176"/>
    <mergeCell ref="C177:E177"/>
    <mergeCell ref="C178:E178"/>
  </mergeCells>
  <phoneticPr fontId="0" type="noConversion"/>
  <pageMargins left="0.39370078740157483" right="0.19685039370078741" top="0.59055118110236227" bottom="0.39370078740157483" header="0" footer="0.19685039370078741"/>
  <pageSetup paperSize="9" fitToHeight="0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101" max="16383" man="1"/>
  </rowBreak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77F74-D837-4DA2-868E-FBFB8FECB35A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54" t="s">
        <v>86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70</v>
      </c>
      <c r="C4" s="257" t="s">
        <v>90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50" t="s">
        <v>295</v>
      </c>
      <c r="B8" s="151" t="s">
        <v>136</v>
      </c>
      <c r="C8" s="191" t="s">
        <v>139</v>
      </c>
      <c r="D8" s="169"/>
      <c r="E8" s="170"/>
      <c r="F8" s="171"/>
      <c r="G8" s="172">
        <f>SUMIF(AG9:AG34,"&lt;&gt;NOR",G9:G34)</f>
        <v>0</v>
      </c>
      <c r="H8" s="162"/>
      <c r="I8" s="162">
        <f>SUM(I9:I34)</f>
        <v>0</v>
      </c>
      <c r="J8" s="162"/>
      <c r="K8" s="162">
        <f>SUM(K9:K34)</f>
        <v>0</v>
      </c>
      <c r="L8" s="162"/>
      <c r="M8" s="162">
        <f>SUM(M9:M34)</f>
        <v>0</v>
      </c>
      <c r="N8" s="161"/>
      <c r="O8" s="161">
        <f>SUM(O9:O34)</f>
        <v>140.5</v>
      </c>
      <c r="P8" s="161"/>
      <c r="Q8" s="161">
        <f>SUM(Q9:Q34)</f>
        <v>0</v>
      </c>
      <c r="R8" s="162"/>
      <c r="S8" s="162"/>
      <c r="T8" s="162"/>
      <c r="U8" s="162"/>
      <c r="V8" s="162">
        <f>SUM(V9:V34)</f>
        <v>0</v>
      </c>
      <c r="W8" s="162"/>
      <c r="X8" s="162"/>
      <c r="Y8" s="162"/>
      <c r="AG8" t="s">
        <v>296</v>
      </c>
    </row>
    <row r="9" spans="1:60" outlineLevel="1" x14ac:dyDescent="0.2">
      <c r="A9" s="154"/>
      <c r="B9" s="155"/>
      <c r="C9" s="274" t="s">
        <v>3398</v>
      </c>
      <c r="D9" s="275"/>
      <c r="E9" s="275"/>
      <c r="F9" s="275"/>
      <c r="G9" s="275"/>
      <c r="H9" s="157"/>
      <c r="I9" s="157"/>
      <c r="J9" s="157"/>
      <c r="K9" s="157"/>
      <c r="L9" s="157"/>
      <c r="M9" s="157"/>
      <c r="N9" s="156"/>
      <c r="O9" s="156"/>
      <c r="P9" s="156"/>
      <c r="Q9" s="156"/>
      <c r="R9" s="157"/>
      <c r="S9" s="157"/>
      <c r="T9" s="157"/>
      <c r="U9" s="157"/>
      <c r="V9" s="157"/>
      <c r="W9" s="157"/>
      <c r="X9" s="157"/>
      <c r="Y9" s="157"/>
      <c r="Z9" s="147"/>
      <c r="AA9" s="147"/>
      <c r="AB9" s="147"/>
      <c r="AC9" s="147"/>
      <c r="AD9" s="147"/>
      <c r="AE9" s="147"/>
      <c r="AF9" s="147"/>
      <c r="AG9" s="147" t="s">
        <v>319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276" t="s">
        <v>3399</v>
      </c>
      <c r="D10" s="277"/>
      <c r="E10" s="277"/>
      <c r="F10" s="277"/>
      <c r="G10" s="27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3">
        <v>1</v>
      </c>
      <c r="B11" s="174" t="s">
        <v>3400</v>
      </c>
      <c r="C11" s="187" t="s">
        <v>3401</v>
      </c>
      <c r="D11" s="175" t="s">
        <v>1972</v>
      </c>
      <c r="E11" s="176">
        <v>1</v>
      </c>
      <c r="F11" s="177"/>
      <c r="G11" s="178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87</v>
      </c>
      <c r="O11" s="156">
        <f>ROUND(E11*N11,2)</f>
        <v>87</v>
      </c>
      <c r="P11" s="156">
        <v>0</v>
      </c>
      <c r="Q11" s="156">
        <f>ROUND(E11*P11,2)</f>
        <v>0</v>
      </c>
      <c r="R11" s="157"/>
      <c r="S11" s="157" t="s">
        <v>332</v>
      </c>
      <c r="T11" s="157" t="s">
        <v>333</v>
      </c>
      <c r="U11" s="157">
        <v>0</v>
      </c>
      <c r="V11" s="157">
        <f>ROUND(E11*U11,2)</f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2" x14ac:dyDescent="0.2">
      <c r="A12" s="154"/>
      <c r="B12" s="155"/>
      <c r="C12" s="274" t="s">
        <v>3402</v>
      </c>
      <c r="D12" s="275"/>
      <c r="E12" s="275"/>
      <c r="F12" s="275"/>
      <c r="G12" s="275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319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2</v>
      </c>
      <c r="B13" s="180" t="s">
        <v>3403</v>
      </c>
      <c r="C13" s="189" t="s">
        <v>3404</v>
      </c>
      <c r="D13" s="181" t="s">
        <v>1972</v>
      </c>
      <c r="E13" s="182">
        <v>1</v>
      </c>
      <c r="F13" s="183"/>
      <c r="G13" s="184">
        <f t="shared" ref="G13:G28" si="0">ROUND(E13*F13,2)</f>
        <v>0</v>
      </c>
      <c r="H13" s="158"/>
      <c r="I13" s="157">
        <f t="shared" ref="I13:I28" si="1">ROUND(E13*H13,2)</f>
        <v>0</v>
      </c>
      <c r="J13" s="158"/>
      <c r="K13" s="157">
        <f t="shared" ref="K13:K28" si="2">ROUND(E13*J13,2)</f>
        <v>0</v>
      </c>
      <c r="L13" s="157">
        <v>21</v>
      </c>
      <c r="M13" s="157">
        <f t="shared" ref="M13:M28" si="3">G13*(1+L13/100)</f>
        <v>0</v>
      </c>
      <c r="N13" s="156">
        <v>8.6999999999999993</v>
      </c>
      <c r="O13" s="156">
        <f t="shared" ref="O13:O28" si="4">ROUND(E13*N13,2)</f>
        <v>8.6999999999999993</v>
      </c>
      <c r="P13" s="156">
        <v>0</v>
      </c>
      <c r="Q13" s="156">
        <f t="shared" ref="Q13:Q28" si="5">ROUND(E13*P13,2)</f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ref="V13:V28" si="6">ROUND(E13*U13,2)</f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3</v>
      </c>
      <c r="B14" s="180" t="s">
        <v>3405</v>
      </c>
      <c r="C14" s="189" t="s">
        <v>3406</v>
      </c>
      <c r="D14" s="181" t="s">
        <v>1972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8.6999999999999993</v>
      </c>
      <c r="O14" s="156">
        <f t="shared" si="4"/>
        <v>8.6999999999999993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4</v>
      </c>
      <c r="B15" s="180" t="s">
        <v>3407</v>
      </c>
      <c r="C15" s="189" t="s">
        <v>3408</v>
      </c>
      <c r="D15" s="181" t="s">
        <v>1972</v>
      </c>
      <c r="E15" s="182">
        <v>1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8.6999999999999993</v>
      </c>
      <c r="O15" s="156">
        <f t="shared" si="4"/>
        <v>8.6999999999999993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5</v>
      </c>
      <c r="B16" s="180" t="s">
        <v>3409</v>
      </c>
      <c r="C16" s="189" t="s">
        <v>3410</v>
      </c>
      <c r="D16" s="181" t="s">
        <v>1972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8.6999999999999993</v>
      </c>
      <c r="O16" s="156">
        <f t="shared" si="4"/>
        <v>8.6999999999999993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6</v>
      </c>
      <c r="B17" s="180" t="s">
        <v>3411</v>
      </c>
      <c r="C17" s="189" t="s">
        <v>3408</v>
      </c>
      <c r="D17" s="181" t="s">
        <v>1972</v>
      </c>
      <c r="E17" s="182">
        <v>1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8.6999999999999993</v>
      </c>
      <c r="O17" s="156">
        <f t="shared" si="4"/>
        <v>8.6999999999999993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1597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7</v>
      </c>
      <c r="B18" s="180" t="s">
        <v>2140</v>
      </c>
      <c r="C18" s="189" t="s">
        <v>3412</v>
      </c>
      <c r="D18" s="181" t="s">
        <v>1972</v>
      </c>
      <c r="E18" s="182">
        <v>1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5</v>
      </c>
      <c r="O18" s="156">
        <f t="shared" si="4"/>
        <v>5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8</v>
      </c>
      <c r="B19" s="180" t="s">
        <v>2142</v>
      </c>
      <c r="C19" s="189" t="s">
        <v>3413</v>
      </c>
      <c r="D19" s="181" t="s">
        <v>1972</v>
      </c>
      <c r="E19" s="182">
        <v>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5</v>
      </c>
      <c r="O19" s="156">
        <f t="shared" si="4"/>
        <v>5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9</v>
      </c>
      <c r="B20" s="180" t="s">
        <v>2144</v>
      </c>
      <c r="C20" s="189" t="s">
        <v>3414</v>
      </c>
      <c r="D20" s="181" t="s">
        <v>1972</v>
      </c>
      <c r="E20" s="182">
        <v>1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10</v>
      </c>
      <c r="B21" s="180" t="s">
        <v>2145</v>
      </c>
      <c r="C21" s="189" t="s">
        <v>3415</v>
      </c>
      <c r="D21" s="181" t="s">
        <v>1972</v>
      </c>
      <c r="E21" s="182">
        <v>5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1585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22.5" outlineLevel="1" x14ac:dyDescent="0.2">
      <c r="A22" s="179">
        <v>11</v>
      </c>
      <c r="B22" s="180" t="s">
        <v>2146</v>
      </c>
      <c r="C22" s="189" t="s">
        <v>3416</v>
      </c>
      <c r="D22" s="181" t="s">
        <v>2153</v>
      </c>
      <c r="E22" s="182">
        <v>54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12</v>
      </c>
      <c r="B23" s="180" t="s">
        <v>2148</v>
      </c>
      <c r="C23" s="189" t="s">
        <v>3417</v>
      </c>
      <c r="D23" s="181" t="s">
        <v>461</v>
      </c>
      <c r="E23" s="182">
        <v>5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1585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13</v>
      </c>
      <c r="B24" s="180" t="s">
        <v>2149</v>
      </c>
      <c r="C24" s="189" t="s">
        <v>3418</v>
      </c>
      <c r="D24" s="181" t="s">
        <v>1972</v>
      </c>
      <c r="E24" s="182">
        <v>1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14</v>
      </c>
      <c r="B25" s="180" t="s">
        <v>2150</v>
      </c>
      <c r="C25" s="189" t="s">
        <v>3419</v>
      </c>
      <c r="D25" s="181" t="s">
        <v>1972</v>
      </c>
      <c r="E25" s="182">
        <v>1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15</v>
      </c>
      <c r="B26" s="180" t="s">
        <v>2151</v>
      </c>
      <c r="C26" s="189" t="s">
        <v>3420</v>
      </c>
      <c r="D26" s="181" t="s">
        <v>1972</v>
      </c>
      <c r="E26" s="182">
        <v>1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9">
        <v>16</v>
      </c>
      <c r="B27" s="180" t="s">
        <v>2152</v>
      </c>
      <c r="C27" s="189" t="s">
        <v>3421</v>
      </c>
      <c r="D27" s="181" t="s">
        <v>1972</v>
      </c>
      <c r="E27" s="182">
        <v>1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3">
        <v>17</v>
      </c>
      <c r="B28" s="174" t="s">
        <v>2154</v>
      </c>
      <c r="C28" s="187" t="s">
        <v>3422</v>
      </c>
      <c r="D28" s="175" t="s">
        <v>1972</v>
      </c>
      <c r="E28" s="176">
        <v>2</v>
      </c>
      <c r="F28" s="177"/>
      <c r="G28" s="178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1585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">
      <c r="A29" s="154"/>
      <c r="B29" s="155"/>
      <c r="C29" s="274" t="s">
        <v>3423</v>
      </c>
      <c r="D29" s="275"/>
      <c r="E29" s="275"/>
      <c r="F29" s="275"/>
      <c r="G29" s="275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319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3">
        <v>18</v>
      </c>
      <c r="B30" s="174" t="s">
        <v>2155</v>
      </c>
      <c r="C30" s="187" t="s">
        <v>2158</v>
      </c>
      <c r="D30" s="175" t="s">
        <v>461</v>
      </c>
      <c r="E30" s="176">
        <v>20</v>
      </c>
      <c r="F30" s="177"/>
      <c r="G30" s="178">
        <f>ROUND(E30*F30,2)</f>
        <v>0</v>
      </c>
      <c r="H30" s="158"/>
      <c r="I30" s="157">
        <f>ROUND(E30*H30,2)</f>
        <v>0</v>
      </c>
      <c r="J30" s="158"/>
      <c r="K30" s="157">
        <f>ROUND(E30*J30,2)</f>
        <v>0</v>
      </c>
      <c r="L30" s="157">
        <v>21</v>
      </c>
      <c r="M30" s="157">
        <f>G30*(1+L30/100)</f>
        <v>0</v>
      </c>
      <c r="N30" s="156">
        <v>0</v>
      </c>
      <c r="O30" s="156">
        <f>ROUND(E30*N30,2)</f>
        <v>0</v>
      </c>
      <c r="P30" s="156">
        <v>0</v>
      </c>
      <c r="Q30" s="156">
        <f>ROUND(E30*P30,2)</f>
        <v>0</v>
      </c>
      <c r="R30" s="157"/>
      <c r="S30" s="157" t="s">
        <v>332</v>
      </c>
      <c r="T30" s="157" t="s">
        <v>333</v>
      </c>
      <c r="U30" s="157">
        <v>0</v>
      </c>
      <c r="V30" s="157">
        <f>ROUND(E30*U30,2)</f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1585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2" x14ac:dyDescent="0.2">
      <c r="A31" s="154"/>
      <c r="B31" s="155"/>
      <c r="C31" s="274" t="s">
        <v>3424</v>
      </c>
      <c r="D31" s="275"/>
      <c r="E31" s="275"/>
      <c r="F31" s="275"/>
      <c r="G31" s="275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319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3" x14ac:dyDescent="0.2">
      <c r="A32" s="154"/>
      <c r="B32" s="155"/>
      <c r="C32" s="276" t="s">
        <v>3425</v>
      </c>
      <c r="D32" s="277"/>
      <c r="E32" s="277"/>
      <c r="F32" s="277"/>
      <c r="G32" s="277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319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3" x14ac:dyDescent="0.2">
      <c r="A33" s="154"/>
      <c r="B33" s="155"/>
      <c r="C33" s="276" t="s">
        <v>3426</v>
      </c>
      <c r="D33" s="277"/>
      <c r="E33" s="277"/>
      <c r="F33" s="277"/>
      <c r="G33" s="277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319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">
      <c r="A34" s="179">
        <v>19</v>
      </c>
      <c r="B34" s="180" t="s">
        <v>2156</v>
      </c>
      <c r="C34" s="189" t="s">
        <v>2160</v>
      </c>
      <c r="D34" s="181" t="s">
        <v>461</v>
      </c>
      <c r="E34" s="182">
        <v>15</v>
      </c>
      <c r="F34" s="183"/>
      <c r="G34" s="184">
        <f>ROUND(E34*F34,2)</f>
        <v>0</v>
      </c>
      <c r="H34" s="158"/>
      <c r="I34" s="157">
        <f>ROUND(E34*H34,2)</f>
        <v>0</v>
      </c>
      <c r="J34" s="158"/>
      <c r="K34" s="157">
        <f>ROUND(E34*J34,2)</f>
        <v>0</v>
      </c>
      <c r="L34" s="157">
        <v>21</v>
      </c>
      <c r="M34" s="157">
        <f>G34*(1+L34/100)</f>
        <v>0</v>
      </c>
      <c r="N34" s="156">
        <v>0</v>
      </c>
      <c r="O34" s="156">
        <f>ROUND(E34*N34,2)</f>
        <v>0</v>
      </c>
      <c r="P34" s="156">
        <v>0</v>
      </c>
      <c r="Q34" s="156">
        <f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>ROUND(E34*U34,2)</f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1585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">
      <c r="A35" s="150" t="s">
        <v>295</v>
      </c>
      <c r="B35" s="151" t="s">
        <v>144</v>
      </c>
      <c r="C35" s="191" t="s">
        <v>146</v>
      </c>
      <c r="D35" s="169"/>
      <c r="E35" s="170"/>
      <c r="F35" s="171"/>
      <c r="G35" s="172">
        <f>SUMIF(AG36:AG46,"&lt;&gt;NOR",G36:G46)</f>
        <v>0</v>
      </c>
      <c r="H35" s="162"/>
      <c r="I35" s="162">
        <f>SUM(I36:I46)</f>
        <v>0</v>
      </c>
      <c r="J35" s="162"/>
      <c r="K35" s="162">
        <f>SUM(K36:K46)</f>
        <v>0</v>
      </c>
      <c r="L35" s="162"/>
      <c r="M35" s="162">
        <f>SUM(M36:M46)</f>
        <v>0</v>
      </c>
      <c r="N35" s="161"/>
      <c r="O35" s="161">
        <f>SUM(O36:O46)</f>
        <v>22</v>
      </c>
      <c r="P35" s="161"/>
      <c r="Q35" s="161">
        <f>SUM(Q36:Q46)</f>
        <v>0</v>
      </c>
      <c r="R35" s="162"/>
      <c r="S35" s="162"/>
      <c r="T35" s="162"/>
      <c r="U35" s="162"/>
      <c r="V35" s="162">
        <f>SUM(V36:V46)</f>
        <v>0</v>
      </c>
      <c r="W35" s="162"/>
      <c r="X35" s="162"/>
      <c r="Y35" s="162"/>
      <c r="AG35" t="s">
        <v>296</v>
      </c>
    </row>
    <row r="36" spans="1:60" outlineLevel="1" x14ac:dyDescent="0.2">
      <c r="A36" s="154"/>
      <c r="B36" s="155"/>
      <c r="C36" s="274" t="s">
        <v>3427</v>
      </c>
      <c r="D36" s="275"/>
      <c r="E36" s="275"/>
      <c r="F36" s="275"/>
      <c r="G36" s="275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319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2.5" outlineLevel="1" x14ac:dyDescent="0.2">
      <c r="A37" s="179">
        <v>20</v>
      </c>
      <c r="B37" s="180" t="s">
        <v>3428</v>
      </c>
      <c r="C37" s="189" t="s">
        <v>2162</v>
      </c>
      <c r="D37" s="181" t="s">
        <v>1972</v>
      </c>
      <c r="E37" s="182">
        <v>1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5</v>
      </c>
      <c r="O37" s="156">
        <f>ROUND(E37*N37,2)</f>
        <v>5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</v>
      </c>
      <c r="V37" s="157">
        <f>ROUND(E37*U37,2)</f>
        <v>0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1585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.5" outlineLevel="1" x14ac:dyDescent="0.2">
      <c r="A38" s="173">
        <v>21</v>
      </c>
      <c r="B38" s="174" t="s">
        <v>3429</v>
      </c>
      <c r="C38" s="187" t="s">
        <v>2162</v>
      </c>
      <c r="D38" s="175" t="s">
        <v>1972</v>
      </c>
      <c r="E38" s="176">
        <v>1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5</v>
      </c>
      <c r="O38" s="156">
        <f>ROUND(E38*N38,2)</f>
        <v>5</v>
      </c>
      <c r="P38" s="156">
        <v>0</v>
      </c>
      <c r="Q38" s="156">
        <f>ROUND(E38*P38,2)</f>
        <v>0</v>
      </c>
      <c r="R38" s="157"/>
      <c r="S38" s="157" t="s">
        <v>332</v>
      </c>
      <c r="T38" s="157" t="s">
        <v>333</v>
      </c>
      <c r="U38" s="157">
        <v>0</v>
      </c>
      <c r="V38" s="157">
        <f>ROUND(E38*U38,2)</f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2" x14ac:dyDescent="0.2">
      <c r="A39" s="154"/>
      <c r="B39" s="155"/>
      <c r="C39" s="274" t="s">
        <v>3430</v>
      </c>
      <c r="D39" s="275"/>
      <c r="E39" s="275"/>
      <c r="F39" s="275"/>
      <c r="G39" s="275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319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3">
        <v>22</v>
      </c>
      <c r="B40" s="174" t="s">
        <v>2161</v>
      </c>
      <c r="C40" s="187" t="s">
        <v>2167</v>
      </c>
      <c r="D40" s="175" t="s">
        <v>2153</v>
      </c>
      <c r="E40" s="176">
        <v>6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2</v>
      </c>
      <c r="O40" s="156">
        <f>ROUND(E40*N40,2)</f>
        <v>12</v>
      </c>
      <c r="P40" s="156">
        <v>0</v>
      </c>
      <c r="Q40" s="156">
        <f>ROUND(E40*P40,2)</f>
        <v>0</v>
      </c>
      <c r="R40" s="157"/>
      <c r="S40" s="157" t="s">
        <v>332</v>
      </c>
      <c r="T40" s="157" t="s">
        <v>333</v>
      </c>
      <c r="U40" s="157">
        <v>0</v>
      </c>
      <c r="V40" s="157">
        <f>ROUND(E40*U40,2)</f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">
      <c r="A41" s="154"/>
      <c r="B41" s="155"/>
      <c r="C41" s="274" t="s">
        <v>3423</v>
      </c>
      <c r="D41" s="275"/>
      <c r="E41" s="275"/>
      <c r="F41" s="275"/>
      <c r="G41" s="275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319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3">
        <v>23</v>
      </c>
      <c r="B42" s="174" t="s">
        <v>2163</v>
      </c>
      <c r="C42" s="187" t="s">
        <v>2158</v>
      </c>
      <c r="D42" s="175" t="s">
        <v>461</v>
      </c>
      <c r="E42" s="176">
        <v>2</v>
      </c>
      <c r="F42" s="177"/>
      <c r="G42" s="178">
        <f>ROUND(E42*F42,2)</f>
        <v>0</v>
      </c>
      <c r="H42" s="158"/>
      <c r="I42" s="157">
        <f>ROUND(E42*H42,2)</f>
        <v>0</v>
      </c>
      <c r="J42" s="158"/>
      <c r="K42" s="157">
        <f>ROUND(E42*J42,2)</f>
        <v>0</v>
      </c>
      <c r="L42" s="157">
        <v>21</v>
      </c>
      <c r="M42" s="157">
        <f>G42*(1+L42/100)</f>
        <v>0</v>
      </c>
      <c r="N42" s="156">
        <v>0</v>
      </c>
      <c r="O42" s="156">
        <f>ROUND(E42*N42,2)</f>
        <v>0</v>
      </c>
      <c r="P42" s="156">
        <v>0</v>
      </c>
      <c r="Q42" s="156">
        <f>ROUND(E42*P42,2)</f>
        <v>0</v>
      </c>
      <c r="R42" s="157"/>
      <c r="S42" s="157" t="s">
        <v>332</v>
      </c>
      <c r="T42" s="157" t="s">
        <v>333</v>
      </c>
      <c r="U42" s="157">
        <v>0</v>
      </c>
      <c r="V42" s="157">
        <f>ROUND(E42*U42,2)</f>
        <v>0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1585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2" x14ac:dyDescent="0.2">
      <c r="A43" s="154"/>
      <c r="B43" s="155"/>
      <c r="C43" s="274" t="s">
        <v>3424</v>
      </c>
      <c r="D43" s="275"/>
      <c r="E43" s="275"/>
      <c r="F43" s="275"/>
      <c r="G43" s="275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319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3" x14ac:dyDescent="0.2">
      <c r="A44" s="154"/>
      <c r="B44" s="155"/>
      <c r="C44" s="276" t="s">
        <v>3425</v>
      </c>
      <c r="D44" s="277"/>
      <c r="E44" s="277"/>
      <c r="F44" s="277"/>
      <c r="G44" s="277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7"/>
      <c r="AA44" s="147"/>
      <c r="AB44" s="147"/>
      <c r="AC44" s="147"/>
      <c r="AD44" s="147"/>
      <c r="AE44" s="147"/>
      <c r="AF44" s="147"/>
      <c r="AG44" s="147" t="s">
        <v>319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3" x14ac:dyDescent="0.2">
      <c r="A45" s="154"/>
      <c r="B45" s="155"/>
      <c r="C45" s="276" t="s">
        <v>3426</v>
      </c>
      <c r="D45" s="277"/>
      <c r="E45" s="277"/>
      <c r="F45" s="277"/>
      <c r="G45" s="27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319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9">
        <v>24</v>
      </c>
      <c r="B46" s="180" t="s">
        <v>2164</v>
      </c>
      <c r="C46" s="189" t="s">
        <v>2160</v>
      </c>
      <c r="D46" s="181" t="s">
        <v>461</v>
      </c>
      <c r="E46" s="182">
        <v>2</v>
      </c>
      <c r="F46" s="183"/>
      <c r="G46" s="184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0</v>
      </c>
      <c r="O46" s="156">
        <f>ROUND(E46*N46,2)</f>
        <v>0</v>
      </c>
      <c r="P46" s="156">
        <v>0</v>
      </c>
      <c r="Q46" s="156">
        <f>ROUND(E46*P46,2)</f>
        <v>0</v>
      </c>
      <c r="R46" s="157"/>
      <c r="S46" s="157" t="s">
        <v>332</v>
      </c>
      <c r="T46" s="157" t="s">
        <v>333</v>
      </c>
      <c r="U46" s="157">
        <v>0</v>
      </c>
      <c r="V46" s="157">
        <f>ROUND(E46*U46,2)</f>
        <v>0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1585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x14ac:dyDescent="0.2">
      <c r="A47" s="150" t="s">
        <v>295</v>
      </c>
      <c r="B47" s="151" t="s">
        <v>216</v>
      </c>
      <c r="C47" s="191" t="s">
        <v>217</v>
      </c>
      <c r="D47" s="169"/>
      <c r="E47" s="170"/>
      <c r="F47" s="171"/>
      <c r="G47" s="172">
        <f>SUMIF(AG48:AG51,"&lt;&gt;NOR",G48:G51)</f>
        <v>0</v>
      </c>
      <c r="H47" s="162"/>
      <c r="I47" s="162">
        <f>SUM(I48:I51)</f>
        <v>0</v>
      </c>
      <c r="J47" s="162"/>
      <c r="K47" s="162">
        <f>SUM(K48:K51)</f>
        <v>0</v>
      </c>
      <c r="L47" s="162"/>
      <c r="M47" s="162">
        <f>SUM(M48:M51)</f>
        <v>0</v>
      </c>
      <c r="N47" s="161"/>
      <c r="O47" s="161">
        <f>SUM(O48:O51)</f>
        <v>0</v>
      </c>
      <c r="P47" s="161"/>
      <c r="Q47" s="161">
        <f>SUM(Q48:Q51)</f>
        <v>0</v>
      </c>
      <c r="R47" s="162"/>
      <c r="S47" s="162"/>
      <c r="T47" s="162"/>
      <c r="U47" s="162"/>
      <c r="V47" s="162">
        <f>SUM(V48:V51)</f>
        <v>0</v>
      </c>
      <c r="W47" s="162"/>
      <c r="X47" s="162"/>
      <c r="Y47" s="162"/>
      <c r="AG47" t="s">
        <v>296</v>
      </c>
    </row>
    <row r="48" spans="1:60" outlineLevel="1" x14ac:dyDescent="0.2">
      <c r="A48" s="154"/>
      <c r="B48" s="155"/>
      <c r="C48" s="274" t="s">
        <v>3431</v>
      </c>
      <c r="D48" s="275"/>
      <c r="E48" s="275"/>
      <c r="F48" s="275"/>
      <c r="G48" s="275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319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2" x14ac:dyDescent="0.2">
      <c r="A49" s="154"/>
      <c r="B49" s="155"/>
      <c r="C49" s="276" t="s">
        <v>3432</v>
      </c>
      <c r="D49" s="277"/>
      <c r="E49" s="277"/>
      <c r="F49" s="277"/>
      <c r="G49" s="27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319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2" x14ac:dyDescent="0.2">
      <c r="A50" s="154"/>
      <c r="B50" s="155"/>
      <c r="C50" s="276" t="s">
        <v>3433</v>
      </c>
      <c r="D50" s="277"/>
      <c r="E50" s="277"/>
      <c r="F50" s="277"/>
      <c r="G50" s="277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319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9">
        <v>25</v>
      </c>
      <c r="B51" s="180" t="s">
        <v>2165</v>
      </c>
      <c r="C51" s="189" t="s">
        <v>3434</v>
      </c>
      <c r="D51" s="181" t="s">
        <v>308</v>
      </c>
      <c r="E51" s="182">
        <v>4</v>
      </c>
      <c r="F51" s="183"/>
      <c r="G51" s="184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0</v>
      </c>
      <c r="O51" s="156">
        <f>ROUND(E51*N51,2)</f>
        <v>0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</v>
      </c>
      <c r="V51" s="157">
        <f>ROUND(E51*U51,2)</f>
        <v>0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1674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x14ac:dyDescent="0.2">
      <c r="A52" s="163" t="s">
        <v>295</v>
      </c>
      <c r="B52" s="164" t="s">
        <v>268</v>
      </c>
      <c r="C52" s="186" t="s">
        <v>30</v>
      </c>
      <c r="D52" s="165"/>
      <c r="E52" s="166"/>
      <c r="F52" s="167"/>
      <c r="G52" s="168">
        <f>SUMIF(AG53:AG56,"&lt;&gt;NOR",G53:G56)</f>
        <v>0</v>
      </c>
      <c r="H52" s="162"/>
      <c r="I52" s="162">
        <f>SUM(I53:I56)</f>
        <v>0</v>
      </c>
      <c r="J52" s="162"/>
      <c r="K52" s="162">
        <f>SUM(K53:K56)</f>
        <v>0</v>
      </c>
      <c r="L52" s="162"/>
      <c r="M52" s="162">
        <f>SUM(M53:M56)</f>
        <v>0</v>
      </c>
      <c r="N52" s="161"/>
      <c r="O52" s="161">
        <f>SUM(O53:O56)</f>
        <v>0</v>
      </c>
      <c r="P52" s="161"/>
      <c r="Q52" s="161">
        <f>SUM(Q53:Q56)</f>
        <v>0</v>
      </c>
      <c r="R52" s="162"/>
      <c r="S52" s="162"/>
      <c r="T52" s="162"/>
      <c r="U52" s="162"/>
      <c r="V52" s="162">
        <f>SUM(V53:V56)</f>
        <v>0</v>
      </c>
      <c r="W52" s="162"/>
      <c r="X52" s="162"/>
      <c r="Y52" s="162"/>
      <c r="AG52" t="s">
        <v>296</v>
      </c>
    </row>
    <row r="53" spans="1:60" outlineLevel="1" x14ac:dyDescent="0.2">
      <c r="A53" s="179">
        <v>26</v>
      </c>
      <c r="B53" s="180" t="s">
        <v>2168</v>
      </c>
      <c r="C53" s="189" t="s">
        <v>2169</v>
      </c>
      <c r="D53" s="181" t="s">
        <v>370</v>
      </c>
      <c r="E53" s="182">
        <v>1</v>
      </c>
      <c r="F53" s="183"/>
      <c r="G53" s="184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0</v>
      </c>
      <c r="O53" s="156">
        <f>ROUND(E53*N53,2)</f>
        <v>0</v>
      </c>
      <c r="P53" s="156">
        <v>0</v>
      </c>
      <c r="Q53" s="156">
        <f>ROUND(E53*P53,2)</f>
        <v>0</v>
      </c>
      <c r="R53" s="157"/>
      <c r="S53" s="157" t="s">
        <v>332</v>
      </c>
      <c r="T53" s="157" t="s">
        <v>333</v>
      </c>
      <c r="U53" s="157">
        <v>0</v>
      </c>
      <c r="V53" s="157">
        <f>ROUND(E53*U53,2)</f>
        <v>0</v>
      </c>
      <c r="W53" s="157"/>
      <c r="X53" s="157" t="s">
        <v>98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371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">
      <c r="A54" s="179">
        <v>27</v>
      </c>
      <c r="B54" s="180" t="s">
        <v>2170</v>
      </c>
      <c r="C54" s="189" t="s">
        <v>2171</v>
      </c>
      <c r="D54" s="181" t="s">
        <v>370</v>
      </c>
      <c r="E54" s="182">
        <v>1</v>
      </c>
      <c r="F54" s="183"/>
      <c r="G54" s="184">
        <f>ROUND(E54*F54,2)</f>
        <v>0</v>
      </c>
      <c r="H54" s="158"/>
      <c r="I54" s="157">
        <f>ROUND(E54*H54,2)</f>
        <v>0</v>
      </c>
      <c r="J54" s="158"/>
      <c r="K54" s="157">
        <f>ROUND(E54*J54,2)</f>
        <v>0</v>
      </c>
      <c r="L54" s="157">
        <v>21</v>
      </c>
      <c r="M54" s="157">
        <f>G54*(1+L54/100)</f>
        <v>0</v>
      </c>
      <c r="N54" s="156">
        <v>0</v>
      </c>
      <c r="O54" s="156">
        <f>ROUND(E54*N54,2)</f>
        <v>0</v>
      </c>
      <c r="P54" s="156">
        <v>0</v>
      </c>
      <c r="Q54" s="156">
        <f>ROUND(E54*P54,2)</f>
        <v>0</v>
      </c>
      <c r="R54" s="157"/>
      <c r="S54" s="157" t="s">
        <v>332</v>
      </c>
      <c r="T54" s="157" t="s">
        <v>333</v>
      </c>
      <c r="U54" s="157">
        <v>0</v>
      </c>
      <c r="V54" s="157">
        <f>ROUND(E54*U54,2)</f>
        <v>0</v>
      </c>
      <c r="W54" s="157"/>
      <c r="X54" s="157" t="s">
        <v>98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371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9">
        <v>28</v>
      </c>
      <c r="B55" s="180" t="s">
        <v>2172</v>
      </c>
      <c r="C55" s="189" t="s">
        <v>2173</v>
      </c>
      <c r="D55" s="181" t="s">
        <v>370</v>
      </c>
      <c r="E55" s="182">
        <v>1</v>
      </c>
      <c r="F55" s="183"/>
      <c r="G55" s="184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0</v>
      </c>
      <c r="O55" s="156">
        <f>ROUND(E55*N55,2)</f>
        <v>0</v>
      </c>
      <c r="P55" s="156">
        <v>0</v>
      </c>
      <c r="Q55" s="156">
        <f>ROUND(E55*P55,2)</f>
        <v>0</v>
      </c>
      <c r="R55" s="157"/>
      <c r="S55" s="157" t="s">
        <v>332</v>
      </c>
      <c r="T55" s="157" t="s">
        <v>333</v>
      </c>
      <c r="U55" s="157">
        <v>0</v>
      </c>
      <c r="V55" s="157">
        <f>ROUND(E55*U55,2)</f>
        <v>0</v>
      </c>
      <c r="W55" s="157"/>
      <c r="X55" s="157" t="s">
        <v>98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371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ht="22.5" outlineLevel="1" x14ac:dyDescent="0.2">
      <c r="A56" s="179">
        <v>29</v>
      </c>
      <c r="B56" s="180" t="s">
        <v>2174</v>
      </c>
      <c r="C56" s="189" t="s">
        <v>2175</v>
      </c>
      <c r="D56" s="181" t="s">
        <v>370</v>
      </c>
      <c r="E56" s="182">
        <v>1</v>
      </c>
      <c r="F56" s="183"/>
      <c r="G56" s="184">
        <f>ROUND(E56*F56,2)</f>
        <v>0</v>
      </c>
      <c r="H56" s="158"/>
      <c r="I56" s="157">
        <f>ROUND(E56*H56,2)</f>
        <v>0</v>
      </c>
      <c r="J56" s="158"/>
      <c r="K56" s="157">
        <f>ROUND(E56*J56,2)</f>
        <v>0</v>
      </c>
      <c r="L56" s="157">
        <v>21</v>
      </c>
      <c r="M56" s="157">
        <f>G56*(1+L56/100)</f>
        <v>0</v>
      </c>
      <c r="N56" s="156">
        <v>0</v>
      </c>
      <c r="O56" s="156">
        <f>ROUND(E56*N56,2)</f>
        <v>0</v>
      </c>
      <c r="P56" s="156">
        <v>0</v>
      </c>
      <c r="Q56" s="156">
        <f>ROUND(E56*P56,2)</f>
        <v>0</v>
      </c>
      <c r="R56" s="157"/>
      <c r="S56" s="157" t="s">
        <v>332</v>
      </c>
      <c r="T56" s="157" t="s">
        <v>333</v>
      </c>
      <c r="U56" s="157">
        <v>0</v>
      </c>
      <c r="V56" s="157">
        <f>ROUND(E56*U56,2)</f>
        <v>0</v>
      </c>
      <c r="W56" s="157"/>
      <c r="X56" s="157" t="s">
        <v>98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371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x14ac:dyDescent="0.2">
      <c r="A57" s="150" t="s">
        <v>295</v>
      </c>
      <c r="B57" s="151" t="s">
        <v>149</v>
      </c>
      <c r="C57" s="191" t="s">
        <v>151</v>
      </c>
      <c r="D57" s="169"/>
      <c r="E57" s="170"/>
      <c r="F57" s="171"/>
      <c r="G57" s="172">
        <f>SUMIF(AG58:AG62,"&lt;&gt;NOR",G58:G62)</f>
        <v>0</v>
      </c>
      <c r="H57" s="162"/>
      <c r="I57" s="162">
        <f>SUM(I58:I62)</f>
        <v>0</v>
      </c>
      <c r="J57" s="162"/>
      <c r="K57" s="162">
        <f>SUM(K58:K62)</f>
        <v>0</v>
      </c>
      <c r="L57" s="162"/>
      <c r="M57" s="162">
        <f>SUM(M58:M62)</f>
        <v>0</v>
      </c>
      <c r="N57" s="161"/>
      <c r="O57" s="161">
        <f>SUM(O58:O62)</f>
        <v>0</v>
      </c>
      <c r="P57" s="161"/>
      <c r="Q57" s="161">
        <f>SUM(Q58:Q62)</f>
        <v>0</v>
      </c>
      <c r="R57" s="162"/>
      <c r="S57" s="162"/>
      <c r="T57" s="162"/>
      <c r="U57" s="162"/>
      <c r="V57" s="162">
        <f>SUM(V58:V62)</f>
        <v>0</v>
      </c>
      <c r="W57" s="162"/>
      <c r="X57" s="162"/>
      <c r="Y57" s="162"/>
      <c r="AG57" t="s">
        <v>296</v>
      </c>
    </row>
    <row r="58" spans="1:60" outlineLevel="1" x14ac:dyDescent="0.2">
      <c r="A58" s="154"/>
      <c r="B58" s="155"/>
      <c r="C58" s="274" t="s">
        <v>3435</v>
      </c>
      <c r="D58" s="275"/>
      <c r="E58" s="275"/>
      <c r="F58" s="275"/>
      <c r="G58" s="275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319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2" x14ac:dyDescent="0.2">
      <c r="A59" s="154"/>
      <c r="B59" s="155"/>
      <c r="C59" s="276" t="s">
        <v>3436</v>
      </c>
      <c r="D59" s="277"/>
      <c r="E59" s="277"/>
      <c r="F59" s="277"/>
      <c r="G59" s="277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7"/>
      <c r="AA59" s="147"/>
      <c r="AB59" s="147"/>
      <c r="AC59" s="147"/>
      <c r="AD59" s="147"/>
      <c r="AE59" s="147"/>
      <c r="AF59" s="147"/>
      <c r="AG59" s="147" t="s">
        <v>319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">
      <c r="A60" s="154"/>
      <c r="B60" s="155"/>
      <c r="C60" s="276" t="s">
        <v>3437</v>
      </c>
      <c r="D60" s="277"/>
      <c r="E60" s="277"/>
      <c r="F60" s="277"/>
      <c r="G60" s="277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319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2" x14ac:dyDescent="0.2">
      <c r="A61" s="154"/>
      <c r="B61" s="155"/>
      <c r="C61" s="276" t="s">
        <v>3438</v>
      </c>
      <c r="D61" s="277"/>
      <c r="E61" s="277"/>
      <c r="F61" s="277"/>
      <c r="G61" s="277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319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">
      <c r="A62" s="179">
        <v>30</v>
      </c>
      <c r="B62" s="180" t="s">
        <v>2166</v>
      </c>
      <c r="C62" s="189" t="s">
        <v>3439</v>
      </c>
      <c r="D62" s="181" t="s">
        <v>308</v>
      </c>
      <c r="E62" s="182">
        <v>20</v>
      </c>
      <c r="F62" s="183"/>
      <c r="G62" s="184">
        <f>ROUND(E62*F62,2)</f>
        <v>0</v>
      </c>
      <c r="H62" s="158"/>
      <c r="I62" s="157">
        <f>ROUND(E62*H62,2)</f>
        <v>0</v>
      </c>
      <c r="J62" s="158"/>
      <c r="K62" s="157">
        <f>ROUND(E62*J62,2)</f>
        <v>0</v>
      </c>
      <c r="L62" s="157">
        <v>21</v>
      </c>
      <c r="M62" s="157">
        <f>G62*(1+L62/100)</f>
        <v>0</v>
      </c>
      <c r="N62" s="156">
        <v>0</v>
      </c>
      <c r="O62" s="156">
        <f>ROUND(E62*N62,2)</f>
        <v>0</v>
      </c>
      <c r="P62" s="156">
        <v>0</v>
      </c>
      <c r="Q62" s="156">
        <f>ROUND(E62*P62,2)</f>
        <v>0</v>
      </c>
      <c r="R62" s="157"/>
      <c r="S62" s="157" t="s">
        <v>332</v>
      </c>
      <c r="T62" s="157" t="s">
        <v>333</v>
      </c>
      <c r="U62" s="157">
        <v>0</v>
      </c>
      <c r="V62" s="157">
        <f>ROUND(E62*U62,2)</f>
        <v>0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1585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x14ac:dyDescent="0.2">
      <c r="A63" s="150" t="s">
        <v>295</v>
      </c>
      <c r="B63" s="151" t="s">
        <v>152</v>
      </c>
      <c r="C63" s="191" t="s">
        <v>150</v>
      </c>
      <c r="D63" s="169"/>
      <c r="E63" s="170"/>
      <c r="F63" s="171"/>
      <c r="G63" s="172">
        <f>SUMIF(AG64:AG68,"&lt;&gt;NOR",G64:G68)</f>
        <v>0</v>
      </c>
      <c r="H63" s="162"/>
      <c r="I63" s="162">
        <f>SUM(I64:I68)</f>
        <v>0</v>
      </c>
      <c r="J63" s="162"/>
      <c r="K63" s="162">
        <f>SUM(K64:K68)</f>
        <v>0</v>
      </c>
      <c r="L63" s="162"/>
      <c r="M63" s="162">
        <f>SUM(M64:M68)</f>
        <v>0</v>
      </c>
      <c r="N63" s="161"/>
      <c r="O63" s="161">
        <f>SUM(O64:O68)</f>
        <v>0</v>
      </c>
      <c r="P63" s="161"/>
      <c r="Q63" s="161">
        <f>SUM(Q64:Q68)</f>
        <v>0</v>
      </c>
      <c r="R63" s="162"/>
      <c r="S63" s="162"/>
      <c r="T63" s="162"/>
      <c r="U63" s="162"/>
      <c r="V63" s="162">
        <f>SUM(V64:V68)</f>
        <v>0</v>
      </c>
      <c r="W63" s="162"/>
      <c r="X63" s="162"/>
      <c r="Y63" s="162"/>
      <c r="AG63" t="s">
        <v>296</v>
      </c>
    </row>
    <row r="64" spans="1:60" outlineLevel="1" x14ac:dyDescent="0.2">
      <c r="A64" s="154"/>
      <c r="B64" s="155"/>
      <c r="C64" s="274" t="s">
        <v>3440</v>
      </c>
      <c r="D64" s="275"/>
      <c r="E64" s="275"/>
      <c r="F64" s="275"/>
      <c r="G64" s="275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319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">
      <c r="A65" s="154"/>
      <c r="B65" s="155"/>
      <c r="C65" s="276" t="s">
        <v>3441</v>
      </c>
      <c r="D65" s="277"/>
      <c r="E65" s="277"/>
      <c r="F65" s="277"/>
      <c r="G65" s="27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319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2" x14ac:dyDescent="0.2">
      <c r="A66" s="154"/>
      <c r="B66" s="155"/>
      <c r="C66" s="276" t="s">
        <v>3442</v>
      </c>
      <c r="D66" s="277"/>
      <c r="E66" s="277"/>
      <c r="F66" s="277"/>
      <c r="G66" s="27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319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">
      <c r="A67" s="179">
        <v>31</v>
      </c>
      <c r="B67" s="180" t="s">
        <v>2176</v>
      </c>
      <c r="C67" s="189" t="s">
        <v>2181</v>
      </c>
      <c r="D67" s="181" t="s">
        <v>2182</v>
      </c>
      <c r="E67" s="182">
        <v>24</v>
      </c>
      <c r="F67" s="183"/>
      <c r="G67" s="184">
        <f>ROUND(E67*F67,2)</f>
        <v>0</v>
      </c>
      <c r="H67" s="158"/>
      <c r="I67" s="157">
        <f>ROUND(E67*H67,2)</f>
        <v>0</v>
      </c>
      <c r="J67" s="158"/>
      <c r="K67" s="157">
        <f>ROUND(E67*J67,2)</f>
        <v>0</v>
      </c>
      <c r="L67" s="157">
        <v>21</v>
      </c>
      <c r="M67" s="157">
        <f>G67*(1+L67/100)</f>
        <v>0</v>
      </c>
      <c r="N67" s="156">
        <v>0</v>
      </c>
      <c r="O67" s="156">
        <f>ROUND(E67*N67,2)</f>
        <v>0</v>
      </c>
      <c r="P67" s="156">
        <v>0</v>
      </c>
      <c r="Q67" s="156">
        <f>ROUND(E67*P67,2)</f>
        <v>0</v>
      </c>
      <c r="R67" s="157"/>
      <c r="S67" s="157" t="s">
        <v>332</v>
      </c>
      <c r="T67" s="157" t="s">
        <v>333</v>
      </c>
      <c r="U67" s="157">
        <v>0</v>
      </c>
      <c r="V67" s="157">
        <f>ROUND(E67*U67,2)</f>
        <v>0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1585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">
      <c r="A68" s="173">
        <v>32</v>
      </c>
      <c r="B68" s="174" t="s">
        <v>2177</v>
      </c>
      <c r="C68" s="187" t="s">
        <v>2184</v>
      </c>
      <c r="D68" s="175" t="s">
        <v>2182</v>
      </c>
      <c r="E68" s="176">
        <v>16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0</v>
      </c>
      <c r="O68" s="156">
        <f>ROUND(E68*N68,2)</f>
        <v>0</v>
      </c>
      <c r="P68" s="156">
        <v>0</v>
      </c>
      <c r="Q68" s="156">
        <f>ROUND(E68*P68,2)</f>
        <v>0</v>
      </c>
      <c r="R68" s="157"/>
      <c r="S68" s="157" t="s">
        <v>332</v>
      </c>
      <c r="T68" s="157" t="s">
        <v>333</v>
      </c>
      <c r="U68" s="157">
        <v>0</v>
      </c>
      <c r="V68" s="157">
        <f>ROUND(E68*U68,2)</f>
        <v>0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1585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x14ac:dyDescent="0.2">
      <c r="A69" s="3"/>
      <c r="B69" s="4"/>
      <c r="C69" s="190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AE69">
        <v>12</v>
      </c>
      <c r="AF69">
        <v>21</v>
      </c>
      <c r="AG69" t="s">
        <v>281</v>
      </c>
    </row>
    <row r="70" spans="1:60" x14ac:dyDescent="0.2">
      <c r="A70" s="150"/>
      <c r="B70" s="151" t="s">
        <v>31</v>
      </c>
      <c r="C70" s="191"/>
      <c r="D70" s="152"/>
      <c r="E70" s="153"/>
      <c r="F70" s="153"/>
      <c r="G70" s="172">
        <f>G8+G35+G47+G52+G57+G63</f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AE70">
        <f>SUMIF(L7:L68,AE69,G7:G68)</f>
        <v>0</v>
      </c>
      <c r="AF70">
        <f>SUMIF(L7:L68,AF69,G7:G68)</f>
        <v>0</v>
      </c>
      <c r="AG70" t="s">
        <v>463</v>
      </c>
    </row>
    <row r="71" spans="1:60" x14ac:dyDescent="0.2">
      <c r="A71" s="3"/>
      <c r="B71" s="4"/>
      <c r="C71" s="190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60" x14ac:dyDescent="0.2">
      <c r="A72" s="3"/>
      <c r="B72" s="4"/>
      <c r="C72" s="190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60" x14ac:dyDescent="0.2">
      <c r="A73" s="260" t="s">
        <v>464</v>
      </c>
      <c r="B73" s="260"/>
      <c r="C73" s="261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60" x14ac:dyDescent="0.2">
      <c r="A74" s="262"/>
      <c r="B74" s="263"/>
      <c r="C74" s="264"/>
      <c r="D74" s="263"/>
      <c r="E74" s="263"/>
      <c r="F74" s="263"/>
      <c r="G74" s="265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AG74" t="s">
        <v>465</v>
      </c>
    </row>
    <row r="75" spans="1:60" x14ac:dyDescent="0.2">
      <c r="A75" s="266"/>
      <c r="B75" s="267"/>
      <c r="C75" s="268"/>
      <c r="D75" s="267"/>
      <c r="E75" s="267"/>
      <c r="F75" s="267"/>
      <c r="G75" s="269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60" x14ac:dyDescent="0.2">
      <c r="A76" s="266"/>
      <c r="B76" s="267"/>
      <c r="C76" s="268"/>
      <c r="D76" s="267"/>
      <c r="E76" s="267"/>
      <c r="F76" s="267"/>
      <c r="G76" s="269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60" x14ac:dyDescent="0.2">
      <c r="A77" s="266"/>
      <c r="B77" s="267"/>
      <c r="C77" s="268"/>
      <c r="D77" s="267"/>
      <c r="E77" s="267"/>
      <c r="F77" s="267"/>
      <c r="G77" s="269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60" x14ac:dyDescent="0.2">
      <c r="A78" s="270"/>
      <c r="B78" s="271"/>
      <c r="C78" s="272"/>
      <c r="D78" s="271"/>
      <c r="E78" s="271"/>
      <c r="F78" s="271"/>
      <c r="G78" s="27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60" x14ac:dyDescent="0.2">
      <c r="A79" s="3"/>
      <c r="B79" s="4"/>
      <c r="C79" s="190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60" x14ac:dyDescent="0.2">
      <c r="C80" s="192"/>
      <c r="D80" s="10"/>
      <c r="AG80" t="s">
        <v>466</v>
      </c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zckpa+7wS5UOTXiKqGqDvf5eovdPgrXll0br9zLuV7Kwh+8A6vVLNKDvkyUewV/b8SF4PViKZR9taRM+CpiLGw==" saltValue="YwXRpOe7Nixyy1YiQ0Rt8g==" spinCount="100000" sheet="1" formatRows="0"/>
  <mergeCells count="29">
    <mergeCell ref="A74:G78"/>
    <mergeCell ref="C9:G9"/>
    <mergeCell ref="C10:G10"/>
    <mergeCell ref="C12:G12"/>
    <mergeCell ref="C29:G29"/>
    <mergeCell ref="C49:G49"/>
    <mergeCell ref="C66:G66"/>
    <mergeCell ref="C58:G58"/>
    <mergeCell ref="C59:G59"/>
    <mergeCell ref="C60:G60"/>
    <mergeCell ref="C61:G61"/>
    <mergeCell ref="C64:G64"/>
    <mergeCell ref="C65:G65"/>
    <mergeCell ref="A1:G1"/>
    <mergeCell ref="C2:G2"/>
    <mergeCell ref="C3:G3"/>
    <mergeCell ref="C4:G4"/>
    <mergeCell ref="A73:C73"/>
    <mergeCell ref="C50:G50"/>
    <mergeCell ref="C31:G31"/>
    <mergeCell ref="C32:G32"/>
    <mergeCell ref="C33:G33"/>
    <mergeCell ref="C36:G36"/>
    <mergeCell ref="C39:G39"/>
    <mergeCell ref="C41:G41"/>
    <mergeCell ref="C43:G43"/>
    <mergeCell ref="C44:G44"/>
    <mergeCell ref="C45:G45"/>
    <mergeCell ref="C48:G48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745F8-3921-4ED2-B2D3-F0CEBE238659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54" t="s">
        <v>86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72</v>
      </c>
      <c r="C4" s="257" t="s">
        <v>91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172</v>
      </c>
      <c r="C8" s="186" t="s">
        <v>173</v>
      </c>
      <c r="D8" s="165"/>
      <c r="E8" s="166"/>
      <c r="F8" s="167"/>
      <c r="G8" s="168">
        <f>SUMIF(AG9:AG9,"&lt;&gt;NOR",G9:G9)</f>
        <v>0</v>
      </c>
      <c r="H8" s="162"/>
      <c r="I8" s="162">
        <f>SUM(I9:I9)</f>
        <v>0</v>
      </c>
      <c r="J8" s="162"/>
      <c r="K8" s="162">
        <f>SUM(K9:K9)</f>
        <v>0</v>
      </c>
      <c r="L8" s="162"/>
      <c r="M8" s="162">
        <f>SUM(M9:M9)</f>
        <v>0</v>
      </c>
      <c r="N8" s="161"/>
      <c r="O8" s="161">
        <f>SUM(O9:O9)</f>
        <v>0.01</v>
      </c>
      <c r="P8" s="161"/>
      <c r="Q8" s="161">
        <f>SUM(Q9:Q9)</f>
        <v>0</v>
      </c>
      <c r="R8" s="162"/>
      <c r="S8" s="162"/>
      <c r="T8" s="162"/>
      <c r="U8" s="162"/>
      <c r="V8" s="162">
        <f>SUM(V9:V9)</f>
        <v>0.18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2185</v>
      </c>
      <c r="C9" s="189" t="s">
        <v>2186</v>
      </c>
      <c r="D9" s="181" t="s">
        <v>308</v>
      </c>
      <c r="E9" s="182">
        <v>1</v>
      </c>
      <c r="F9" s="183"/>
      <c r="G9" s="184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1.333E-2</v>
      </c>
      <c r="O9" s="156">
        <f>ROUND(E9*N9,2)</f>
        <v>0.01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333</v>
      </c>
      <c r="U9" s="157">
        <v>0.18</v>
      </c>
      <c r="V9" s="157">
        <f>ROUND(E9*U9,2)</f>
        <v>0.18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x14ac:dyDescent="0.2">
      <c r="A10" s="163" t="s">
        <v>295</v>
      </c>
      <c r="B10" s="164" t="s">
        <v>198</v>
      </c>
      <c r="C10" s="186" t="s">
        <v>199</v>
      </c>
      <c r="D10" s="165"/>
      <c r="E10" s="166"/>
      <c r="F10" s="167"/>
      <c r="G10" s="168">
        <f>SUMIF(AG11:AG22,"&lt;&gt;NOR",G11:G22)</f>
        <v>0</v>
      </c>
      <c r="H10" s="162"/>
      <c r="I10" s="162">
        <f>SUM(I11:I22)</f>
        <v>0</v>
      </c>
      <c r="J10" s="162"/>
      <c r="K10" s="162">
        <f>SUM(K11:K22)</f>
        <v>0</v>
      </c>
      <c r="L10" s="162"/>
      <c r="M10" s="162">
        <f>SUM(M11:M22)</f>
        <v>0</v>
      </c>
      <c r="N10" s="161"/>
      <c r="O10" s="161">
        <f>SUM(O11:O22)</f>
        <v>0</v>
      </c>
      <c r="P10" s="161"/>
      <c r="Q10" s="161">
        <f>SUM(Q11:Q22)</f>
        <v>7.0000000000000007E-2</v>
      </c>
      <c r="R10" s="162"/>
      <c r="S10" s="162"/>
      <c r="T10" s="162"/>
      <c r="U10" s="162"/>
      <c r="V10" s="162">
        <f>SUM(V11:V22)</f>
        <v>9.120000000000001</v>
      </c>
      <c r="W10" s="162"/>
      <c r="X10" s="162"/>
      <c r="Y10" s="162"/>
      <c r="AG10" t="s">
        <v>296</v>
      </c>
    </row>
    <row r="11" spans="1:60" outlineLevel="1" x14ac:dyDescent="0.2">
      <c r="A11" s="179">
        <v>2</v>
      </c>
      <c r="B11" s="180" t="s">
        <v>2187</v>
      </c>
      <c r="C11" s="189" t="s">
        <v>2188</v>
      </c>
      <c r="D11" s="181" t="s">
        <v>355</v>
      </c>
      <c r="E11" s="182">
        <v>2</v>
      </c>
      <c r="F11" s="183"/>
      <c r="G11" s="184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0</v>
      </c>
      <c r="O11" s="156">
        <f>ROUND(E11*N11,2)</f>
        <v>0</v>
      </c>
      <c r="P11" s="156">
        <v>0</v>
      </c>
      <c r="Q11" s="156">
        <f>ROUND(E11*P11,2)</f>
        <v>0</v>
      </c>
      <c r="R11" s="157"/>
      <c r="S11" s="157" t="s">
        <v>332</v>
      </c>
      <c r="T11" s="157" t="s">
        <v>333</v>
      </c>
      <c r="U11" s="157">
        <v>3.05</v>
      </c>
      <c r="V11" s="157">
        <f>ROUND(E11*U11,2)</f>
        <v>6.1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3">
        <v>3</v>
      </c>
      <c r="B12" s="174" t="s">
        <v>2189</v>
      </c>
      <c r="C12" s="187" t="s">
        <v>2190</v>
      </c>
      <c r="D12" s="175" t="s">
        <v>355</v>
      </c>
      <c r="E12" s="176">
        <v>4</v>
      </c>
      <c r="F12" s="177"/>
      <c r="G12" s="178">
        <f>ROUND(E12*F12,2)</f>
        <v>0</v>
      </c>
      <c r="H12" s="158"/>
      <c r="I12" s="157">
        <f>ROUND(E12*H12,2)</f>
        <v>0</v>
      </c>
      <c r="J12" s="158"/>
      <c r="K12" s="157">
        <f>ROUND(E12*J12,2)</f>
        <v>0</v>
      </c>
      <c r="L12" s="157">
        <v>21</v>
      </c>
      <c r="M12" s="157">
        <f>G12*(1+L12/100)</f>
        <v>0</v>
      </c>
      <c r="N12" s="156">
        <v>4.8999999999999998E-4</v>
      </c>
      <c r="O12" s="156">
        <f>ROUND(E12*N12,2)</f>
        <v>0</v>
      </c>
      <c r="P12" s="156">
        <v>1.7999999999999999E-2</v>
      </c>
      <c r="Q12" s="156">
        <f>ROUND(E12*P12,2)</f>
        <v>7.0000000000000007E-2</v>
      </c>
      <c r="R12" s="157"/>
      <c r="S12" s="157" t="s">
        <v>300</v>
      </c>
      <c r="T12" s="157" t="s">
        <v>333</v>
      </c>
      <c r="U12" s="157">
        <v>0.34200000000000003</v>
      </c>
      <c r="V12" s="157">
        <f>ROUND(E12*U12,2)</f>
        <v>1.37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303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2" x14ac:dyDescent="0.2">
      <c r="A13" s="154"/>
      <c r="B13" s="155"/>
      <c r="C13" s="274" t="s">
        <v>904</v>
      </c>
      <c r="D13" s="275"/>
      <c r="E13" s="275"/>
      <c r="F13" s="275"/>
      <c r="G13" s="275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7"/>
      <c r="AA13" s="147"/>
      <c r="AB13" s="147"/>
      <c r="AC13" s="147"/>
      <c r="AD13" s="147"/>
      <c r="AE13" s="147"/>
      <c r="AF13" s="147"/>
      <c r="AG13" s="147" t="s">
        <v>319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4</v>
      </c>
      <c r="B14" s="180" t="s">
        <v>2191</v>
      </c>
      <c r="C14" s="189" t="s">
        <v>2192</v>
      </c>
      <c r="D14" s="181" t="s">
        <v>348</v>
      </c>
      <c r="E14" s="182">
        <v>1.5</v>
      </c>
      <c r="F14" s="183"/>
      <c r="G14" s="184">
        <f t="shared" ref="G14:G20" si="0">ROUND(E14*F14,2)</f>
        <v>0</v>
      </c>
      <c r="H14" s="158"/>
      <c r="I14" s="157">
        <f t="shared" ref="I14:I20" si="1">ROUND(E14*H14,2)</f>
        <v>0</v>
      </c>
      <c r="J14" s="158"/>
      <c r="K14" s="157">
        <f t="shared" ref="K14:K20" si="2">ROUND(E14*J14,2)</f>
        <v>0</v>
      </c>
      <c r="L14" s="157">
        <v>21</v>
      </c>
      <c r="M14" s="157">
        <f t="shared" ref="M14:M20" si="3">G14*(1+L14/100)</f>
        <v>0</v>
      </c>
      <c r="N14" s="156">
        <v>0</v>
      </c>
      <c r="O14" s="156">
        <f t="shared" ref="O14:O20" si="4">ROUND(E14*N14,2)</f>
        <v>0</v>
      </c>
      <c r="P14" s="156">
        <v>0</v>
      </c>
      <c r="Q14" s="156">
        <f t="shared" ref="Q14:Q20" si="5">ROUND(E14*P14,2)</f>
        <v>0</v>
      </c>
      <c r="R14" s="157"/>
      <c r="S14" s="157" t="s">
        <v>332</v>
      </c>
      <c r="T14" s="157" t="s">
        <v>333</v>
      </c>
      <c r="U14" s="157">
        <v>0.155</v>
      </c>
      <c r="V14" s="157">
        <f t="shared" ref="V14:V20" si="6">ROUND(E14*U14,2)</f>
        <v>0.23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5</v>
      </c>
      <c r="B15" s="180" t="s">
        <v>2193</v>
      </c>
      <c r="C15" s="189" t="s">
        <v>2194</v>
      </c>
      <c r="D15" s="181" t="s">
        <v>348</v>
      </c>
      <c r="E15" s="182">
        <v>15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300</v>
      </c>
      <c r="T15" s="157" t="s">
        <v>333</v>
      </c>
      <c r="U15" s="157">
        <v>8.0000000000000002E-3</v>
      </c>
      <c r="V15" s="157">
        <f t="shared" si="6"/>
        <v>0.12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6</v>
      </c>
      <c r="B16" s="180" t="s">
        <v>2195</v>
      </c>
      <c r="C16" s="189" t="s">
        <v>2196</v>
      </c>
      <c r="D16" s="181" t="s">
        <v>348</v>
      </c>
      <c r="E16" s="182">
        <v>1.5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300</v>
      </c>
      <c r="T16" s="157" t="s">
        <v>333</v>
      </c>
      <c r="U16" s="157">
        <v>3.4000000000000002E-2</v>
      </c>
      <c r="V16" s="157">
        <f t="shared" si="6"/>
        <v>0.05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7</v>
      </c>
      <c r="B17" s="180" t="s">
        <v>2197</v>
      </c>
      <c r="C17" s="189" t="s">
        <v>2198</v>
      </c>
      <c r="D17" s="181" t="s">
        <v>348</v>
      </c>
      <c r="E17" s="182">
        <v>0.15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8</v>
      </c>
      <c r="B18" s="180" t="s">
        <v>2199</v>
      </c>
      <c r="C18" s="189" t="s">
        <v>2200</v>
      </c>
      <c r="D18" s="181" t="s">
        <v>348</v>
      </c>
      <c r="E18" s="182">
        <v>0.03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9</v>
      </c>
      <c r="B19" s="180" t="s">
        <v>2201</v>
      </c>
      <c r="C19" s="189" t="s">
        <v>2202</v>
      </c>
      <c r="D19" s="181" t="s">
        <v>348</v>
      </c>
      <c r="E19" s="182">
        <v>2E-3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3">
        <v>10</v>
      </c>
      <c r="B20" s="174" t="s">
        <v>2203</v>
      </c>
      <c r="C20" s="187" t="s">
        <v>2204</v>
      </c>
      <c r="D20" s="175" t="s">
        <v>348</v>
      </c>
      <c r="E20" s="176">
        <v>1.5</v>
      </c>
      <c r="F20" s="177"/>
      <c r="G20" s="178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300</v>
      </c>
      <c r="T20" s="157" t="s">
        <v>333</v>
      </c>
      <c r="U20" s="157">
        <v>0.83199999999999996</v>
      </c>
      <c r="V20" s="157">
        <f t="shared" si="6"/>
        <v>1.25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ht="22.5" outlineLevel="2" x14ac:dyDescent="0.2">
      <c r="A21" s="154"/>
      <c r="B21" s="155"/>
      <c r="C21" s="274" t="s">
        <v>2205</v>
      </c>
      <c r="D21" s="275"/>
      <c r="E21" s="275"/>
      <c r="F21" s="275"/>
      <c r="G21" s="275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319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85" t="str">
        <f>C21</f>
        <v>S naložením suti nebo vybouraných hmot do dopravního prostředku a na jejich vyložením, popřípadě přeložením na normální dopravní prostředek.</v>
      </c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11</v>
      </c>
      <c r="B22" s="180" t="s">
        <v>2206</v>
      </c>
      <c r="C22" s="189" t="s">
        <v>2207</v>
      </c>
      <c r="D22" s="181" t="s">
        <v>348</v>
      </c>
      <c r="E22" s="182">
        <v>1.2</v>
      </c>
      <c r="F22" s="183"/>
      <c r="G22" s="184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x14ac:dyDescent="0.2">
      <c r="A23" s="163" t="s">
        <v>295</v>
      </c>
      <c r="B23" s="164" t="s">
        <v>216</v>
      </c>
      <c r="C23" s="186" t="s">
        <v>217</v>
      </c>
      <c r="D23" s="165"/>
      <c r="E23" s="166"/>
      <c r="F23" s="167"/>
      <c r="G23" s="168">
        <f>SUMIF(AG24:AG26,"&lt;&gt;NOR",G24:G26)</f>
        <v>0</v>
      </c>
      <c r="H23" s="162"/>
      <c r="I23" s="162">
        <f>SUM(I24:I26)</f>
        <v>0</v>
      </c>
      <c r="J23" s="162"/>
      <c r="K23" s="162">
        <f>SUM(K24:K26)</f>
        <v>0</v>
      </c>
      <c r="L23" s="162"/>
      <c r="M23" s="162">
        <f>SUM(M24:M26)</f>
        <v>0</v>
      </c>
      <c r="N23" s="161"/>
      <c r="O23" s="161">
        <f>SUM(O24:O26)</f>
        <v>0</v>
      </c>
      <c r="P23" s="161"/>
      <c r="Q23" s="161">
        <f>SUM(Q24:Q26)</f>
        <v>0</v>
      </c>
      <c r="R23" s="162"/>
      <c r="S23" s="162"/>
      <c r="T23" s="162"/>
      <c r="U23" s="162"/>
      <c r="V23" s="162">
        <f>SUM(V24:V26)</f>
        <v>0</v>
      </c>
      <c r="W23" s="162"/>
      <c r="X23" s="162"/>
      <c r="Y23" s="162"/>
      <c r="AG23" t="s">
        <v>296</v>
      </c>
    </row>
    <row r="24" spans="1:60" outlineLevel="1" x14ac:dyDescent="0.2">
      <c r="A24" s="179">
        <v>12</v>
      </c>
      <c r="B24" s="180" t="s">
        <v>2210</v>
      </c>
      <c r="C24" s="189" t="s">
        <v>2211</v>
      </c>
      <c r="D24" s="181" t="s">
        <v>355</v>
      </c>
      <c r="E24" s="182">
        <v>70</v>
      </c>
      <c r="F24" s="183"/>
      <c r="G24" s="184">
        <f>ROUND(E24*F24,2)</f>
        <v>0</v>
      </c>
      <c r="H24" s="158"/>
      <c r="I24" s="157">
        <f>ROUND(E24*H24,2)</f>
        <v>0</v>
      </c>
      <c r="J24" s="158"/>
      <c r="K24" s="157">
        <f>ROUND(E24*J24,2)</f>
        <v>0</v>
      </c>
      <c r="L24" s="157">
        <v>21</v>
      </c>
      <c r="M24" s="157">
        <f>G24*(1+L24/100)</f>
        <v>0</v>
      </c>
      <c r="N24" s="156">
        <v>0</v>
      </c>
      <c r="O24" s="156">
        <f>ROUND(E24*N24,2)</f>
        <v>0</v>
      </c>
      <c r="P24" s="156">
        <v>0</v>
      </c>
      <c r="Q24" s="156">
        <f>ROUND(E24*P24,2)</f>
        <v>0</v>
      </c>
      <c r="R24" s="157"/>
      <c r="S24" s="157" t="s">
        <v>332</v>
      </c>
      <c r="T24" s="157" t="s">
        <v>333</v>
      </c>
      <c r="U24" s="157">
        <v>0</v>
      </c>
      <c r="V24" s="157">
        <f>ROUND(E24*U24,2)</f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1674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13</v>
      </c>
      <c r="B25" s="180" t="s">
        <v>2216</v>
      </c>
      <c r="C25" s="189" t="s">
        <v>2217</v>
      </c>
      <c r="D25" s="181" t="s">
        <v>355</v>
      </c>
      <c r="E25" s="182">
        <v>70</v>
      </c>
      <c r="F25" s="183"/>
      <c r="G25" s="184">
        <f>ROUND(E25*F25,2)</f>
        <v>0</v>
      </c>
      <c r="H25" s="158"/>
      <c r="I25" s="157">
        <f>ROUND(E25*H25,2)</f>
        <v>0</v>
      </c>
      <c r="J25" s="158"/>
      <c r="K25" s="157">
        <f>ROUND(E25*J25,2)</f>
        <v>0</v>
      </c>
      <c r="L25" s="157">
        <v>21</v>
      </c>
      <c r="M25" s="157">
        <f>G25*(1+L25/100)</f>
        <v>0</v>
      </c>
      <c r="N25" s="156">
        <v>0</v>
      </c>
      <c r="O25" s="156">
        <f>ROUND(E25*N25,2)</f>
        <v>0</v>
      </c>
      <c r="P25" s="156">
        <v>0</v>
      </c>
      <c r="Q25" s="156">
        <f>ROUND(E25*P25,2)</f>
        <v>0</v>
      </c>
      <c r="R25" s="157"/>
      <c r="S25" s="157" t="s">
        <v>332</v>
      </c>
      <c r="T25" s="157" t="s">
        <v>333</v>
      </c>
      <c r="U25" s="157">
        <v>0</v>
      </c>
      <c r="V25" s="157">
        <f>ROUND(E25*U25,2)</f>
        <v>0</v>
      </c>
      <c r="W25" s="157"/>
      <c r="X25" s="157" t="s">
        <v>334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2218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14</v>
      </c>
      <c r="B26" s="180" t="s">
        <v>2229</v>
      </c>
      <c r="C26" s="189" t="s">
        <v>2230</v>
      </c>
      <c r="D26" s="181" t="s">
        <v>0</v>
      </c>
      <c r="E26" s="182">
        <v>41.65</v>
      </c>
      <c r="F26" s="183"/>
      <c r="G26" s="184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7"/>
      <c r="S26" s="157" t="s">
        <v>300</v>
      </c>
      <c r="T26" s="157" t="s">
        <v>333</v>
      </c>
      <c r="U26" s="157">
        <v>0</v>
      </c>
      <c r="V26" s="157">
        <f>ROUND(E26*U26,2)</f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1674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x14ac:dyDescent="0.2">
      <c r="A27" s="163" t="s">
        <v>295</v>
      </c>
      <c r="B27" s="164" t="s">
        <v>231</v>
      </c>
      <c r="C27" s="186" t="s">
        <v>232</v>
      </c>
      <c r="D27" s="165"/>
      <c r="E27" s="166"/>
      <c r="F27" s="167"/>
      <c r="G27" s="168">
        <f>SUMIF(AG28:AG29,"&lt;&gt;NOR",G28:G29)</f>
        <v>0</v>
      </c>
      <c r="H27" s="162"/>
      <c r="I27" s="162">
        <f>SUM(I28:I29)</f>
        <v>0</v>
      </c>
      <c r="J27" s="162"/>
      <c r="K27" s="162">
        <f>SUM(K28:K29)</f>
        <v>0</v>
      </c>
      <c r="L27" s="162"/>
      <c r="M27" s="162">
        <f>SUM(M28:M29)</f>
        <v>0</v>
      </c>
      <c r="N27" s="161"/>
      <c r="O27" s="161">
        <f>SUM(O28:O29)</f>
        <v>0</v>
      </c>
      <c r="P27" s="161"/>
      <c r="Q27" s="161">
        <f>SUM(Q28:Q29)</f>
        <v>0</v>
      </c>
      <c r="R27" s="162"/>
      <c r="S27" s="162"/>
      <c r="T27" s="162"/>
      <c r="U27" s="162"/>
      <c r="V27" s="162">
        <f>SUM(V28:V29)</f>
        <v>0</v>
      </c>
      <c r="W27" s="162"/>
      <c r="X27" s="162"/>
      <c r="Y27" s="162"/>
      <c r="AG27" t="s">
        <v>296</v>
      </c>
    </row>
    <row r="28" spans="1:60" outlineLevel="1" x14ac:dyDescent="0.2">
      <c r="A28" s="179">
        <v>15</v>
      </c>
      <c r="B28" s="180" t="s">
        <v>2231</v>
      </c>
      <c r="C28" s="189" t="s">
        <v>2232</v>
      </c>
      <c r="D28" s="181" t="s">
        <v>2233</v>
      </c>
      <c r="E28" s="182">
        <v>16</v>
      </c>
      <c r="F28" s="183"/>
      <c r="G28" s="184">
        <f>ROUND(E28*F28,2)</f>
        <v>0</v>
      </c>
      <c r="H28" s="158"/>
      <c r="I28" s="157">
        <f>ROUND(E28*H28,2)</f>
        <v>0</v>
      </c>
      <c r="J28" s="158"/>
      <c r="K28" s="157">
        <f>ROUND(E28*J28,2)</f>
        <v>0</v>
      </c>
      <c r="L28" s="157">
        <v>21</v>
      </c>
      <c r="M28" s="157">
        <f>G28*(1+L28/100)</f>
        <v>0</v>
      </c>
      <c r="N28" s="156">
        <v>0</v>
      </c>
      <c r="O28" s="156">
        <f>ROUND(E28*N28,2)</f>
        <v>0</v>
      </c>
      <c r="P28" s="156">
        <v>0</v>
      </c>
      <c r="Q28" s="156">
        <f>ROUND(E28*P28,2)</f>
        <v>0</v>
      </c>
      <c r="R28" s="157"/>
      <c r="S28" s="157" t="s">
        <v>332</v>
      </c>
      <c r="T28" s="157" t="s">
        <v>333</v>
      </c>
      <c r="U28" s="157">
        <v>0</v>
      </c>
      <c r="V28" s="157">
        <f>ROUND(E28*U28,2)</f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1674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16</v>
      </c>
      <c r="B29" s="180" t="s">
        <v>2234</v>
      </c>
      <c r="C29" s="189" t="s">
        <v>2235</v>
      </c>
      <c r="D29" s="181" t="s">
        <v>2233</v>
      </c>
      <c r="E29" s="182">
        <v>8</v>
      </c>
      <c r="F29" s="183"/>
      <c r="G29" s="184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6">
        <v>0</v>
      </c>
      <c r="O29" s="156">
        <f>ROUND(E29*N29,2)</f>
        <v>0</v>
      </c>
      <c r="P29" s="156">
        <v>0</v>
      </c>
      <c r="Q29" s="156">
        <f>ROUND(E29*P29,2)</f>
        <v>0</v>
      </c>
      <c r="R29" s="157"/>
      <c r="S29" s="157" t="s">
        <v>332</v>
      </c>
      <c r="T29" s="157" t="s">
        <v>333</v>
      </c>
      <c r="U29" s="157">
        <v>0</v>
      </c>
      <c r="V29" s="157">
        <f>ROUND(E29*U29,2)</f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1674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x14ac:dyDescent="0.2">
      <c r="A30" s="163" t="s">
        <v>295</v>
      </c>
      <c r="B30" s="164" t="s">
        <v>235</v>
      </c>
      <c r="C30" s="186" t="s">
        <v>236</v>
      </c>
      <c r="D30" s="165"/>
      <c r="E30" s="166"/>
      <c r="F30" s="167"/>
      <c r="G30" s="168">
        <f>SUMIF(AG31:AG39,"&lt;&gt;NOR",G31:G39)</f>
        <v>0</v>
      </c>
      <c r="H30" s="162"/>
      <c r="I30" s="162">
        <f>SUM(I31:I39)</f>
        <v>0</v>
      </c>
      <c r="J30" s="162"/>
      <c r="K30" s="162">
        <f>SUM(K31:K39)</f>
        <v>0</v>
      </c>
      <c r="L30" s="162"/>
      <c r="M30" s="162">
        <f>SUM(M31:M39)</f>
        <v>0</v>
      </c>
      <c r="N30" s="161"/>
      <c r="O30" s="161">
        <f>SUM(O31:O39)</f>
        <v>0.05</v>
      </c>
      <c r="P30" s="161"/>
      <c r="Q30" s="161">
        <f>SUM(Q31:Q39)</f>
        <v>0.19</v>
      </c>
      <c r="R30" s="162"/>
      <c r="S30" s="162"/>
      <c r="T30" s="162"/>
      <c r="U30" s="162"/>
      <c r="V30" s="162">
        <f>SUM(V31:V39)</f>
        <v>63.05</v>
      </c>
      <c r="W30" s="162"/>
      <c r="X30" s="162"/>
      <c r="Y30" s="162"/>
      <c r="AG30" t="s">
        <v>296</v>
      </c>
    </row>
    <row r="31" spans="1:60" outlineLevel="1" x14ac:dyDescent="0.2">
      <c r="A31" s="179">
        <v>17</v>
      </c>
      <c r="B31" s="180" t="s">
        <v>2244</v>
      </c>
      <c r="C31" s="189" t="s">
        <v>2245</v>
      </c>
      <c r="D31" s="181" t="s">
        <v>314</v>
      </c>
      <c r="E31" s="182">
        <v>22</v>
      </c>
      <c r="F31" s="183"/>
      <c r="G31" s="184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7"/>
      <c r="S31" s="157" t="s">
        <v>300</v>
      </c>
      <c r="T31" s="157" t="s">
        <v>333</v>
      </c>
      <c r="U31" s="157">
        <v>0.23699999999999999</v>
      </c>
      <c r="V31" s="157">
        <f>ROUND(E31*U31,2)</f>
        <v>5.21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1674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22.5" outlineLevel="1" x14ac:dyDescent="0.2">
      <c r="A32" s="179">
        <v>18</v>
      </c>
      <c r="B32" s="180" t="s">
        <v>2252</v>
      </c>
      <c r="C32" s="189" t="s">
        <v>2253</v>
      </c>
      <c r="D32" s="181" t="s">
        <v>355</v>
      </c>
      <c r="E32" s="182">
        <v>60</v>
      </c>
      <c r="F32" s="183"/>
      <c r="G32" s="184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2.0000000000000002E-5</v>
      </c>
      <c r="O32" s="156">
        <f>ROUND(E32*N32,2)</f>
        <v>0</v>
      </c>
      <c r="P32" s="156">
        <v>3.2000000000000002E-3</v>
      </c>
      <c r="Q32" s="156">
        <f>ROUND(E32*P32,2)</f>
        <v>0.19</v>
      </c>
      <c r="R32" s="157"/>
      <c r="S32" s="157" t="s">
        <v>300</v>
      </c>
      <c r="T32" s="157" t="s">
        <v>333</v>
      </c>
      <c r="U32" s="157">
        <v>5.2999999999999999E-2</v>
      </c>
      <c r="V32" s="157">
        <f>ROUND(E32*U32,2)</f>
        <v>3.18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303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3">
        <v>19</v>
      </c>
      <c r="B33" s="174" t="s">
        <v>2256</v>
      </c>
      <c r="C33" s="187" t="s">
        <v>2257</v>
      </c>
      <c r="D33" s="175" t="s">
        <v>355</v>
      </c>
      <c r="E33" s="176">
        <v>70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7.6000000000000004E-4</v>
      </c>
      <c r="O33" s="156">
        <f>ROUND(E33*N33,2)</f>
        <v>0.05</v>
      </c>
      <c r="P33" s="156">
        <v>0</v>
      </c>
      <c r="Q33" s="156">
        <f>ROUND(E33*P33,2)</f>
        <v>0</v>
      </c>
      <c r="R33" s="157"/>
      <c r="S33" s="157" t="s">
        <v>332</v>
      </c>
      <c r="T33" s="157" t="s">
        <v>333</v>
      </c>
      <c r="U33" s="157">
        <v>0.3</v>
      </c>
      <c r="V33" s="157">
        <f>ROUND(E33*U33,2)</f>
        <v>21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1674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">
      <c r="A34" s="154"/>
      <c r="B34" s="155"/>
      <c r="C34" s="274" t="s">
        <v>2258</v>
      </c>
      <c r="D34" s="275"/>
      <c r="E34" s="275"/>
      <c r="F34" s="275"/>
      <c r="G34" s="275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319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2.5" outlineLevel="1" x14ac:dyDescent="0.2">
      <c r="A35" s="179">
        <v>20</v>
      </c>
      <c r="B35" s="180" t="s">
        <v>2269</v>
      </c>
      <c r="C35" s="189" t="s">
        <v>2270</v>
      </c>
      <c r="D35" s="181" t="s">
        <v>355</v>
      </c>
      <c r="E35" s="182">
        <v>70</v>
      </c>
      <c r="F35" s="183"/>
      <c r="G35" s="184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0</v>
      </c>
      <c r="O35" s="156">
        <f>ROUND(E35*N35,2)</f>
        <v>0</v>
      </c>
      <c r="P35" s="156">
        <v>0</v>
      </c>
      <c r="Q35" s="156">
        <f>ROUND(E35*P35,2)</f>
        <v>0</v>
      </c>
      <c r="R35" s="157"/>
      <c r="S35" s="157" t="s">
        <v>332</v>
      </c>
      <c r="T35" s="157" t="s">
        <v>333</v>
      </c>
      <c r="U35" s="157">
        <v>0.41160000000000002</v>
      </c>
      <c r="V35" s="157">
        <f>ROUND(E35*U35,2)</f>
        <v>28.81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1674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">
      <c r="A36" s="179">
        <v>21</v>
      </c>
      <c r="B36" s="180" t="s">
        <v>2281</v>
      </c>
      <c r="C36" s="189" t="s">
        <v>2282</v>
      </c>
      <c r="D36" s="181" t="s">
        <v>355</v>
      </c>
      <c r="E36" s="182">
        <v>70</v>
      </c>
      <c r="F36" s="183"/>
      <c r="G36" s="184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7"/>
      <c r="S36" s="157" t="s">
        <v>332</v>
      </c>
      <c r="T36" s="157" t="s">
        <v>333</v>
      </c>
      <c r="U36" s="157">
        <v>1.7999999999999999E-2</v>
      </c>
      <c r="V36" s="157">
        <f>ROUND(E36*U36,2)</f>
        <v>1.26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1674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">
      <c r="A37" s="179">
        <v>22</v>
      </c>
      <c r="B37" s="180" t="s">
        <v>2283</v>
      </c>
      <c r="C37" s="189" t="s">
        <v>2284</v>
      </c>
      <c r="D37" s="181" t="s">
        <v>314</v>
      </c>
      <c r="E37" s="182">
        <v>12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0.29899999999999999</v>
      </c>
      <c r="V37" s="157">
        <f>ROUND(E37*U37,2)</f>
        <v>3.59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1674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.5" outlineLevel="1" x14ac:dyDescent="0.2">
      <c r="A38" s="179">
        <v>23</v>
      </c>
      <c r="B38" s="180" t="s">
        <v>2289</v>
      </c>
      <c r="C38" s="189" t="s">
        <v>2290</v>
      </c>
      <c r="D38" s="181" t="s">
        <v>314</v>
      </c>
      <c r="E38" s="182">
        <v>6</v>
      </c>
      <c r="F38" s="183"/>
      <c r="G38" s="184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332</v>
      </c>
      <c r="T38" s="157" t="s">
        <v>333</v>
      </c>
      <c r="U38" s="157">
        <v>0</v>
      </c>
      <c r="V38" s="157">
        <f>ROUND(E38*U38,2)</f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1674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9">
        <v>24</v>
      </c>
      <c r="B39" s="180" t="s">
        <v>2291</v>
      </c>
      <c r="C39" s="189" t="s">
        <v>2292</v>
      </c>
      <c r="D39" s="181" t="s">
        <v>0</v>
      </c>
      <c r="E39" s="182">
        <v>759.93</v>
      </c>
      <c r="F39" s="183"/>
      <c r="G39" s="184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7"/>
      <c r="S39" s="157" t="s">
        <v>300</v>
      </c>
      <c r="T39" s="157" t="s">
        <v>333</v>
      </c>
      <c r="U39" s="157">
        <v>0</v>
      </c>
      <c r="V39" s="157">
        <f>ROUND(E39*U39,2)</f>
        <v>0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1674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x14ac:dyDescent="0.2">
      <c r="A40" s="163" t="s">
        <v>295</v>
      </c>
      <c r="B40" s="164" t="s">
        <v>237</v>
      </c>
      <c r="C40" s="186" t="s">
        <v>238</v>
      </c>
      <c r="D40" s="165"/>
      <c r="E40" s="166"/>
      <c r="F40" s="167"/>
      <c r="G40" s="168">
        <f>SUMIF(AG41:AG46,"&lt;&gt;NOR",G41:G46)</f>
        <v>0</v>
      </c>
      <c r="H40" s="162"/>
      <c r="I40" s="162">
        <f>SUM(I41:I46)</f>
        <v>0</v>
      </c>
      <c r="J40" s="162"/>
      <c r="K40" s="162">
        <f>SUM(K41:K46)</f>
        <v>0</v>
      </c>
      <c r="L40" s="162"/>
      <c r="M40" s="162">
        <f>SUM(M41:M46)</f>
        <v>0</v>
      </c>
      <c r="N40" s="161"/>
      <c r="O40" s="161">
        <f>SUM(O41:O46)</f>
        <v>0</v>
      </c>
      <c r="P40" s="161"/>
      <c r="Q40" s="161">
        <f>SUM(Q41:Q46)</f>
        <v>0.01</v>
      </c>
      <c r="R40" s="162"/>
      <c r="S40" s="162"/>
      <c r="T40" s="162"/>
      <c r="U40" s="162"/>
      <c r="V40" s="162">
        <f>SUM(V41:V46)</f>
        <v>12.2</v>
      </c>
      <c r="W40" s="162"/>
      <c r="X40" s="162"/>
      <c r="Y40" s="162"/>
      <c r="AG40" t="s">
        <v>296</v>
      </c>
    </row>
    <row r="41" spans="1:60" outlineLevel="1" x14ac:dyDescent="0.2">
      <c r="A41" s="179">
        <v>25</v>
      </c>
      <c r="B41" s="180" t="s">
        <v>2293</v>
      </c>
      <c r="C41" s="189" t="s">
        <v>2294</v>
      </c>
      <c r="D41" s="181" t="s">
        <v>314</v>
      </c>
      <c r="E41" s="182">
        <v>2</v>
      </c>
      <c r="F41" s="183"/>
      <c r="G41" s="184">
        <f t="shared" ref="G41:G46" si="7">ROUND(E41*F41,2)</f>
        <v>0</v>
      </c>
      <c r="H41" s="158"/>
      <c r="I41" s="157">
        <f t="shared" ref="I41:I46" si="8">ROUND(E41*H41,2)</f>
        <v>0</v>
      </c>
      <c r="J41" s="158"/>
      <c r="K41" s="157">
        <f t="shared" ref="K41:K46" si="9">ROUND(E41*J41,2)</f>
        <v>0</v>
      </c>
      <c r="L41" s="157">
        <v>21</v>
      </c>
      <c r="M41" s="157">
        <f t="shared" ref="M41:M46" si="10">G41*(1+L41/100)</f>
        <v>0</v>
      </c>
      <c r="N41" s="156">
        <v>4.0000000000000003E-5</v>
      </c>
      <c r="O41" s="156">
        <f t="shared" ref="O41:O46" si="11">ROUND(E41*N41,2)</f>
        <v>0</v>
      </c>
      <c r="P41" s="156">
        <v>4.4999999999999999E-4</v>
      </c>
      <c r="Q41" s="156">
        <f t="shared" ref="Q41:Q46" si="12">ROUND(E41*P41,2)</f>
        <v>0</v>
      </c>
      <c r="R41" s="157"/>
      <c r="S41" s="157" t="s">
        <v>300</v>
      </c>
      <c r="T41" s="157" t="s">
        <v>333</v>
      </c>
      <c r="U41" s="157">
        <v>5.1999999999999998E-2</v>
      </c>
      <c r="V41" s="157">
        <f t="shared" ref="V41:V46" si="13">ROUND(E41*U41,2)</f>
        <v>0.1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303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9">
        <v>26</v>
      </c>
      <c r="B42" s="180" t="s">
        <v>2295</v>
      </c>
      <c r="C42" s="189" t="s">
        <v>2296</v>
      </c>
      <c r="D42" s="181" t="s">
        <v>314</v>
      </c>
      <c r="E42" s="182">
        <v>22</v>
      </c>
      <c r="F42" s="183"/>
      <c r="G42" s="184">
        <f t="shared" si="7"/>
        <v>0</v>
      </c>
      <c r="H42" s="158"/>
      <c r="I42" s="157">
        <f t="shared" si="8"/>
        <v>0</v>
      </c>
      <c r="J42" s="158"/>
      <c r="K42" s="157">
        <f t="shared" si="9"/>
        <v>0</v>
      </c>
      <c r="L42" s="157">
        <v>21</v>
      </c>
      <c r="M42" s="157">
        <f t="shared" si="10"/>
        <v>0</v>
      </c>
      <c r="N42" s="156">
        <v>9.0000000000000006E-5</v>
      </c>
      <c r="O42" s="156">
        <f t="shared" si="11"/>
        <v>0</v>
      </c>
      <c r="P42" s="156">
        <v>4.4999999999999999E-4</v>
      </c>
      <c r="Q42" s="156">
        <f t="shared" si="12"/>
        <v>0.01</v>
      </c>
      <c r="R42" s="157"/>
      <c r="S42" s="157" t="s">
        <v>300</v>
      </c>
      <c r="T42" s="157" t="s">
        <v>333</v>
      </c>
      <c r="U42" s="157">
        <v>0.16600000000000001</v>
      </c>
      <c r="V42" s="157">
        <f t="shared" si="13"/>
        <v>3.65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303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">
      <c r="A43" s="179">
        <v>27</v>
      </c>
      <c r="B43" s="180" t="s">
        <v>2323</v>
      </c>
      <c r="C43" s="189" t="s">
        <v>2324</v>
      </c>
      <c r="D43" s="181" t="s">
        <v>314</v>
      </c>
      <c r="E43" s="182">
        <v>11</v>
      </c>
      <c r="F43" s="183"/>
      <c r="G43" s="184">
        <f t="shared" si="7"/>
        <v>0</v>
      </c>
      <c r="H43" s="158"/>
      <c r="I43" s="157">
        <f t="shared" si="8"/>
        <v>0</v>
      </c>
      <c r="J43" s="158"/>
      <c r="K43" s="157">
        <f t="shared" si="9"/>
        <v>0</v>
      </c>
      <c r="L43" s="157">
        <v>21</v>
      </c>
      <c r="M43" s="157">
        <f t="shared" si="10"/>
        <v>0</v>
      </c>
      <c r="N43" s="156">
        <v>4.4000000000000002E-4</v>
      </c>
      <c r="O43" s="156">
        <f t="shared" si="11"/>
        <v>0</v>
      </c>
      <c r="P43" s="156">
        <v>0</v>
      </c>
      <c r="Q43" s="156">
        <f t="shared" si="12"/>
        <v>0</v>
      </c>
      <c r="R43" s="157"/>
      <c r="S43" s="157" t="s">
        <v>332</v>
      </c>
      <c r="T43" s="157" t="s">
        <v>333</v>
      </c>
      <c r="U43" s="157">
        <v>0.16</v>
      </c>
      <c r="V43" s="157">
        <f t="shared" si="13"/>
        <v>1.76</v>
      </c>
      <c r="W43" s="157"/>
      <c r="X43" s="157" t="s">
        <v>301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1674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9">
        <v>28</v>
      </c>
      <c r="B44" s="180" t="s">
        <v>2325</v>
      </c>
      <c r="C44" s="189" t="s">
        <v>2326</v>
      </c>
      <c r="D44" s="181" t="s">
        <v>314</v>
      </c>
      <c r="E44" s="182">
        <v>11</v>
      </c>
      <c r="F44" s="183"/>
      <c r="G44" s="184">
        <f t="shared" si="7"/>
        <v>0</v>
      </c>
      <c r="H44" s="158"/>
      <c r="I44" s="157">
        <f t="shared" si="8"/>
        <v>0</v>
      </c>
      <c r="J44" s="158"/>
      <c r="K44" s="157">
        <f t="shared" si="9"/>
        <v>0</v>
      </c>
      <c r="L44" s="157">
        <v>21</v>
      </c>
      <c r="M44" s="157">
        <f t="shared" si="10"/>
        <v>0</v>
      </c>
      <c r="N44" s="156">
        <v>0</v>
      </c>
      <c r="O44" s="156">
        <f t="shared" si="11"/>
        <v>0</v>
      </c>
      <c r="P44" s="156">
        <v>0</v>
      </c>
      <c r="Q44" s="156">
        <f t="shared" si="12"/>
        <v>0</v>
      </c>
      <c r="R44" s="157"/>
      <c r="S44" s="157" t="s">
        <v>332</v>
      </c>
      <c r="T44" s="157" t="s">
        <v>333</v>
      </c>
      <c r="U44" s="157">
        <v>0.14399999999999999</v>
      </c>
      <c r="V44" s="157">
        <f t="shared" si="13"/>
        <v>1.58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1674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ht="22.5" outlineLevel="1" x14ac:dyDescent="0.2">
      <c r="A45" s="179">
        <v>29</v>
      </c>
      <c r="B45" s="180" t="s">
        <v>2327</v>
      </c>
      <c r="C45" s="189" t="s">
        <v>2328</v>
      </c>
      <c r="D45" s="181" t="s">
        <v>314</v>
      </c>
      <c r="E45" s="182">
        <v>11</v>
      </c>
      <c r="F45" s="183"/>
      <c r="G45" s="184">
        <f t="shared" si="7"/>
        <v>0</v>
      </c>
      <c r="H45" s="158"/>
      <c r="I45" s="157">
        <f t="shared" si="8"/>
        <v>0</v>
      </c>
      <c r="J45" s="158"/>
      <c r="K45" s="157">
        <f t="shared" si="9"/>
        <v>0</v>
      </c>
      <c r="L45" s="157">
        <v>21</v>
      </c>
      <c r="M45" s="157">
        <f t="shared" si="10"/>
        <v>0</v>
      </c>
      <c r="N45" s="156">
        <v>0</v>
      </c>
      <c r="O45" s="156">
        <f t="shared" si="11"/>
        <v>0</v>
      </c>
      <c r="P45" s="156">
        <v>0</v>
      </c>
      <c r="Q45" s="156">
        <f t="shared" si="12"/>
        <v>0</v>
      </c>
      <c r="R45" s="157"/>
      <c r="S45" s="157" t="s">
        <v>332</v>
      </c>
      <c r="T45" s="157" t="s">
        <v>333</v>
      </c>
      <c r="U45" s="157">
        <v>0.19600000000000001</v>
      </c>
      <c r="V45" s="157">
        <f t="shared" si="13"/>
        <v>2.16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1674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9">
        <v>30</v>
      </c>
      <c r="B46" s="180" t="s">
        <v>2331</v>
      </c>
      <c r="C46" s="189" t="s">
        <v>2332</v>
      </c>
      <c r="D46" s="181" t="s">
        <v>314</v>
      </c>
      <c r="E46" s="182">
        <v>11</v>
      </c>
      <c r="F46" s="183"/>
      <c r="G46" s="184">
        <f t="shared" si="7"/>
        <v>0</v>
      </c>
      <c r="H46" s="158"/>
      <c r="I46" s="157">
        <f t="shared" si="8"/>
        <v>0</v>
      </c>
      <c r="J46" s="158"/>
      <c r="K46" s="157">
        <f t="shared" si="9"/>
        <v>0</v>
      </c>
      <c r="L46" s="157">
        <v>21</v>
      </c>
      <c r="M46" s="157">
        <f t="shared" si="10"/>
        <v>0</v>
      </c>
      <c r="N46" s="156">
        <v>0</v>
      </c>
      <c r="O46" s="156">
        <f t="shared" si="11"/>
        <v>0</v>
      </c>
      <c r="P46" s="156">
        <v>0</v>
      </c>
      <c r="Q46" s="156">
        <f t="shared" si="12"/>
        <v>0</v>
      </c>
      <c r="R46" s="157"/>
      <c r="S46" s="157" t="s">
        <v>332</v>
      </c>
      <c r="T46" s="157" t="s">
        <v>333</v>
      </c>
      <c r="U46" s="157">
        <v>0.26800000000000002</v>
      </c>
      <c r="V46" s="157">
        <f t="shared" si="13"/>
        <v>2.95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1674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x14ac:dyDescent="0.2">
      <c r="A47" s="163" t="s">
        <v>295</v>
      </c>
      <c r="B47" s="164" t="s">
        <v>239</v>
      </c>
      <c r="C47" s="186" t="s">
        <v>240</v>
      </c>
      <c r="D47" s="165"/>
      <c r="E47" s="166"/>
      <c r="F47" s="167"/>
      <c r="G47" s="168">
        <f>SUMIF(AG48:AG59,"&lt;&gt;NOR",G48:G59)</f>
        <v>0</v>
      </c>
      <c r="H47" s="162"/>
      <c r="I47" s="162">
        <f>SUM(I48:I59)</f>
        <v>0</v>
      </c>
      <c r="J47" s="162"/>
      <c r="K47" s="162">
        <f>SUM(K48:K59)</f>
        <v>0</v>
      </c>
      <c r="L47" s="162"/>
      <c r="M47" s="162">
        <f>SUM(M48:M59)</f>
        <v>0</v>
      </c>
      <c r="N47" s="161"/>
      <c r="O47" s="161">
        <f>SUM(O48:O59)</f>
        <v>0.25</v>
      </c>
      <c r="P47" s="161"/>
      <c r="Q47" s="161">
        <f>SUM(Q48:Q59)</f>
        <v>1.24</v>
      </c>
      <c r="R47" s="162"/>
      <c r="S47" s="162"/>
      <c r="T47" s="162"/>
      <c r="U47" s="162"/>
      <c r="V47" s="162">
        <f>SUM(V48:V59)</f>
        <v>32.07</v>
      </c>
      <c r="W47" s="162"/>
      <c r="X47" s="162"/>
      <c r="Y47" s="162"/>
      <c r="AG47" t="s">
        <v>296</v>
      </c>
    </row>
    <row r="48" spans="1:60" outlineLevel="1" x14ac:dyDescent="0.2">
      <c r="A48" s="179">
        <v>31</v>
      </c>
      <c r="B48" s="180" t="s">
        <v>2337</v>
      </c>
      <c r="C48" s="189" t="s">
        <v>2338</v>
      </c>
      <c r="D48" s="181" t="s">
        <v>308</v>
      </c>
      <c r="E48" s="182">
        <v>52</v>
      </c>
      <c r="F48" s="183"/>
      <c r="G48" s="184">
        <f t="shared" ref="G48:G59" si="14">ROUND(E48*F48,2)</f>
        <v>0</v>
      </c>
      <c r="H48" s="158"/>
      <c r="I48" s="157">
        <f t="shared" ref="I48:I59" si="15">ROUND(E48*H48,2)</f>
        <v>0</v>
      </c>
      <c r="J48" s="158"/>
      <c r="K48" s="157">
        <f t="shared" ref="K48:K59" si="16">ROUND(E48*J48,2)</f>
        <v>0</v>
      </c>
      <c r="L48" s="157">
        <v>21</v>
      </c>
      <c r="M48" s="157">
        <f t="shared" ref="M48:M59" si="17">G48*(1+L48/100)</f>
        <v>0</v>
      </c>
      <c r="N48" s="156">
        <v>0</v>
      </c>
      <c r="O48" s="156">
        <f t="shared" ref="O48:O59" si="18">ROUND(E48*N48,2)</f>
        <v>0</v>
      </c>
      <c r="P48" s="156">
        <v>2.3800000000000002E-2</v>
      </c>
      <c r="Q48" s="156">
        <f t="shared" ref="Q48:Q59" si="19">ROUND(E48*P48,2)</f>
        <v>1.24</v>
      </c>
      <c r="R48" s="157"/>
      <c r="S48" s="157" t="s">
        <v>332</v>
      </c>
      <c r="T48" s="157" t="s">
        <v>333</v>
      </c>
      <c r="U48" s="157">
        <v>0.08</v>
      </c>
      <c r="V48" s="157">
        <f t="shared" ref="V48:V59" si="20">ROUND(E48*U48,2)</f>
        <v>4.16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303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33.75" outlineLevel="1" x14ac:dyDescent="0.2">
      <c r="A49" s="179">
        <v>32</v>
      </c>
      <c r="B49" s="180" t="s">
        <v>3443</v>
      </c>
      <c r="C49" s="189" t="s">
        <v>3444</v>
      </c>
      <c r="D49" s="181" t="s">
        <v>314</v>
      </c>
      <c r="E49" s="182">
        <v>4</v>
      </c>
      <c r="F49" s="183"/>
      <c r="G49" s="184">
        <f t="shared" si="14"/>
        <v>0</v>
      </c>
      <c r="H49" s="158"/>
      <c r="I49" s="157">
        <f t="shared" si="15"/>
        <v>0</v>
      </c>
      <c r="J49" s="158"/>
      <c r="K49" s="157">
        <f t="shared" si="16"/>
        <v>0</v>
      </c>
      <c r="L49" s="157">
        <v>21</v>
      </c>
      <c r="M49" s="157">
        <f t="shared" si="17"/>
        <v>0</v>
      </c>
      <c r="N49" s="156">
        <v>1.7600000000000001E-2</v>
      </c>
      <c r="O49" s="156">
        <f t="shared" si="18"/>
        <v>7.0000000000000007E-2</v>
      </c>
      <c r="P49" s="156">
        <v>0</v>
      </c>
      <c r="Q49" s="156">
        <f t="shared" si="19"/>
        <v>0</v>
      </c>
      <c r="R49" s="157"/>
      <c r="S49" s="157" t="s">
        <v>332</v>
      </c>
      <c r="T49" s="157" t="s">
        <v>333</v>
      </c>
      <c r="U49" s="157">
        <v>0.91</v>
      </c>
      <c r="V49" s="157">
        <f t="shared" si="20"/>
        <v>3.64</v>
      </c>
      <c r="W49" s="157"/>
      <c r="X49" s="157" t="s">
        <v>301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1674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ht="33.75" outlineLevel="1" x14ac:dyDescent="0.2">
      <c r="A50" s="179">
        <v>33</v>
      </c>
      <c r="B50" s="180" t="s">
        <v>2373</v>
      </c>
      <c r="C50" s="189" t="s">
        <v>2374</v>
      </c>
      <c r="D50" s="181" t="s">
        <v>314</v>
      </c>
      <c r="E50" s="182">
        <v>3</v>
      </c>
      <c r="F50" s="183"/>
      <c r="G50" s="184">
        <f t="shared" si="14"/>
        <v>0</v>
      </c>
      <c r="H50" s="158"/>
      <c r="I50" s="157">
        <f t="shared" si="15"/>
        <v>0</v>
      </c>
      <c r="J50" s="158"/>
      <c r="K50" s="157">
        <f t="shared" si="16"/>
        <v>0</v>
      </c>
      <c r="L50" s="157">
        <v>21</v>
      </c>
      <c r="M50" s="157">
        <f t="shared" si="17"/>
        <v>0</v>
      </c>
      <c r="N50" s="156">
        <v>2.112E-2</v>
      </c>
      <c r="O50" s="156">
        <f t="shared" si="18"/>
        <v>0.06</v>
      </c>
      <c r="P50" s="156">
        <v>0</v>
      </c>
      <c r="Q50" s="156">
        <f t="shared" si="19"/>
        <v>0</v>
      </c>
      <c r="R50" s="157"/>
      <c r="S50" s="157" t="s">
        <v>332</v>
      </c>
      <c r="T50" s="157" t="s">
        <v>333</v>
      </c>
      <c r="U50" s="157">
        <v>0.93</v>
      </c>
      <c r="V50" s="157">
        <f t="shared" si="20"/>
        <v>2.79</v>
      </c>
      <c r="W50" s="157"/>
      <c r="X50" s="157" t="s">
        <v>301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1674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ht="33.75" outlineLevel="1" x14ac:dyDescent="0.2">
      <c r="A51" s="179">
        <v>34</v>
      </c>
      <c r="B51" s="180" t="s">
        <v>3445</v>
      </c>
      <c r="C51" s="189" t="s">
        <v>3446</v>
      </c>
      <c r="D51" s="181" t="s">
        <v>314</v>
      </c>
      <c r="E51" s="182">
        <v>1</v>
      </c>
      <c r="F51" s="183"/>
      <c r="G51" s="184">
        <f t="shared" si="14"/>
        <v>0</v>
      </c>
      <c r="H51" s="158"/>
      <c r="I51" s="157">
        <f t="shared" si="15"/>
        <v>0</v>
      </c>
      <c r="J51" s="158"/>
      <c r="K51" s="157">
        <f t="shared" si="16"/>
        <v>0</v>
      </c>
      <c r="L51" s="157">
        <v>21</v>
      </c>
      <c r="M51" s="157">
        <f t="shared" si="17"/>
        <v>0</v>
      </c>
      <c r="N51" s="156">
        <v>2.4639999999999999E-2</v>
      </c>
      <c r="O51" s="156">
        <f t="shared" si="18"/>
        <v>0.02</v>
      </c>
      <c r="P51" s="156">
        <v>0</v>
      </c>
      <c r="Q51" s="156">
        <f t="shared" si="19"/>
        <v>0</v>
      </c>
      <c r="R51" s="157"/>
      <c r="S51" s="157" t="s">
        <v>332</v>
      </c>
      <c r="T51" s="157" t="s">
        <v>333</v>
      </c>
      <c r="U51" s="157">
        <v>0.93</v>
      </c>
      <c r="V51" s="157">
        <f t="shared" si="20"/>
        <v>0.93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1674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33.75" outlineLevel="1" x14ac:dyDescent="0.2">
      <c r="A52" s="179">
        <v>35</v>
      </c>
      <c r="B52" s="180" t="s">
        <v>3447</v>
      </c>
      <c r="C52" s="189" t="s">
        <v>3448</v>
      </c>
      <c r="D52" s="181" t="s">
        <v>314</v>
      </c>
      <c r="E52" s="182">
        <v>1</v>
      </c>
      <c r="F52" s="183"/>
      <c r="G52" s="184">
        <f t="shared" si="14"/>
        <v>0</v>
      </c>
      <c r="H52" s="158"/>
      <c r="I52" s="157">
        <f t="shared" si="15"/>
        <v>0</v>
      </c>
      <c r="J52" s="158"/>
      <c r="K52" s="157">
        <f t="shared" si="16"/>
        <v>0</v>
      </c>
      <c r="L52" s="157">
        <v>21</v>
      </c>
      <c r="M52" s="157">
        <f t="shared" si="17"/>
        <v>0</v>
      </c>
      <c r="N52" s="156">
        <v>3.5200000000000002E-2</v>
      </c>
      <c r="O52" s="156">
        <f t="shared" si="18"/>
        <v>0.04</v>
      </c>
      <c r="P52" s="156">
        <v>0</v>
      </c>
      <c r="Q52" s="156">
        <f t="shared" si="19"/>
        <v>0</v>
      </c>
      <c r="R52" s="157"/>
      <c r="S52" s="157" t="s">
        <v>332</v>
      </c>
      <c r="T52" s="157" t="s">
        <v>333</v>
      </c>
      <c r="U52" s="157">
        <v>0.95</v>
      </c>
      <c r="V52" s="157">
        <f t="shared" si="20"/>
        <v>0.95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1674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ht="33.75" outlineLevel="1" x14ac:dyDescent="0.2">
      <c r="A53" s="179">
        <v>36</v>
      </c>
      <c r="B53" s="180" t="s">
        <v>3449</v>
      </c>
      <c r="C53" s="189" t="s">
        <v>3450</v>
      </c>
      <c r="D53" s="181" t="s">
        <v>314</v>
      </c>
      <c r="E53" s="182">
        <v>1</v>
      </c>
      <c r="F53" s="183"/>
      <c r="G53" s="184">
        <f t="shared" si="14"/>
        <v>0</v>
      </c>
      <c r="H53" s="158"/>
      <c r="I53" s="157">
        <f t="shared" si="15"/>
        <v>0</v>
      </c>
      <c r="J53" s="158"/>
      <c r="K53" s="157">
        <f t="shared" si="16"/>
        <v>0</v>
      </c>
      <c r="L53" s="157">
        <v>21</v>
      </c>
      <c r="M53" s="157">
        <f t="shared" si="17"/>
        <v>0</v>
      </c>
      <c r="N53" s="156">
        <v>4.224E-2</v>
      </c>
      <c r="O53" s="156">
        <f t="shared" si="18"/>
        <v>0.04</v>
      </c>
      <c r="P53" s="156">
        <v>0</v>
      </c>
      <c r="Q53" s="156">
        <f t="shared" si="19"/>
        <v>0</v>
      </c>
      <c r="R53" s="157"/>
      <c r="S53" s="157" t="s">
        <v>332</v>
      </c>
      <c r="T53" s="157" t="s">
        <v>333</v>
      </c>
      <c r="U53" s="157">
        <v>1</v>
      </c>
      <c r="V53" s="157">
        <f t="shared" si="20"/>
        <v>1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1674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ht="33.75" outlineLevel="1" x14ac:dyDescent="0.2">
      <c r="A54" s="179">
        <v>37</v>
      </c>
      <c r="B54" s="180" t="s">
        <v>3451</v>
      </c>
      <c r="C54" s="189" t="s">
        <v>3452</v>
      </c>
      <c r="D54" s="181" t="s">
        <v>314</v>
      </c>
      <c r="E54" s="182">
        <v>1</v>
      </c>
      <c r="F54" s="183"/>
      <c r="G54" s="184">
        <f t="shared" si="14"/>
        <v>0</v>
      </c>
      <c r="H54" s="158"/>
      <c r="I54" s="157">
        <f t="shared" si="15"/>
        <v>0</v>
      </c>
      <c r="J54" s="158"/>
      <c r="K54" s="157">
        <f t="shared" si="16"/>
        <v>0</v>
      </c>
      <c r="L54" s="157">
        <v>21</v>
      </c>
      <c r="M54" s="157">
        <f t="shared" si="17"/>
        <v>0</v>
      </c>
      <c r="N54" s="156">
        <v>2.1839999999999998E-2</v>
      </c>
      <c r="O54" s="156">
        <f t="shared" si="18"/>
        <v>0.02</v>
      </c>
      <c r="P54" s="156">
        <v>0</v>
      </c>
      <c r="Q54" s="156">
        <f t="shared" si="19"/>
        <v>0</v>
      </c>
      <c r="R54" s="157"/>
      <c r="S54" s="157" t="s">
        <v>332</v>
      </c>
      <c r="T54" s="157" t="s">
        <v>333</v>
      </c>
      <c r="U54" s="157">
        <v>0.93</v>
      </c>
      <c r="V54" s="157">
        <f t="shared" si="20"/>
        <v>0.93</v>
      </c>
      <c r="W54" s="157"/>
      <c r="X54" s="157" t="s">
        <v>301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1674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9">
        <v>38</v>
      </c>
      <c r="B55" s="180" t="s">
        <v>2407</v>
      </c>
      <c r="C55" s="189" t="s">
        <v>2408</v>
      </c>
      <c r="D55" s="181" t="s">
        <v>314</v>
      </c>
      <c r="E55" s="182">
        <v>11</v>
      </c>
      <c r="F55" s="183"/>
      <c r="G55" s="184">
        <f t="shared" si="14"/>
        <v>0</v>
      </c>
      <c r="H55" s="158"/>
      <c r="I55" s="157">
        <f t="shared" si="15"/>
        <v>0</v>
      </c>
      <c r="J55" s="158"/>
      <c r="K55" s="157">
        <f t="shared" si="16"/>
        <v>0</v>
      </c>
      <c r="L55" s="157">
        <v>21</v>
      </c>
      <c r="M55" s="157">
        <f t="shared" si="17"/>
        <v>0</v>
      </c>
      <c r="N55" s="156">
        <v>0</v>
      </c>
      <c r="O55" s="156">
        <f t="shared" si="18"/>
        <v>0</v>
      </c>
      <c r="P55" s="156">
        <v>0</v>
      </c>
      <c r="Q55" s="156">
        <f t="shared" si="19"/>
        <v>0</v>
      </c>
      <c r="R55" s="157"/>
      <c r="S55" s="157" t="s">
        <v>332</v>
      </c>
      <c r="T55" s="157" t="s">
        <v>333</v>
      </c>
      <c r="U55" s="157">
        <v>0.61699999999999999</v>
      </c>
      <c r="V55" s="157">
        <f t="shared" si="20"/>
        <v>6.79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1674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ht="22.5" outlineLevel="1" x14ac:dyDescent="0.2">
      <c r="A56" s="179">
        <v>39</v>
      </c>
      <c r="B56" s="180" t="s">
        <v>2413</v>
      </c>
      <c r="C56" s="189" t="s">
        <v>2414</v>
      </c>
      <c r="D56" s="181" t="s">
        <v>314</v>
      </c>
      <c r="E56" s="182">
        <v>10</v>
      </c>
      <c r="F56" s="183"/>
      <c r="G56" s="184">
        <f t="shared" si="14"/>
        <v>0</v>
      </c>
      <c r="H56" s="158"/>
      <c r="I56" s="157">
        <f t="shared" si="15"/>
        <v>0</v>
      </c>
      <c r="J56" s="158"/>
      <c r="K56" s="157">
        <f t="shared" si="16"/>
        <v>0</v>
      </c>
      <c r="L56" s="157">
        <v>21</v>
      </c>
      <c r="M56" s="157">
        <f t="shared" si="17"/>
        <v>0</v>
      </c>
      <c r="N56" s="156">
        <v>0</v>
      </c>
      <c r="O56" s="156">
        <f t="shared" si="18"/>
        <v>0</v>
      </c>
      <c r="P56" s="156">
        <v>0</v>
      </c>
      <c r="Q56" s="156">
        <f t="shared" si="19"/>
        <v>0</v>
      </c>
      <c r="R56" s="157"/>
      <c r="S56" s="157" t="s">
        <v>300</v>
      </c>
      <c r="T56" s="157" t="s">
        <v>333</v>
      </c>
      <c r="U56" s="157">
        <v>0.94</v>
      </c>
      <c r="V56" s="157">
        <f t="shared" si="20"/>
        <v>9.4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1674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ht="22.5" outlineLevel="1" x14ac:dyDescent="0.2">
      <c r="A57" s="179">
        <v>40</v>
      </c>
      <c r="B57" s="180" t="s">
        <v>2415</v>
      </c>
      <c r="C57" s="189" t="s">
        <v>2416</v>
      </c>
      <c r="D57" s="181" t="s">
        <v>314</v>
      </c>
      <c r="E57" s="182">
        <v>1</v>
      </c>
      <c r="F57" s="183"/>
      <c r="G57" s="184">
        <f t="shared" si="14"/>
        <v>0</v>
      </c>
      <c r="H57" s="158"/>
      <c r="I57" s="157">
        <f t="shared" si="15"/>
        <v>0</v>
      </c>
      <c r="J57" s="158"/>
      <c r="K57" s="157">
        <f t="shared" si="16"/>
        <v>0</v>
      </c>
      <c r="L57" s="157">
        <v>21</v>
      </c>
      <c r="M57" s="157">
        <f t="shared" si="17"/>
        <v>0</v>
      </c>
      <c r="N57" s="156">
        <v>0</v>
      </c>
      <c r="O57" s="156">
        <f t="shared" si="18"/>
        <v>0</v>
      </c>
      <c r="P57" s="156">
        <v>0</v>
      </c>
      <c r="Q57" s="156">
        <f t="shared" si="19"/>
        <v>0</v>
      </c>
      <c r="R57" s="157"/>
      <c r="S57" s="157" t="s">
        <v>300</v>
      </c>
      <c r="T57" s="157" t="s">
        <v>333</v>
      </c>
      <c r="U57" s="157">
        <v>1.008</v>
      </c>
      <c r="V57" s="157">
        <f t="shared" si="20"/>
        <v>1.01</v>
      </c>
      <c r="W57" s="157"/>
      <c r="X57" s="157" t="s">
        <v>301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1674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">
      <c r="A58" s="179">
        <v>41</v>
      </c>
      <c r="B58" s="180" t="s">
        <v>2423</v>
      </c>
      <c r="C58" s="189" t="s">
        <v>2424</v>
      </c>
      <c r="D58" s="181" t="s">
        <v>308</v>
      </c>
      <c r="E58" s="182">
        <v>15</v>
      </c>
      <c r="F58" s="183"/>
      <c r="G58" s="184">
        <f t="shared" si="14"/>
        <v>0</v>
      </c>
      <c r="H58" s="158"/>
      <c r="I58" s="157">
        <f t="shared" si="15"/>
        <v>0</v>
      </c>
      <c r="J58" s="158"/>
      <c r="K58" s="157">
        <f t="shared" si="16"/>
        <v>0</v>
      </c>
      <c r="L58" s="157">
        <v>21</v>
      </c>
      <c r="M58" s="157">
        <f t="shared" si="17"/>
        <v>0</v>
      </c>
      <c r="N58" s="156">
        <v>0</v>
      </c>
      <c r="O58" s="156">
        <f t="shared" si="18"/>
        <v>0</v>
      </c>
      <c r="P58" s="156">
        <v>0</v>
      </c>
      <c r="Q58" s="156">
        <f t="shared" si="19"/>
        <v>0</v>
      </c>
      <c r="R58" s="157"/>
      <c r="S58" s="157" t="s">
        <v>332</v>
      </c>
      <c r="T58" s="157" t="s">
        <v>333</v>
      </c>
      <c r="U58" s="157">
        <v>3.1E-2</v>
      </c>
      <c r="V58" s="157">
        <f t="shared" si="20"/>
        <v>0.47</v>
      </c>
      <c r="W58" s="157"/>
      <c r="X58" s="157" t="s">
        <v>301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1674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9">
        <v>42</v>
      </c>
      <c r="B59" s="180" t="s">
        <v>2425</v>
      </c>
      <c r="C59" s="189" t="s">
        <v>2426</v>
      </c>
      <c r="D59" s="181" t="s">
        <v>0</v>
      </c>
      <c r="E59" s="182">
        <v>1120.3309999999999</v>
      </c>
      <c r="F59" s="183"/>
      <c r="G59" s="184">
        <f t="shared" si="14"/>
        <v>0</v>
      </c>
      <c r="H59" s="158"/>
      <c r="I59" s="157">
        <f t="shared" si="15"/>
        <v>0</v>
      </c>
      <c r="J59" s="158"/>
      <c r="K59" s="157">
        <f t="shared" si="16"/>
        <v>0</v>
      </c>
      <c r="L59" s="157">
        <v>21</v>
      </c>
      <c r="M59" s="157">
        <f t="shared" si="17"/>
        <v>0</v>
      </c>
      <c r="N59" s="156">
        <v>0</v>
      </c>
      <c r="O59" s="156">
        <f t="shared" si="18"/>
        <v>0</v>
      </c>
      <c r="P59" s="156">
        <v>0</v>
      </c>
      <c r="Q59" s="156">
        <f t="shared" si="19"/>
        <v>0</v>
      </c>
      <c r="R59" s="157"/>
      <c r="S59" s="157" t="s">
        <v>300</v>
      </c>
      <c r="T59" s="157" t="s">
        <v>333</v>
      </c>
      <c r="U59" s="157">
        <v>0</v>
      </c>
      <c r="V59" s="157">
        <f t="shared" si="20"/>
        <v>0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1674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x14ac:dyDescent="0.2">
      <c r="A60" s="163" t="s">
        <v>295</v>
      </c>
      <c r="B60" s="164" t="s">
        <v>247</v>
      </c>
      <c r="C60" s="186" t="s">
        <v>248</v>
      </c>
      <c r="D60" s="165"/>
      <c r="E60" s="166"/>
      <c r="F60" s="167"/>
      <c r="G60" s="168">
        <f>SUMIF(AG61:AG62,"&lt;&gt;NOR",G61:G62)</f>
        <v>0</v>
      </c>
      <c r="H60" s="162"/>
      <c r="I60" s="162">
        <f>SUM(I61:I62)</f>
        <v>0</v>
      </c>
      <c r="J60" s="162"/>
      <c r="K60" s="162">
        <f>SUM(K61:K62)</f>
        <v>0</v>
      </c>
      <c r="L60" s="162"/>
      <c r="M60" s="162">
        <f>SUM(M61:M62)</f>
        <v>0</v>
      </c>
      <c r="N60" s="161"/>
      <c r="O60" s="161">
        <f>SUM(O61:O62)</f>
        <v>0</v>
      </c>
      <c r="P60" s="161"/>
      <c r="Q60" s="161">
        <f>SUM(Q61:Q62)</f>
        <v>0</v>
      </c>
      <c r="R60" s="162"/>
      <c r="S60" s="162"/>
      <c r="T60" s="162"/>
      <c r="U60" s="162"/>
      <c r="V60" s="162">
        <f>SUM(V61:V62)</f>
        <v>4.42</v>
      </c>
      <c r="W60" s="162"/>
      <c r="X60" s="162"/>
      <c r="Y60" s="162"/>
      <c r="AG60" t="s">
        <v>296</v>
      </c>
    </row>
    <row r="61" spans="1:60" ht="22.5" outlineLevel="1" x14ac:dyDescent="0.2">
      <c r="A61" s="179">
        <v>43</v>
      </c>
      <c r="B61" s="180" t="s">
        <v>2427</v>
      </c>
      <c r="C61" s="189" t="s">
        <v>2428</v>
      </c>
      <c r="D61" s="181" t="s">
        <v>461</v>
      </c>
      <c r="E61" s="182">
        <v>20</v>
      </c>
      <c r="F61" s="183"/>
      <c r="G61" s="184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6">
        <v>0</v>
      </c>
      <c r="O61" s="156">
        <f>ROUND(E61*N61,2)</f>
        <v>0</v>
      </c>
      <c r="P61" s="156">
        <v>0</v>
      </c>
      <c r="Q61" s="156">
        <f>ROUND(E61*P61,2)</f>
        <v>0</v>
      </c>
      <c r="R61" s="157"/>
      <c r="S61" s="157" t="s">
        <v>332</v>
      </c>
      <c r="T61" s="157" t="s">
        <v>333</v>
      </c>
      <c r="U61" s="157">
        <v>0.221</v>
      </c>
      <c r="V61" s="157">
        <f>ROUND(E61*U61,2)</f>
        <v>4.42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1674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">
      <c r="A62" s="173">
        <v>44</v>
      </c>
      <c r="B62" s="174" t="s">
        <v>2429</v>
      </c>
      <c r="C62" s="187" t="s">
        <v>1433</v>
      </c>
      <c r="D62" s="175" t="s">
        <v>0</v>
      </c>
      <c r="E62" s="176">
        <v>24</v>
      </c>
      <c r="F62" s="177"/>
      <c r="G62" s="178">
        <f>ROUND(E62*F62,2)</f>
        <v>0</v>
      </c>
      <c r="H62" s="158"/>
      <c r="I62" s="157">
        <f>ROUND(E62*H62,2)</f>
        <v>0</v>
      </c>
      <c r="J62" s="158"/>
      <c r="K62" s="157">
        <f>ROUND(E62*J62,2)</f>
        <v>0</v>
      </c>
      <c r="L62" s="157">
        <v>21</v>
      </c>
      <c r="M62" s="157">
        <f>G62*(1+L62/100)</f>
        <v>0</v>
      </c>
      <c r="N62" s="156">
        <v>0</v>
      </c>
      <c r="O62" s="156">
        <f>ROUND(E62*N62,2)</f>
        <v>0</v>
      </c>
      <c r="P62" s="156">
        <v>0</v>
      </c>
      <c r="Q62" s="156">
        <f>ROUND(E62*P62,2)</f>
        <v>0</v>
      </c>
      <c r="R62" s="157"/>
      <c r="S62" s="157" t="s">
        <v>300</v>
      </c>
      <c r="T62" s="157" t="s">
        <v>333</v>
      </c>
      <c r="U62" s="157">
        <v>0</v>
      </c>
      <c r="V62" s="157">
        <f>ROUND(E62*U62,2)</f>
        <v>0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1674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x14ac:dyDescent="0.2">
      <c r="A63" s="3"/>
      <c r="B63" s="4"/>
      <c r="C63" s="190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AE63">
        <v>12</v>
      </c>
      <c r="AF63">
        <v>21</v>
      </c>
      <c r="AG63" t="s">
        <v>281</v>
      </c>
    </row>
    <row r="64" spans="1:60" x14ac:dyDescent="0.2">
      <c r="A64" s="150"/>
      <c r="B64" s="151" t="s">
        <v>31</v>
      </c>
      <c r="C64" s="191"/>
      <c r="D64" s="152"/>
      <c r="E64" s="153"/>
      <c r="F64" s="153"/>
      <c r="G64" s="172">
        <f>G8+G10+G23+G27+G30+G40+G47+G60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AE64">
        <f>SUMIF(L7:L62,AE63,G7:G62)</f>
        <v>0</v>
      </c>
      <c r="AF64">
        <f>SUMIF(L7:L62,AF63,G7:G62)</f>
        <v>0</v>
      </c>
      <c r="AG64" t="s">
        <v>463</v>
      </c>
    </row>
    <row r="65" spans="1:33" x14ac:dyDescent="0.2">
      <c r="A65" s="3"/>
      <c r="B65" s="4"/>
      <c r="C65" s="190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33" x14ac:dyDescent="0.2">
      <c r="A66" s="3"/>
      <c r="B66" s="4"/>
      <c r="C66" s="190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33" x14ac:dyDescent="0.2">
      <c r="A67" s="260" t="s">
        <v>464</v>
      </c>
      <c r="B67" s="260"/>
      <c r="C67" s="261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33" x14ac:dyDescent="0.2">
      <c r="A68" s="262"/>
      <c r="B68" s="263"/>
      <c r="C68" s="264"/>
      <c r="D68" s="263"/>
      <c r="E68" s="263"/>
      <c r="F68" s="263"/>
      <c r="G68" s="265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AG68" t="s">
        <v>465</v>
      </c>
    </row>
    <row r="69" spans="1:33" x14ac:dyDescent="0.2">
      <c r="A69" s="266"/>
      <c r="B69" s="267"/>
      <c r="C69" s="268"/>
      <c r="D69" s="267"/>
      <c r="E69" s="267"/>
      <c r="F69" s="267"/>
      <c r="G69" s="269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33" x14ac:dyDescent="0.2">
      <c r="A70" s="266"/>
      <c r="B70" s="267"/>
      <c r="C70" s="268"/>
      <c r="D70" s="267"/>
      <c r="E70" s="267"/>
      <c r="F70" s="267"/>
      <c r="G70" s="269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33" x14ac:dyDescent="0.2">
      <c r="A71" s="266"/>
      <c r="B71" s="267"/>
      <c r="C71" s="268"/>
      <c r="D71" s="267"/>
      <c r="E71" s="267"/>
      <c r="F71" s="267"/>
      <c r="G71" s="269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33" x14ac:dyDescent="0.2">
      <c r="A72" s="270"/>
      <c r="B72" s="271"/>
      <c r="C72" s="272"/>
      <c r="D72" s="271"/>
      <c r="E72" s="271"/>
      <c r="F72" s="271"/>
      <c r="G72" s="27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33" x14ac:dyDescent="0.2">
      <c r="A73" s="3"/>
      <c r="B73" s="4"/>
      <c r="C73" s="190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33" x14ac:dyDescent="0.2">
      <c r="C74" s="192"/>
      <c r="D74" s="10"/>
      <c r="AG74" t="s">
        <v>466</v>
      </c>
    </row>
    <row r="75" spans="1:33" x14ac:dyDescent="0.2">
      <c r="D75" s="10"/>
    </row>
    <row r="76" spans="1:33" x14ac:dyDescent="0.2">
      <c r="D76" s="10"/>
    </row>
    <row r="77" spans="1:33" x14ac:dyDescent="0.2">
      <c r="D77" s="10"/>
    </row>
    <row r="78" spans="1:33" x14ac:dyDescent="0.2">
      <c r="D78" s="10"/>
    </row>
    <row r="79" spans="1:33" x14ac:dyDescent="0.2">
      <c r="D79" s="10"/>
    </row>
    <row r="80" spans="1:33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Nn5WBYaGLCvVrQzkGIehnK4jHk7J5q8tzPKZecn00+6Dld1b+FYKAVuiQhe1qUsfEd08fVDd8bbYjXHYXBO+3Q==" saltValue="BbreJ1JfJrcSSVjPUSOP1g==" spinCount="100000" sheet="1" formatRows="0"/>
  <mergeCells count="9">
    <mergeCell ref="A68:G72"/>
    <mergeCell ref="C13:G13"/>
    <mergeCell ref="C21:G21"/>
    <mergeCell ref="C34:G34"/>
    <mergeCell ref="A1:G1"/>
    <mergeCell ref="C2:G2"/>
    <mergeCell ref="C3:G3"/>
    <mergeCell ref="C4:G4"/>
    <mergeCell ref="A67:C67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CDF89-F39E-4739-A652-9E00F7B0630E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54" t="s">
        <v>86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74</v>
      </c>
      <c r="C4" s="257" t="s">
        <v>92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265</v>
      </c>
      <c r="C8" s="186" t="s">
        <v>266</v>
      </c>
      <c r="D8" s="165"/>
      <c r="E8" s="166"/>
      <c r="F8" s="167"/>
      <c r="G8" s="168">
        <f>SUMIF(AG9:AG20,"&lt;&gt;NOR",G9:G20)</f>
        <v>0</v>
      </c>
      <c r="H8" s="162"/>
      <c r="I8" s="162">
        <f>SUM(I9:I20)</f>
        <v>0</v>
      </c>
      <c r="J8" s="162"/>
      <c r="K8" s="162">
        <f>SUM(K9:K20)</f>
        <v>0</v>
      </c>
      <c r="L8" s="162"/>
      <c r="M8" s="162">
        <f>SUM(M9:M20)</f>
        <v>0</v>
      </c>
      <c r="N8" s="161"/>
      <c r="O8" s="161">
        <f>SUM(O9:O20)</f>
        <v>0</v>
      </c>
      <c r="P8" s="161"/>
      <c r="Q8" s="161">
        <f>SUM(Q9:Q20)</f>
        <v>0</v>
      </c>
      <c r="R8" s="162"/>
      <c r="S8" s="162"/>
      <c r="T8" s="162"/>
      <c r="U8" s="162"/>
      <c r="V8" s="162">
        <f>SUM(V9:V20)</f>
        <v>0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2430</v>
      </c>
      <c r="C9" s="189" t="s">
        <v>2431</v>
      </c>
      <c r="D9" s="181" t="s">
        <v>314</v>
      </c>
      <c r="E9" s="182">
        <v>68</v>
      </c>
      <c r="F9" s="183"/>
      <c r="G9" s="184">
        <f t="shared" ref="G9:G17" si="0">ROUND(E9*F9,2)</f>
        <v>0</v>
      </c>
      <c r="H9" s="158"/>
      <c r="I9" s="157">
        <f t="shared" ref="I9:I17" si="1">ROUND(E9*H9,2)</f>
        <v>0</v>
      </c>
      <c r="J9" s="158"/>
      <c r="K9" s="157">
        <f t="shared" ref="K9:K17" si="2">ROUND(E9*J9,2)</f>
        <v>0</v>
      </c>
      <c r="L9" s="157">
        <v>21</v>
      </c>
      <c r="M9" s="157">
        <f t="shared" ref="M9:M17" si="3">G9*(1+L9/100)</f>
        <v>0</v>
      </c>
      <c r="N9" s="156">
        <v>0</v>
      </c>
      <c r="O9" s="156">
        <f t="shared" ref="O9:O17" si="4">ROUND(E9*N9,2)</f>
        <v>0</v>
      </c>
      <c r="P9" s="156">
        <v>0</v>
      </c>
      <c r="Q9" s="156">
        <f t="shared" ref="Q9:Q17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7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2432</v>
      </c>
      <c r="C10" s="189" t="s">
        <v>2433</v>
      </c>
      <c r="D10" s="181" t="s">
        <v>314</v>
      </c>
      <c r="E10" s="182">
        <v>110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2434</v>
      </c>
      <c r="C11" s="189" t="s">
        <v>2435</v>
      </c>
      <c r="D11" s="181" t="s">
        <v>314</v>
      </c>
      <c r="E11" s="182">
        <v>63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2446</v>
      </c>
      <c r="C12" s="189" t="s">
        <v>2447</v>
      </c>
      <c r="D12" s="181" t="s">
        <v>314</v>
      </c>
      <c r="E12" s="182">
        <v>1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1585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2458</v>
      </c>
      <c r="C13" s="189" t="s">
        <v>2459</v>
      </c>
      <c r="D13" s="181" t="s">
        <v>314</v>
      </c>
      <c r="E13" s="182">
        <v>1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2460</v>
      </c>
      <c r="C14" s="189" t="s">
        <v>2461</v>
      </c>
      <c r="D14" s="181" t="s">
        <v>314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2462</v>
      </c>
      <c r="C15" s="189" t="s">
        <v>2463</v>
      </c>
      <c r="D15" s="181" t="s">
        <v>314</v>
      </c>
      <c r="E15" s="182">
        <v>30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2464</v>
      </c>
      <c r="C16" s="189" t="s">
        <v>2465</v>
      </c>
      <c r="D16" s="181" t="s">
        <v>314</v>
      </c>
      <c r="E16" s="182">
        <v>242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3">
        <v>9</v>
      </c>
      <c r="B17" s="174" t="s">
        <v>2466</v>
      </c>
      <c r="C17" s="187" t="s">
        <v>2467</v>
      </c>
      <c r="D17" s="175" t="s">
        <v>314</v>
      </c>
      <c r="E17" s="176">
        <v>7</v>
      </c>
      <c r="F17" s="177"/>
      <c r="G17" s="178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">
      <c r="A18" s="154"/>
      <c r="B18" s="155"/>
      <c r="C18" s="274" t="s">
        <v>2468</v>
      </c>
      <c r="D18" s="275"/>
      <c r="E18" s="275"/>
      <c r="F18" s="275"/>
      <c r="G18" s="275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10</v>
      </c>
      <c r="B19" s="180" t="s">
        <v>2473</v>
      </c>
      <c r="C19" s="189" t="s">
        <v>2474</v>
      </c>
      <c r="D19" s="181" t="s">
        <v>314</v>
      </c>
      <c r="E19" s="182">
        <v>2</v>
      </c>
      <c r="F19" s="183"/>
      <c r="G19" s="184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332</v>
      </c>
      <c r="T19" s="157" t="s">
        <v>333</v>
      </c>
      <c r="U19" s="157">
        <v>0</v>
      </c>
      <c r="V19" s="157">
        <f>ROUND(E19*U19,2)</f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11</v>
      </c>
      <c r="B20" s="180" t="s">
        <v>2475</v>
      </c>
      <c r="C20" s="189" t="s">
        <v>2476</v>
      </c>
      <c r="D20" s="181" t="s">
        <v>314</v>
      </c>
      <c r="E20" s="182">
        <v>6</v>
      </c>
      <c r="F20" s="183"/>
      <c r="G20" s="184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7"/>
      <c r="S20" s="157" t="s">
        <v>332</v>
      </c>
      <c r="T20" s="157" t="s">
        <v>333</v>
      </c>
      <c r="U20" s="157">
        <v>0</v>
      </c>
      <c r="V20" s="157">
        <f>ROUND(E20*U20,2)</f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x14ac:dyDescent="0.2">
      <c r="A21" s="163" t="s">
        <v>295</v>
      </c>
      <c r="B21" s="164" t="s">
        <v>207</v>
      </c>
      <c r="C21" s="186" t="s">
        <v>208</v>
      </c>
      <c r="D21" s="165"/>
      <c r="E21" s="166"/>
      <c r="F21" s="167"/>
      <c r="G21" s="168">
        <f>SUMIF(AG22:AG34,"&lt;&gt;NOR",G22:G34)</f>
        <v>0</v>
      </c>
      <c r="H21" s="162"/>
      <c r="I21" s="162">
        <f>SUM(I22:I34)</f>
        <v>0</v>
      </c>
      <c r="J21" s="162"/>
      <c r="K21" s="162">
        <f>SUM(K22:K34)</f>
        <v>0</v>
      </c>
      <c r="L21" s="162"/>
      <c r="M21" s="162">
        <f>SUM(M22:M34)</f>
        <v>0</v>
      </c>
      <c r="N21" s="161"/>
      <c r="O21" s="161">
        <f>SUM(O22:O34)</f>
        <v>0</v>
      </c>
      <c r="P21" s="161"/>
      <c r="Q21" s="161">
        <f>SUM(Q22:Q34)</f>
        <v>0</v>
      </c>
      <c r="R21" s="162"/>
      <c r="S21" s="162"/>
      <c r="T21" s="162"/>
      <c r="U21" s="162"/>
      <c r="V21" s="162">
        <f>SUM(V22:V34)</f>
        <v>0</v>
      </c>
      <c r="W21" s="162"/>
      <c r="X21" s="162"/>
      <c r="Y21" s="162"/>
      <c r="AG21" t="s">
        <v>296</v>
      </c>
    </row>
    <row r="22" spans="1:60" outlineLevel="1" x14ac:dyDescent="0.2">
      <c r="A22" s="179">
        <v>12</v>
      </c>
      <c r="B22" s="180" t="s">
        <v>2477</v>
      </c>
      <c r="C22" s="189" t="s">
        <v>2478</v>
      </c>
      <c r="D22" s="181" t="s">
        <v>314</v>
      </c>
      <c r="E22" s="182">
        <v>68</v>
      </c>
      <c r="F22" s="183"/>
      <c r="G22" s="184">
        <f t="shared" ref="G22:G30" si="7">ROUND(E22*F22,2)</f>
        <v>0</v>
      </c>
      <c r="H22" s="158"/>
      <c r="I22" s="157">
        <f t="shared" ref="I22:I30" si="8">ROUND(E22*H22,2)</f>
        <v>0</v>
      </c>
      <c r="J22" s="158"/>
      <c r="K22" s="157">
        <f t="shared" ref="K22:K30" si="9">ROUND(E22*J22,2)</f>
        <v>0</v>
      </c>
      <c r="L22" s="157">
        <v>21</v>
      </c>
      <c r="M22" s="157">
        <f t="shared" ref="M22:M30" si="10">G22*(1+L22/100)</f>
        <v>0</v>
      </c>
      <c r="N22" s="156">
        <v>0</v>
      </c>
      <c r="O22" s="156">
        <f t="shared" ref="O22:O30" si="11">ROUND(E22*N22,2)</f>
        <v>0</v>
      </c>
      <c r="P22" s="156">
        <v>0</v>
      </c>
      <c r="Q22" s="156">
        <f t="shared" ref="Q22:Q30" si="12"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ref="V22:V30" si="13">ROUND(E22*U22,2)</f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1597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13</v>
      </c>
      <c r="B23" s="180" t="s">
        <v>2479</v>
      </c>
      <c r="C23" s="189" t="s">
        <v>2480</v>
      </c>
      <c r="D23" s="181" t="s">
        <v>314</v>
      </c>
      <c r="E23" s="182">
        <v>110</v>
      </c>
      <c r="F23" s="183"/>
      <c r="G23" s="184">
        <f t="shared" si="7"/>
        <v>0</v>
      </c>
      <c r="H23" s="158"/>
      <c r="I23" s="157">
        <f t="shared" si="8"/>
        <v>0</v>
      </c>
      <c r="J23" s="158"/>
      <c r="K23" s="157">
        <f t="shared" si="9"/>
        <v>0</v>
      </c>
      <c r="L23" s="157">
        <v>21</v>
      </c>
      <c r="M23" s="157">
        <f t="shared" si="10"/>
        <v>0</v>
      </c>
      <c r="N23" s="156">
        <v>0</v>
      </c>
      <c r="O23" s="156">
        <f t="shared" si="11"/>
        <v>0</v>
      </c>
      <c r="P23" s="156">
        <v>0</v>
      </c>
      <c r="Q23" s="156">
        <f t="shared" si="12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13"/>
        <v>0</v>
      </c>
      <c r="W23" s="157"/>
      <c r="X23" s="157" t="s">
        <v>334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1597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14</v>
      </c>
      <c r="B24" s="180" t="s">
        <v>2481</v>
      </c>
      <c r="C24" s="189" t="s">
        <v>2482</v>
      </c>
      <c r="D24" s="181" t="s">
        <v>314</v>
      </c>
      <c r="E24" s="182">
        <v>110</v>
      </c>
      <c r="F24" s="183"/>
      <c r="G24" s="184">
        <f t="shared" si="7"/>
        <v>0</v>
      </c>
      <c r="H24" s="158"/>
      <c r="I24" s="157">
        <f t="shared" si="8"/>
        <v>0</v>
      </c>
      <c r="J24" s="158"/>
      <c r="K24" s="157">
        <f t="shared" si="9"/>
        <v>0</v>
      </c>
      <c r="L24" s="157">
        <v>21</v>
      </c>
      <c r="M24" s="157">
        <f t="shared" si="10"/>
        <v>0</v>
      </c>
      <c r="N24" s="156">
        <v>0</v>
      </c>
      <c r="O24" s="156">
        <f t="shared" si="11"/>
        <v>0</v>
      </c>
      <c r="P24" s="156">
        <v>0</v>
      </c>
      <c r="Q24" s="156">
        <f t="shared" si="12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13"/>
        <v>0</v>
      </c>
      <c r="W24" s="157"/>
      <c r="X24" s="157" t="s">
        <v>334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1597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15</v>
      </c>
      <c r="B25" s="180" t="s">
        <v>2483</v>
      </c>
      <c r="C25" s="189" t="s">
        <v>2484</v>
      </c>
      <c r="D25" s="181" t="s">
        <v>314</v>
      </c>
      <c r="E25" s="182">
        <v>1</v>
      </c>
      <c r="F25" s="183"/>
      <c r="G25" s="184">
        <f t="shared" si="7"/>
        <v>0</v>
      </c>
      <c r="H25" s="158"/>
      <c r="I25" s="157">
        <f t="shared" si="8"/>
        <v>0</v>
      </c>
      <c r="J25" s="158"/>
      <c r="K25" s="157">
        <f t="shared" si="9"/>
        <v>0</v>
      </c>
      <c r="L25" s="157">
        <v>21</v>
      </c>
      <c r="M25" s="157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13"/>
        <v>0</v>
      </c>
      <c r="W25" s="157"/>
      <c r="X25" s="157" t="s">
        <v>334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1597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16</v>
      </c>
      <c r="B26" s="180" t="s">
        <v>2485</v>
      </c>
      <c r="C26" s="189" t="s">
        <v>2486</v>
      </c>
      <c r="D26" s="181" t="s">
        <v>314</v>
      </c>
      <c r="E26" s="182">
        <v>30</v>
      </c>
      <c r="F26" s="183"/>
      <c r="G26" s="184">
        <f t="shared" si="7"/>
        <v>0</v>
      </c>
      <c r="H26" s="158"/>
      <c r="I26" s="157">
        <f t="shared" si="8"/>
        <v>0</v>
      </c>
      <c r="J26" s="158"/>
      <c r="K26" s="157">
        <f t="shared" si="9"/>
        <v>0</v>
      </c>
      <c r="L26" s="157">
        <v>21</v>
      </c>
      <c r="M26" s="157">
        <f t="shared" si="10"/>
        <v>0</v>
      </c>
      <c r="N26" s="156">
        <v>0</v>
      </c>
      <c r="O26" s="156">
        <f t="shared" si="11"/>
        <v>0</v>
      </c>
      <c r="P26" s="156">
        <v>0</v>
      </c>
      <c r="Q26" s="156">
        <f t="shared" si="12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13"/>
        <v>0</v>
      </c>
      <c r="W26" s="157"/>
      <c r="X26" s="157" t="s">
        <v>334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1597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9">
        <v>17</v>
      </c>
      <c r="B27" s="180" t="s">
        <v>2487</v>
      </c>
      <c r="C27" s="189" t="s">
        <v>2488</v>
      </c>
      <c r="D27" s="181" t="s">
        <v>314</v>
      </c>
      <c r="E27" s="182">
        <v>30</v>
      </c>
      <c r="F27" s="183"/>
      <c r="G27" s="184">
        <f t="shared" si="7"/>
        <v>0</v>
      </c>
      <c r="H27" s="158"/>
      <c r="I27" s="157">
        <f t="shared" si="8"/>
        <v>0</v>
      </c>
      <c r="J27" s="158"/>
      <c r="K27" s="157">
        <f t="shared" si="9"/>
        <v>0</v>
      </c>
      <c r="L27" s="157">
        <v>21</v>
      </c>
      <c r="M27" s="157">
        <f t="shared" si="10"/>
        <v>0</v>
      </c>
      <c r="N27" s="156">
        <v>0</v>
      </c>
      <c r="O27" s="156">
        <f t="shared" si="11"/>
        <v>0</v>
      </c>
      <c r="P27" s="156">
        <v>0</v>
      </c>
      <c r="Q27" s="156">
        <f t="shared" si="12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13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1597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9">
        <v>18</v>
      </c>
      <c r="B28" s="180" t="s">
        <v>2489</v>
      </c>
      <c r="C28" s="189" t="s">
        <v>2490</v>
      </c>
      <c r="D28" s="181" t="s">
        <v>314</v>
      </c>
      <c r="E28" s="182">
        <v>242</v>
      </c>
      <c r="F28" s="183"/>
      <c r="G28" s="184">
        <f t="shared" si="7"/>
        <v>0</v>
      </c>
      <c r="H28" s="158"/>
      <c r="I28" s="157">
        <f t="shared" si="8"/>
        <v>0</v>
      </c>
      <c r="J28" s="158"/>
      <c r="K28" s="157">
        <f t="shared" si="9"/>
        <v>0</v>
      </c>
      <c r="L28" s="157">
        <v>21</v>
      </c>
      <c r="M28" s="157">
        <f t="shared" si="10"/>
        <v>0</v>
      </c>
      <c r="N28" s="156">
        <v>0</v>
      </c>
      <c r="O28" s="156">
        <f t="shared" si="11"/>
        <v>0</v>
      </c>
      <c r="P28" s="156">
        <v>0</v>
      </c>
      <c r="Q28" s="156">
        <f t="shared" si="12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13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1597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19</v>
      </c>
      <c r="B29" s="180" t="s">
        <v>2491</v>
      </c>
      <c r="C29" s="189" t="s">
        <v>2492</v>
      </c>
      <c r="D29" s="181" t="s">
        <v>461</v>
      </c>
      <c r="E29" s="182">
        <v>10</v>
      </c>
      <c r="F29" s="183"/>
      <c r="G29" s="184">
        <f t="shared" si="7"/>
        <v>0</v>
      </c>
      <c r="H29" s="158"/>
      <c r="I29" s="157">
        <f t="shared" si="8"/>
        <v>0</v>
      </c>
      <c r="J29" s="158"/>
      <c r="K29" s="157">
        <f t="shared" si="9"/>
        <v>0</v>
      </c>
      <c r="L29" s="157">
        <v>21</v>
      </c>
      <c r="M29" s="157">
        <f t="shared" si="10"/>
        <v>0</v>
      </c>
      <c r="N29" s="156">
        <v>0</v>
      </c>
      <c r="O29" s="156">
        <f t="shared" si="11"/>
        <v>0</v>
      </c>
      <c r="P29" s="156">
        <v>0</v>
      </c>
      <c r="Q29" s="156">
        <f t="shared" si="12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13"/>
        <v>0</v>
      </c>
      <c r="W29" s="157"/>
      <c r="X29" s="157" t="s">
        <v>334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1597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3">
        <v>20</v>
      </c>
      <c r="B30" s="174" t="s">
        <v>2497</v>
      </c>
      <c r="C30" s="187" t="s">
        <v>2498</v>
      </c>
      <c r="D30" s="175" t="s">
        <v>314</v>
      </c>
      <c r="E30" s="176">
        <v>2</v>
      </c>
      <c r="F30" s="177"/>
      <c r="G30" s="178">
        <f t="shared" si="7"/>
        <v>0</v>
      </c>
      <c r="H30" s="158"/>
      <c r="I30" s="157">
        <f t="shared" si="8"/>
        <v>0</v>
      </c>
      <c r="J30" s="158"/>
      <c r="K30" s="157">
        <f t="shared" si="9"/>
        <v>0</v>
      </c>
      <c r="L30" s="157">
        <v>21</v>
      </c>
      <c r="M30" s="157">
        <f t="shared" si="10"/>
        <v>0</v>
      </c>
      <c r="N30" s="156">
        <v>0</v>
      </c>
      <c r="O30" s="156">
        <f t="shared" si="11"/>
        <v>0</v>
      </c>
      <c r="P30" s="156">
        <v>0</v>
      </c>
      <c r="Q30" s="156">
        <f t="shared" si="12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13"/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1585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2" x14ac:dyDescent="0.2">
      <c r="A31" s="154"/>
      <c r="B31" s="155"/>
      <c r="C31" s="274" t="s">
        <v>2499</v>
      </c>
      <c r="D31" s="275"/>
      <c r="E31" s="275"/>
      <c r="F31" s="275"/>
      <c r="G31" s="275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319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3">
        <v>21</v>
      </c>
      <c r="B32" s="174" t="s">
        <v>2500</v>
      </c>
      <c r="C32" s="187" t="s">
        <v>2501</v>
      </c>
      <c r="D32" s="175" t="s">
        <v>314</v>
      </c>
      <c r="E32" s="176">
        <v>6</v>
      </c>
      <c r="F32" s="177"/>
      <c r="G32" s="178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332</v>
      </c>
      <c r="T32" s="157" t="s">
        <v>333</v>
      </c>
      <c r="U32" s="157">
        <v>0</v>
      </c>
      <c r="V32" s="157">
        <f>ROUND(E32*U32,2)</f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1585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">
      <c r="A33" s="154"/>
      <c r="B33" s="155"/>
      <c r="C33" s="274" t="s">
        <v>2499</v>
      </c>
      <c r="D33" s="275"/>
      <c r="E33" s="275"/>
      <c r="F33" s="275"/>
      <c r="G33" s="275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319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3" x14ac:dyDescent="0.2">
      <c r="A34" s="154"/>
      <c r="B34" s="155"/>
      <c r="C34" s="276" t="s">
        <v>3453</v>
      </c>
      <c r="D34" s="277"/>
      <c r="E34" s="277"/>
      <c r="F34" s="277"/>
      <c r="G34" s="27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319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">
      <c r="A35" s="163" t="s">
        <v>295</v>
      </c>
      <c r="B35" s="164" t="s">
        <v>207</v>
      </c>
      <c r="C35" s="186" t="s">
        <v>210</v>
      </c>
      <c r="D35" s="165"/>
      <c r="E35" s="166"/>
      <c r="F35" s="167"/>
      <c r="G35" s="168">
        <f>SUMIF(AG36:AG48,"&lt;&gt;NOR",G36:G48)</f>
        <v>0</v>
      </c>
      <c r="H35" s="162"/>
      <c r="I35" s="162">
        <f>SUM(I36:I48)</f>
        <v>0</v>
      </c>
      <c r="J35" s="162"/>
      <c r="K35" s="162">
        <f>SUM(K36:K48)</f>
        <v>0</v>
      </c>
      <c r="L35" s="162"/>
      <c r="M35" s="162">
        <f>SUM(M36:M48)</f>
        <v>0</v>
      </c>
      <c r="N35" s="161"/>
      <c r="O35" s="161">
        <f>SUM(O36:O48)</f>
        <v>0</v>
      </c>
      <c r="P35" s="161"/>
      <c r="Q35" s="161">
        <f>SUM(Q36:Q48)</f>
        <v>0</v>
      </c>
      <c r="R35" s="162"/>
      <c r="S35" s="162"/>
      <c r="T35" s="162"/>
      <c r="U35" s="162"/>
      <c r="V35" s="162">
        <f>SUM(V36:V48)</f>
        <v>0</v>
      </c>
      <c r="W35" s="162"/>
      <c r="X35" s="162"/>
      <c r="Y35" s="162"/>
      <c r="AG35" t="s">
        <v>296</v>
      </c>
    </row>
    <row r="36" spans="1:60" outlineLevel="1" x14ac:dyDescent="0.2">
      <c r="A36" s="179">
        <v>22</v>
      </c>
      <c r="B36" s="180" t="s">
        <v>2503</v>
      </c>
      <c r="C36" s="189" t="s">
        <v>2504</v>
      </c>
      <c r="D36" s="181" t="s">
        <v>355</v>
      </c>
      <c r="E36" s="182">
        <v>116</v>
      </c>
      <c r="F36" s="183"/>
      <c r="G36" s="184">
        <f t="shared" ref="G36:G48" si="14">ROUND(E36*F36,2)</f>
        <v>0</v>
      </c>
      <c r="H36" s="158"/>
      <c r="I36" s="157">
        <f t="shared" ref="I36:I48" si="15">ROUND(E36*H36,2)</f>
        <v>0</v>
      </c>
      <c r="J36" s="158"/>
      <c r="K36" s="157">
        <f t="shared" ref="K36:K48" si="16">ROUND(E36*J36,2)</f>
        <v>0</v>
      </c>
      <c r="L36" s="157">
        <v>21</v>
      </c>
      <c r="M36" s="157">
        <f t="shared" ref="M36:M48" si="17">G36*(1+L36/100)</f>
        <v>0</v>
      </c>
      <c r="N36" s="156">
        <v>0</v>
      </c>
      <c r="O36" s="156">
        <f t="shared" ref="O36:O48" si="18">ROUND(E36*N36,2)</f>
        <v>0</v>
      </c>
      <c r="P36" s="156">
        <v>0</v>
      </c>
      <c r="Q36" s="156">
        <f t="shared" ref="Q36:Q48" si="19">ROUND(E36*P36,2)</f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ref="V36:V48" si="20">ROUND(E36*U36,2)</f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1597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">
      <c r="A37" s="179">
        <v>23</v>
      </c>
      <c r="B37" s="180" t="s">
        <v>2505</v>
      </c>
      <c r="C37" s="189" t="s">
        <v>2506</v>
      </c>
      <c r="D37" s="181" t="s">
        <v>355</v>
      </c>
      <c r="E37" s="182">
        <v>32</v>
      </c>
      <c r="F37" s="183"/>
      <c r="G37" s="184">
        <f t="shared" si="14"/>
        <v>0</v>
      </c>
      <c r="H37" s="158"/>
      <c r="I37" s="157">
        <f t="shared" si="15"/>
        <v>0</v>
      </c>
      <c r="J37" s="158"/>
      <c r="K37" s="157">
        <f t="shared" si="16"/>
        <v>0</v>
      </c>
      <c r="L37" s="157">
        <v>21</v>
      </c>
      <c r="M37" s="157">
        <f t="shared" si="17"/>
        <v>0</v>
      </c>
      <c r="N37" s="156">
        <v>0</v>
      </c>
      <c r="O37" s="156">
        <f t="shared" si="18"/>
        <v>0</v>
      </c>
      <c r="P37" s="156">
        <v>0</v>
      </c>
      <c r="Q37" s="156">
        <f t="shared" si="19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20"/>
        <v>0</v>
      </c>
      <c r="W37" s="157"/>
      <c r="X37" s="157" t="s">
        <v>334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1597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">
      <c r="A38" s="179">
        <v>24</v>
      </c>
      <c r="B38" s="180" t="s">
        <v>2507</v>
      </c>
      <c r="C38" s="189" t="s">
        <v>2508</v>
      </c>
      <c r="D38" s="181" t="s">
        <v>355</v>
      </c>
      <c r="E38" s="182">
        <v>20</v>
      </c>
      <c r="F38" s="183"/>
      <c r="G38" s="184">
        <f t="shared" si="14"/>
        <v>0</v>
      </c>
      <c r="H38" s="158"/>
      <c r="I38" s="157">
        <f t="shared" si="15"/>
        <v>0</v>
      </c>
      <c r="J38" s="158"/>
      <c r="K38" s="157">
        <f t="shared" si="16"/>
        <v>0</v>
      </c>
      <c r="L38" s="157">
        <v>21</v>
      </c>
      <c r="M38" s="157">
        <f t="shared" si="17"/>
        <v>0</v>
      </c>
      <c r="N38" s="156">
        <v>0</v>
      </c>
      <c r="O38" s="156">
        <f t="shared" si="18"/>
        <v>0</v>
      </c>
      <c r="P38" s="156">
        <v>0</v>
      </c>
      <c r="Q38" s="156">
        <f t="shared" si="19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20"/>
        <v>0</v>
      </c>
      <c r="W38" s="157"/>
      <c r="X38" s="157" t="s">
        <v>334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1597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9">
        <v>25</v>
      </c>
      <c r="B39" s="180" t="s">
        <v>2509</v>
      </c>
      <c r="C39" s="189" t="s">
        <v>2510</v>
      </c>
      <c r="D39" s="181" t="s">
        <v>355</v>
      </c>
      <c r="E39" s="182">
        <v>168</v>
      </c>
      <c r="F39" s="183"/>
      <c r="G39" s="184">
        <f t="shared" si="14"/>
        <v>0</v>
      </c>
      <c r="H39" s="158"/>
      <c r="I39" s="157">
        <f t="shared" si="15"/>
        <v>0</v>
      </c>
      <c r="J39" s="158"/>
      <c r="K39" s="157">
        <f t="shared" si="16"/>
        <v>0</v>
      </c>
      <c r="L39" s="157">
        <v>21</v>
      </c>
      <c r="M39" s="157">
        <f t="shared" si="17"/>
        <v>0</v>
      </c>
      <c r="N39" s="156">
        <v>0</v>
      </c>
      <c r="O39" s="156">
        <f t="shared" si="18"/>
        <v>0</v>
      </c>
      <c r="P39" s="156">
        <v>0</v>
      </c>
      <c r="Q39" s="156">
        <f t="shared" si="19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20"/>
        <v>0</v>
      </c>
      <c r="W39" s="157"/>
      <c r="X39" s="157" t="s">
        <v>334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1597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9">
        <v>26</v>
      </c>
      <c r="B40" s="180" t="s">
        <v>2523</v>
      </c>
      <c r="C40" s="189" t="s">
        <v>2524</v>
      </c>
      <c r="D40" s="181" t="s">
        <v>355</v>
      </c>
      <c r="E40" s="182">
        <v>60</v>
      </c>
      <c r="F40" s="183"/>
      <c r="G40" s="184">
        <f t="shared" si="14"/>
        <v>0</v>
      </c>
      <c r="H40" s="158"/>
      <c r="I40" s="157">
        <f t="shared" si="15"/>
        <v>0</v>
      </c>
      <c r="J40" s="158"/>
      <c r="K40" s="157">
        <f t="shared" si="16"/>
        <v>0</v>
      </c>
      <c r="L40" s="157">
        <v>21</v>
      </c>
      <c r="M40" s="157">
        <f t="shared" si="17"/>
        <v>0</v>
      </c>
      <c r="N40" s="156">
        <v>0</v>
      </c>
      <c r="O40" s="156">
        <f t="shared" si="18"/>
        <v>0</v>
      </c>
      <c r="P40" s="156">
        <v>0</v>
      </c>
      <c r="Q40" s="156">
        <f t="shared" si="19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20"/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1597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">
      <c r="A41" s="179">
        <v>27</v>
      </c>
      <c r="B41" s="180" t="s">
        <v>2525</v>
      </c>
      <c r="C41" s="189" t="s">
        <v>2526</v>
      </c>
      <c r="D41" s="181" t="s">
        <v>355</v>
      </c>
      <c r="E41" s="182">
        <v>680</v>
      </c>
      <c r="F41" s="183"/>
      <c r="G41" s="184">
        <f t="shared" si="14"/>
        <v>0</v>
      </c>
      <c r="H41" s="158"/>
      <c r="I41" s="157">
        <f t="shared" si="15"/>
        <v>0</v>
      </c>
      <c r="J41" s="158"/>
      <c r="K41" s="157">
        <f t="shared" si="16"/>
        <v>0</v>
      </c>
      <c r="L41" s="157">
        <v>21</v>
      </c>
      <c r="M41" s="157">
        <f t="shared" si="17"/>
        <v>0</v>
      </c>
      <c r="N41" s="156">
        <v>0</v>
      </c>
      <c r="O41" s="156">
        <f t="shared" si="18"/>
        <v>0</v>
      </c>
      <c r="P41" s="156">
        <v>0</v>
      </c>
      <c r="Q41" s="156">
        <f t="shared" si="19"/>
        <v>0</v>
      </c>
      <c r="R41" s="157"/>
      <c r="S41" s="157" t="s">
        <v>332</v>
      </c>
      <c r="T41" s="157" t="s">
        <v>333</v>
      </c>
      <c r="U41" s="157">
        <v>0</v>
      </c>
      <c r="V41" s="157">
        <f t="shared" si="20"/>
        <v>0</v>
      </c>
      <c r="W41" s="157"/>
      <c r="X41" s="157" t="s">
        <v>334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1597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9">
        <v>28</v>
      </c>
      <c r="B42" s="180" t="s">
        <v>2527</v>
      </c>
      <c r="C42" s="189" t="s">
        <v>2528</v>
      </c>
      <c r="D42" s="181" t="s">
        <v>355</v>
      </c>
      <c r="E42" s="182">
        <v>115</v>
      </c>
      <c r="F42" s="183"/>
      <c r="G42" s="184">
        <f t="shared" si="14"/>
        <v>0</v>
      </c>
      <c r="H42" s="158"/>
      <c r="I42" s="157">
        <f t="shared" si="15"/>
        <v>0</v>
      </c>
      <c r="J42" s="158"/>
      <c r="K42" s="157">
        <f t="shared" si="16"/>
        <v>0</v>
      </c>
      <c r="L42" s="157">
        <v>21</v>
      </c>
      <c r="M42" s="157">
        <f t="shared" si="17"/>
        <v>0</v>
      </c>
      <c r="N42" s="156">
        <v>0</v>
      </c>
      <c r="O42" s="156">
        <f t="shared" si="18"/>
        <v>0</v>
      </c>
      <c r="P42" s="156">
        <v>0</v>
      </c>
      <c r="Q42" s="156">
        <f t="shared" si="19"/>
        <v>0</v>
      </c>
      <c r="R42" s="157"/>
      <c r="S42" s="157" t="s">
        <v>332</v>
      </c>
      <c r="T42" s="157" t="s">
        <v>333</v>
      </c>
      <c r="U42" s="157">
        <v>0</v>
      </c>
      <c r="V42" s="157">
        <f t="shared" si="20"/>
        <v>0</v>
      </c>
      <c r="W42" s="157"/>
      <c r="X42" s="157" t="s">
        <v>334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1597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">
      <c r="A43" s="179">
        <v>29</v>
      </c>
      <c r="B43" s="180" t="s">
        <v>2529</v>
      </c>
      <c r="C43" s="189" t="s">
        <v>2530</v>
      </c>
      <c r="D43" s="181" t="s">
        <v>355</v>
      </c>
      <c r="E43" s="182">
        <v>495</v>
      </c>
      <c r="F43" s="183"/>
      <c r="G43" s="184">
        <f t="shared" si="14"/>
        <v>0</v>
      </c>
      <c r="H43" s="158"/>
      <c r="I43" s="157">
        <f t="shared" si="15"/>
        <v>0</v>
      </c>
      <c r="J43" s="158"/>
      <c r="K43" s="157">
        <f t="shared" si="16"/>
        <v>0</v>
      </c>
      <c r="L43" s="157">
        <v>21</v>
      </c>
      <c r="M43" s="157">
        <f t="shared" si="17"/>
        <v>0</v>
      </c>
      <c r="N43" s="156">
        <v>0</v>
      </c>
      <c r="O43" s="156">
        <f t="shared" si="18"/>
        <v>0</v>
      </c>
      <c r="P43" s="156">
        <v>0</v>
      </c>
      <c r="Q43" s="156">
        <f t="shared" si="19"/>
        <v>0</v>
      </c>
      <c r="R43" s="157"/>
      <c r="S43" s="157" t="s">
        <v>332</v>
      </c>
      <c r="T43" s="157" t="s">
        <v>333</v>
      </c>
      <c r="U43" s="157">
        <v>0</v>
      </c>
      <c r="V43" s="157">
        <f t="shared" si="20"/>
        <v>0</v>
      </c>
      <c r="W43" s="157"/>
      <c r="X43" s="157" t="s">
        <v>334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1597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9">
        <v>30</v>
      </c>
      <c r="B44" s="180" t="s">
        <v>2535</v>
      </c>
      <c r="C44" s="189" t="s">
        <v>2536</v>
      </c>
      <c r="D44" s="181" t="s">
        <v>355</v>
      </c>
      <c r="E44" s="182">
        <v>45</v>
      </c>
      <c r="F44" s="183"/>
      <c r="G44" s="184">
        <f t="shared" si="14"/>
        <v>0</v>
      </c>
      <c r="H44" s="158"/>
      <c r="I44" s="157">
        <f t="shared" si="15"/>
        <v>0</v>
      </c>
      <c r="J44" s="158"/>
      <c r="K44" s="157">
        <f t="shared" si="16"/>
        <v>0</v>
      </c>
      <c r="L44" s="157">
        <v>21</v>
      </c>
      <c r="M44" s="157">
        <f t="shared" si="17"/>
        <v>0</v>
      </c>
      <c r="N44" s="156">
        <v>0</v>
      </c>
      <c r="O44" s="156">
        <f t="shared" si="18"/>
        <v>0</v>
      </c>
      <c r="P44" s="156">
        <v>0</v>
      </c>
      <c r="Q44" s="156">
        <f t="shared" si="19"/>
        <v>0</v>
      </c>
      <c r="R44" s="157"/>
      <c r="S44" s="157" t="s">
        <v>332</v>
      </c>
      <c r="T44" s="157" t="s">
        <v>333</v>
      </c>
      <c r="U44" s="157">
        <v>0</v>
      </c>
      <c r="V44" s="157">
        <f t="shared" si="20"/>
        <v>0</v>
      </c>
      <c r="W44" s="157"/>
      <c r="X44" s="157" t="s">
        <v>334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1597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">
      <c r="A45" s="179">
        <v>31</v>
      </c>
      <c r="B45" s="180" t="s">
        <v>2541</v>
      </c>
      <c r="C45" s="189" t="s">
        <v>2542</v>
      </c>
      <c r="D45" s="181" t="s">
        <v>355</v>
      </c>
      <c r="E45" s="182">
        <v>60</v>
      </c>
      <c r="F45" s="183"/>
      <c r="G45" s="184">
        <f t="shared" si="14"/>
        <v>0</v>
      </c>
      <c r="H45" s="158"/>
      <c r="I45" s="157">
        <f t="shared" si="15"/>
        <v>0</v>
      </c>
      <c r="J45" s="158"/>
      <c r="K45" s="157">
        <f t="shared" si="16"/>
        <v>0</v>
      </c>
      <c r="L45" s="157">
        <v>21</v>
      </c>
      <c r="M45" s="157">
        <f t="shared" si="17"/>
        <v>0</v>
      </c>
      <c r="N45" s="156">
        <v>0</v>
      </c>
      <c r="O45" s="156">
        <f t="shared" si="18"/>
        <v>0</v>
      </c>
      <c r="P45" s="156">
        <v>0</v>
      </c>
      <c r="Q45" s="156">
        <f t="shared" si="19"/>
        <v>0</v>
      </c>
      <c r="R45" s="157"/>
      <c r="S45" s="157" t="s">
        <v>332</v>
      </c>
      <c r="T45" s="157" t="s">
        <v>333</v>
      </c>
      <c r="U45" s="157">
        <v>0</v>
      </c>
      <c r="V45" s="157">
        <f t="shared" si="20"/>
        <v>0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1585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9">
        <v>32</v>
      </c>
      <c r="B46" s="180" t="s">
        <v>2543</v>
      </c>
      <c r="C46" s="189" t="s">
        <v>2544</v>
      </c>
      <c r="D46" s="181" t="s">
        <v>355</v>
      </c>
      <c r="E46" s="182">
        <v>80</v>
      </c>
      <c r="F46" s="183"/>
      <c r="G46" s="184">
        <f t="shared" si="14"/>
        <v>0</v>
      </c>
      <c r="H46" s="158"/>
      <c r="I46" s="157">
        <f t="shared" si="15"/>
        <v>0</v>
      </c>
      <c r="J46" s="158"/>
      <c r="K46" s="157">
        <f t="shared" si="16"/>
        <v>0</v>
      </c>
      <c r="L46" s="157">
        <v>21</v>
      </c>
      <c r="M46" s="157">
        <f t="shared" si="17"/>
        <v>0</v>
      </c>
      <c r="N46" s="156">
        <v>0</v>
      </c>
      <c r="O46" s="156">
        <f t="shared" si="18"/>
        <v>0</v>
      </c>
      <c r="P46" s="156">
        <v>0</v>
      </c>
      <c r="Q46" s="156">
        <f t="shared" si="19"/>
        <v>0</v>
      </c>
      <c r="R46" s="157"/>
      <c r="S46" s="157" t="s">
        <v>332</v>
      </c>
      <c r="T46" s="157" t="s">
        <v>333</v>
      </c>
      <c r="U46" s="157">
        <v>0</v>
      </c>
      <c r="V46" s="157">
        <f t="shared" si="20"/>
        <v>0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1585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">
      <c r="A47" s="179">
        <v>33</v>
      </c>
      <c r="B47" s="180" t="s">
        <v>2545</v>
      </c>
      <c r="C47" s="189" t="s">
        <v>2546</v>
      </c>
      <c r="D47" s="181" t="s">
        <v>355</v>
      </c>
      <c r="E47" s="182">
        <v>158</v>
      </c>
      <c r="F47" s="183"/>
      <c r="G47" s="184">
        <f t="shared" si="14"/>
        <v>0</v>
      </c>
      <c r="H47" s="158"/>
      <c r="I47" s="157">
        <f t="shared" si="15"/>
        <v>0</v>
      </c>
      <c r="J47" s="158"/>
      <c r="K47" s="157">
        <f t="shared" si="16"/>
        <v>0</v>
      </c>
      <c r="L47" s="157">
        <v>21</v>
      </c>
      <c r="M47" s="157">
        <f t="shared" si="17"/>
        <v>0</v>
      </c>
      <c r="N47" s="156">
        <v>0</v>
      </c>
      <c r="O47" s="156">
        <f t="shared" si="18"/>
        <v>0</v>
      </c>
      <c r="P47" s="156">
        <v>0</v>
      </c>
      <c r="Q47" s="156">
        <f t="shared" si="19"/>
        <v>0</v>
      </c>
      <c r="R47" s="157"/>
      <c r="S47" s="157" t="s">
        <v>332</v>
      </c>
      <c r="T47" s="157" t="s">
        <v>333</v>
      </c>
      <c r="U47" s="157">
        <v>0</v>
      </c>
      <c r="V47" s="157">
        <f t="shared" si="20"/>
        <v>0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1585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">
      <c r="A48" s="179">
        <v>34</v>
      </c>
      <c r="B48" s="180" t="s">
        <v>2547</v>
      </c>
      <c r="C48" s="189" t="s">
        <v>2548</v>
      </c>
      <c r="D48" s="181" t="s">
        <v>355</v>
      </c>
      <c r="E48" s="182">
        <v>45</v>
      </c>
      <c r="F48" s="183"/>
      <c r="G48" s="184">
        <f t="shared" si="14"/>
        <v>0</v>
      </c>
      <c r="H48" s="158"/>
      <c r="I48" s="157">
        <f t="shared" si="15"/>
        <v>0</v>
      </c>
      <c r="J48" s="158"/>
      <c r="K48" s="157">
        <f t="shared" si="16"/>
        <v>0</v>
      </c>
      <c r="L48" s="157">
        <v>21</v>
      </c>
      <c r="M48" s="157">
        <f t="shared" si="17"/>
        <v>0</v>
      </c>
      <c r="N48" s="156">
        <v>0</v>
      </c>
      <c r="O48" s="156">
        <f t="shared" si="18"/>
        <v>0</v>
      </c>
      <c r="P48" s="156">
        <v>0</v>
      </c>
      <c r="Q48" s="156">
        <f t="shared" si="19"/>
        <v>0</v>
      </c>
      <c r="R48" s="157"/>
      <c r="S48" s="157" t="s">
        <v>332</v>
      </c>
      <c r="T48" s="157" t="s">
        <v>333</v>
      </c>
      <c r="U48" s="157">
        <v>0</v>
      </c>
      <c r="V48" s="157">
        <f t="shared" si="20"/>
        <v>0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1585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x14ac:dyDescent="0.2">
      <c r="A49" s="163" t="s">
        <v>295</v>
      </c>
      <c r="B49" s="164" t="s">
        <v>207</v>
      </c>
      <c r="C49" s="186" t="s">
        <v>208</v>
      </c>
      <c r="D49" s="165"/>
      <c r="E49" s="166"/>
      <c r="F49" s="167"/>
      <c r="G49" s="168">
        <f>SUMIF(AG50:AG63,"&lt;&gt;NOR",G50:G63)</f>
        <v>0</v>
      </c>
      <c r="H49" s="162"/>
      <c r="I49" s="162">
        <f>SUM(I50:I63)</f>
        <v>0</v>
      </c>
      <c r="J49" s="162"/>
      <c r="K49" s="162">
        <f>SUM(K50:K63)</f>
        <v>0</v>
      </c>
      <c r="L49" s="162"/>
      <c r="M49" s="162">
        <f>SUM(M50:M63)</f>
        <v>0</v>
      </c>
      <c r="N49" s="161"/>
      <c r="O49" s="161">
        <f>SUM(O50:O63)</f>
        <v>0</v>
      </c>
      <c r="P49" s="161"/>
      <c r="Q49" s="161">
        <f>SUM(Q50:Q63)</f>
        <v>0</v>
      </c>
      <c r="R49" s="162"/>
      <c r="S49" s="162"/>
      <c r="T49" s="162"/>
      <c r="U49" s="162"/>
      <c r="V49" s="162">
        <f>SUM(V50:V63)</f>
        <v>0</v>
      </c>
      <c r="W49" s="162"/>
      <c r="X49" s="162"/>
      <c r="Y49" s="162"/>
      <c r="AG49" t="s">
        <v>296</v>
      </c>
    </row>
    <row r="50" spans="1:60" outlineLevel="1" x14ac:dyDescent="0.2">
      <c r="A50" s="179">
        <v>35</v>
      </c>
      <c r="B50" s="180" t="s">
        <v>2551</v>
      </c>
      <c r="C50" s="189" t="s">
        <v>2552</v>
      </c>
      <c r="D50" s="181" t="s">
        <v>355</v>
      </c>
      <c r="E50" s="182">
        <v>121.8</v>
      </c>
      <c r="F50" s="183"/>
      <c r="G50" s="184">
        <f t="shared" ref="G50:G62" si="21">ROUND(E50*F50,2)</f>
        <v>0</v>
      </c>
      <c r="H50" s="158"/>
      <c r="I50" s="157">
        <f t="shared" ref="I50:I62" si="22">ROUND(E50*H50,2)</f>
        <v>0</v>
      </c>
      <c r="J50" s="158"/>
      <c r="K50" s="157">
        <f t="shared" ref="K50:K62" si="23">ROUND(E50*J50,2)</f>
        <v>0</v>
      </c>
      <c r="L50" s="157">
        <v>21</v>
      </c>
      <c r="M50" s="157">
        <f t="shared" ref="M50:M62" si="24">G50*(1+L50/100)</f>
        <v>0</v>
      </c>
      <c r="N50" s="156">
        <v>0</v>
      </c>
      <c r="O50" s="156">
        <f t="shared" ref="O50:O62" si="25">ROUND(E50*N50,2)</f>
        <v>0</v>
      </c>
      <c r="P50" s="156">
        <v>0</v>
      </c>
      <c r="Q50" s="156">
        <f t="shared" ref="Q50:Q62" si="26">ROUND(E50*P50,2)</f>
        <v>0</v>
      </c>
      <c r="R50" s="157"/>
      <c r="S50" s="157" t="s">
        <v>332</v>
      </c>
      <c r="T50" s="157" t="s">
        <v>333</v>
      </c>
      <c r="U50" s="157">
        <v>0</v>
      </c>
      <c r="V50" s="157">
        <f t="shared" ref="V50:V62" si="27">ROUND(E50*U50,2)</f>
        <v>0</v>
      </c>
      <c r="W50" s="157"/>
      <c r="X50" s="157" t="s">
        <v>334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1597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9">
        <v>36</v>
      </c>
      <c r="B51" s="180" t="s">
        <v>2553</v>
      </c>
      <c r="C51" s="189" t="s">
        <v>2554</v>
      </c>
      <c r="D51" s="181" t="s">
        <v>355</v>
      </c>
      <c r="E51" s="182">
        <v>33.6</v>
      </c>
      <c r="F51" s="183"/>
      <c r="G51" s="184">
        <f t="shared" si="21"/>
        <v>0</v>
      </c>
      <c r="H51" s="158"/>
      <c r="I51" s="157">
        <f t="shared" si="22"/>
        <v>0</v>
      </c>
      <c r="J51" s="158"/>
      <c r="K51" s="157">
        <f t="shared" si="23"/>
        <v>0</v>
      </c>
      <c r="L51" s="157">
        <v>21</v>
      </c>
      <c r="M51" s="157">
        <f t="shared" si="24"/>
        <v>0</v>
      </c>
      <c r="N51" s="156">
        <v>0</v>
      </c>
      <c r="O51" s="156">
        <f t="shared" si="25"/>
        <v>0</v>
      </c>
      <c r="P51" s="156">
        <v>0</v>
      </c>
      <c r="Q51" s="156">
        <f t="shared" si="26"/>
        <v>0</v>
      </c>
      <c r="R51" s="157"/>
      <c r="S51" s="157" t="s">
        <v>332</v>
      </c>
      <c r="T51" s="157" t="s">
        <v>333</v>
      </c>
      <c r="U51" s="157">
        <v>0</v>
      </c>
      <c r="V51" s="157">
        <f t="shared" si="27"/>
        <v>0</v>
      </c>
      <c r="W51" s="157"/>
      <c r="X51" s="157" t="s">
        <v>334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1597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">
      <c r="A52" s="179">
        <v>37</v>
      </c>
      <c r="B52" s="180" t="s">
        <v>2555</v>
      </c>
      <c r="C52" s="189" t="s">
        <v>2556</v>
      </c>
      <c r="D52" s="181" t="s">
        <v>355</v>
      </c>
      <c r="E52" s="182">
        <v>21</v>
      </c>
      <c r="F52" s="183"/>
      <c r="G52" s="184">
        <f t="shared" si="21"/>
        <v>0</v>
      </c>
      <c r="H52" s="158"/>
      <c r="I52" s="157">
        <f t="shared" si="22"/>
        <v>0</v>
      </c>
      <c r="J52" s="158"/>
      <c r="K52" s="157">
        <f t="shared" si="23"/>
        <v>0</v>
      </c>
      <c r="L52" s="157">
        <v>21</v>
      </c>
      <c r="M52" s="157">
        <f t="shared" si="24"/>
        <v>0</v>
      </c>
      <c r="N52" s="156">
        <v>0</v>
      </c>
      <c r="O52" s="156">
        <f t="shared" si="25"/>
        <v>0</v>
      </c>
      <c r="P52" s="156">
        <v>0</v>
      </c>
      <c r="Q52" s="156">
        <f t="shared" si="26"/>
        <v>0</v>
      </c>
      <c r="R52" s="157"/>
      <c r="S52" s="157" t="s">
        <v>332</v>
      </c>
      <c r="T52" s="157" t="s">
        <v>333</v>
      </c>
      <c r="U52" s="157">
        <v>0</v>
      </c>
      <c r="V52" s="157">
        <f t="shared" si="27"/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1597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">
      <c r="A53" s="179">
        <v>38</v>
      </c>
      <c r="B53" s="180" t="s">
        <v>2557</v>
      </c>
      <c r="C53" s="189" t="s">
        <v>2558</v>
      </c>
      <c r="D53" s="181" t="s">
        <v>355</v>
      </c>
      <c r="E53" s="182">
        <v>176.4</v>
      </c>
      <c r="F53" s="183"/>
      <c r="G53" s="184">
        <f t="shared" si="21"/>
        <v>0</v>
      </c>
      <c r="H53" s="158"/>
      <c r="I53" s="157">
        <f t="shared" si="22"/>
        <v>0</v>
      </c>
      <c r="J53" s="158"/>
      <c r="K53" s="157">
        <f t="shared" si="23"/>
        <v>0</v>
      </c>
      <c r="L53" s="157">
        <v>21</v>
      </c>
      <c r="M53" s="157">
        <f t="shared" si="24"/>
        <v>0</v>
      </c>
      <c r="N53" s="156">
        <v>0</v>
      </c>
      <c r="O53" s="156">
        <f t="shared" si="25"/>
        <v>0</v>
      </c>
      <c r="P53" s="156">
        <v>0</v>
      </c>
      <c r="Q53" s="156">
        <f t="shared" si="26"/>
        <v>0</v>
      </c>
      <c r="R53" s="157"/>
      <c r="S53" s="157" t="s">
        <v>332</v>
      </c>
      <c r="T53" s="157" t="s">
        <v>333</v>
      </c>
      <c r="U53" s="157">
        <v>0</v>
      </c>
      <c r="V53" s="157">
        <f t="shared" si="27"/>
        <v>0</v>
      </c>
      <c r="W53" s="157"/>
      <c r="X53" s="157" t="s">
        <v>334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1597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">
      <c r="A54" s="179">
        <v>39</v>
      </c>
      <c r="B54" s="180" t="s">
        <v>2551</v>
      </c>
      <c r="C54" s="189" t="s">
        <v>2571</v>
      </c>
      <c r="D54" s="181" t="s">
        <v>355</v>
      </c>
      <c r="E54" s="182">
        <v>63</v>
      </c>
      <c r="F54" s="183"/>
      <c r="G54" s="184">
        <f t="shared" si="21"/>
        <v>0</v>
      </c>
      <c r="H54" s="158"/>
      <c r="I54" s="157">
        <f t="shared" si="22"/>
        <v>0</v>
      </c>
      <c r="J54" s="158"/>
      <c r="K54" s="157">
        <f t="shared" si="23"/>
        <v>0</v>
      </c>
      <c r="L54" s="157">
        <v>21</v>
      </c>
      <c r="M54" s="157">
        <f t="shared" si="24"/>
        <v>0</v>
      </c>
      <c r="N54" s="156">
        <v>0</v>
      </c>
      <c r="O54" s="156">
        <f t="shared" si="25"/>
        <v>0</v>
      </c>
      <c r="P54" s="156">
        <v>0</v>
      </c>
      <c r="Q54" s="156">
        <f t="shared" si="26"/>
        <v>0</v>
      </c>
      <c r="R54" s="157"/>
      <c r="S54" s="157" t="s">
        <v>332</v>
      </c>
      <c r="T54" s="157" t="s">
        <v>333</v>
      </c>
      <c r="U54" s="157">
        <v>0</v>
      </c>
      <c r="V54" s="157">
        <f t="shared" si="27"/>
        <v>0</v>
      </c>
      <c r="W54" s="157"/>
      <c r="X54" s="157" t="s">
        <v>2240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2241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9">
        <v>40</v>
      </c>
      <c r="B55" s="180" t="s">
        <v>2557</v>
      </c>
      <c r="C55" s="189" t="s">
        <v>2572</v>
      </c>
      <c r="D55" s="181" t="s">
        <v>355</v>
      </c>
      <c r="E55" s="182">
        <v>714</v>
      </c>
      <c r="F55" s="183"/>
      <c r="G55" s="184">
        <f t="shared" si="21"/>
        <v>0</v>
      </c>
      <c r="H55" s="158"/>
      <c r="I55" s="157">
        <f t="shared" si="22"/>
        <v>0</v>
      </c>
      <c r="J55" s="158"/>
      <c r="K55" s="157">
        <f t="shared" si="23"/>
        <v>0</v>
      </c>
      <c r="L55" s="157">
        <v>21</v>
      </c>
      <c r="M55" s="157">
        <f t="shared" si="24"/>
        <v>0</v>
      </c>
      <c r="N55" s="156">
        <v>0</v>
      </c>
      <c r="O55" s="156">
        <f t="shared" si="25"/>
        <v>0</v>
      </c>
      <c r="P55" s="156">
        <v>0</v>
      </c>
      <c r="Q55" s="156">
        <f t="shared" si="26"/>
        <v>0</v>
      </c>
      <c r="R55" s="157"/>
      <c r="S55" s="157" t="s">
        <v>332</v>
      </c>
      <c r="T55" s="157" t="s">
        <v>333</v>
      </c>
      <c r="U55" s="157">
        <v>0</v>
      </c>
      <c r="V55" s="157">
        <f t="shared" si="27"/>
        <v>0</v>
      </c>
      <c r="W55" s="157"/>
      <c r="X55" s="157" t="s">
        <v>2240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2241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">
      <c r="A56" s="179">
        <v>41</v>
      </c>
      <c r="B56" s="180" t="s">
        <v>2555</v>
      </c>
      <c r="C56" s="189" t="s">
        <v>2573</v>
      </c>
      <c r="D56" s="181" t="s">
        <v>355</v>
      </c>
      <c r="E56" s="182">
        <v>120.75</v>
      </c>
      <c r="F56" s="183"/>
      <c r="G56" s="184">
        <f t="shared" si="21"/>
        <v>0</v>
      </c>
      <c r="H56" s="158"/>
      <c r="I56" s="157">
        <f t="shared" si="22"/>
        <v>0</v>
      </c>
      <c r="J56" s="158"/>
      <c r="K56" s="157">
        <f t="shared" si="23"/>
        <v>0</v>
      </c>
      <c r="L56" s="157">
        <v>21</v>
      </c>
      <c r="M56" s="157">
        <f t="shared" si="24"/>
        <v>0</v>
      </c>
      <c r="N56" s="156">
        <v>0</v>
      </c>
      <c r="O56" s="156">
        <f t="shared" si="25"/>
        <v>0</v>
      </c>
      <c r="P56" s="156">
        <v>0</v>
      </c>
      <c r="Q56" s="156">
        <f t="shared" si="26"/>
        <v>0</v>
      </c>
      <c r="R56" s="157"/>
      <c r="S56" s="157" t="s">
        <v>332</v>
      </c>
      <c r="T56" s="157" t="s">
        <v>333</v>
      </c>
      <c r="U56" s="157">
        <v>0</v>
      </c>
      <c r="V56" s="157">
        <f t="shared" si="27"/>
        <v>0</v>
      </c>
      <c r="W56" s="157"/>
      <c r="X56" s="157" t="s">
        <v>2240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2241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">
      <c r="A57" s="179">
        <v>42</v>
      </c>
      <c r="B57" s="180" t="s">
        <v>2574</v>
      </c>
      <c r="C57" s="189" t="s">
        <v>2575</v>
      </c>
      <c r="D57" s="181" t="s">
        <v>355</v>
      </c>
      <c r="E57" s="182">
        <v>519.75</v>
      </c>
      <c r="F57" s="183"/>
      <c r="G57" s="184">
        <f t="shared" si="21"/>
        <v>0</v>
      </c>
      <c r="H57" s="158"/>
      <c r="I57" s="157">
        <f t="shared" si="22"/>
        <v>0</v>
      </c>
      <c r="J57" s="158"/>
      <c r="K57" s="157">
        <f t="shared" si="23"/>
        <v>0</v>
      </c>
      <c r="L57" s="157">
        <v>21</v>
      </c>
      <c r="M57" s="157">
        <f t="shared" si="24"/>
        <v>0</v>
      </c>
      <c r="N57" s="156">
        <v>0</v>
      </c>
      <c r="O57" s="156">
        <f t="shared" si="25"/>
        <v>0</v>
      </c>
      <c r="P57" s="156">
        <v>0</v>
      </c>
      <c r="Q57" s="156">
        <f t="shared" si="26"/>
        <v>0</v>
      </c>
      <c r="R57" s="157"/>
      <c r="S57" s="157" t="s">
        <v>332</v>
      </c>
      <c r="T57" s="157" t="s">
        <v>333</v>
      </c>
      <c r="U57" s="157">
        <v>0</v>
      </c>
      <c r="V57" s="157">
        <f t="shared" si="27"/>
        <v>0</v>
      </c>
      <c r="W57" s="157"/>
      <c r="X57" s="157" t="s">
        <v>334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1597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">
      <c r="A58" s="179">
        <v>43</v>
      </c>
      <c r="B58" s="180" t="s">
        <v>2561</v>
      </c>
      <c r="C58" s="189" t="s">
        <v>2580</v>
      </c>
      <c r="D58" s="181" t="s">
        <v>355</v>
      </c>
      <c r="E58" s="182">
        <v>47.25</v>
      </c>
      <c r="F58" s="183"/>
      <c r="G58" s="184">
        <f t="shared" si="21"/>
        <v>0</v>
      </c>
      <c r="H58" s="158"/>
      <c r="I58" s="157">
        <f t="shared" si="22"/>
        <v>0</v>
      </c>
      <c r="J58" s="158"/>
      <c r="K58" s="157">
        <f t="shared" si="23"/>
        <v>0</v>
      </c>
      <c r="L58" s="157">
        <v>21</v>
      </c>
      <c r="M58" s="157">
        <f t="shared" si="24"/>
        <v>0</v>
      </c>
      <c r="N58" s="156">
        <v>0</v>
      </c>
      <c r="O58" s="156">
        <f t="shared" si="25"/>
        <v>0</v>
      </c>
      <c r="P58" s="156">
        <v>0</v>
      </c>
      <c r="Q58" s="156">
        <f t="shared" si="26"/>
        <v>0</v>
      </c>
      <c r="R58" s="157"/>
      <c r="S58" s="157" t="s">
        <v>332</v>
      </c>
      <c r="T58" s="157" t="s">
        <v>333</v>
      </c>
      <c r="U58" s="157">
        <v>0</v>
      </c>
      <c r="V58" s="157">
        <f t="shared" si="27"/>
        <v>0</v>
      </c>
      <c r="W58" s="157"/>
      <c r="X58" s="157" t="s">
        <v>334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1597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9">
        <v>44</v>
      </c>
      <c r="B59" s="180" t="s">
        <v>2584</v>
      </c>
      <c r="C59" s="189" t="s">
        <v>2585</v>
      </c>
      <c r="D59" s="181" t="s">
        <v>355</v>
      </c>
      <c r="E59" s="182">
        <v>63</v>
      </c>
      <c r="F59" s="183"/>
      <c r="G59" s="184">
        <f t="shared" si="21"/>
        <v>0</v>
      </c>
      <c r="H59" s="158"/>
      <c r="I59" s="157">
        <f t="shared" si="22"/>
        <v>0</v>
      </c>
      <c r="J59" s="158"/>
      <c r="K59" s="157">
        <f t="shared" si="23"/>
        <v>0</v>
      </c>
      <c r="L59" s="157">
        <v>21</v>
      </c>
      <c r="M59" s="157">
        <f t="shared" si="24"/>
        <v>0</v>
      </c>
      <c r="N59" s="156">
        <v>0</v>
      </c>
      <c r="O59" s="156">
        <f t="shared" si="25"/>
        <v>0</v>
      </c>
      <c r="P59" s="156">
        <v>0</v>
      </c>
      <c r="Q59" s="156">
        <f t="shared" si="26"/>
        <v>0</v>
      </c>
      <c r="R59" s="157"/>
      <c r="S59" s="157" t="s">
        <v>332</v>
      </c>
      <c r="T59" s="157" t="s">
        <v>333</v>
      </c>
      <c r="U59" s="157">
        <v>0</v>
      </c>
      <c r="V59" s="157">
        <f t="shared" si="27"/>
        <v>0</v>
      </c>
      <c r="W59" s="157"/>
      <c r="X59" s="157" t="s">
        <v>334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1597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">
      <c r="A60" s="179">
        <v>45</v>
      </c>
      <c r="B60" s="180" t="s">
        <v>2586</v>
      </c>
      <c r="C60" s="189" t="s">
        <v>2587</v>
      </c>
      <c r="D60" s="181" t="s">
        <v>355</v>
      </c>
      <c r="E60" s="182">
        <v>84</v>
      </c>
      <c r="F60" s="183"/>
      <c r="G60" s="184">
        <f t="shared" si="21"/>
        <v>0</v>
      </c>
      <c r="H60" s="158"/>
      <c r="I60" s="157">
        <f t="shared" si="22"/>
        <v>0</v>
      </c>
      <c r="J60" s="158"/>
      <c r="K60" s="157">
        <f t="shared" si="23"/>
        <v>0</v>
      </c>
      <c r="L60" s="157">
        <v>21</v>
      </c>
      <c r="M60" s="157">
        <f t="shared" si="24"/>
        <v>0</v>
      </c>
      <c r="N60" s="156">
        <v>0</v>
      </c>
      <c r="O60" s="156">
        <f t="shared" si="25"/>
        <v>0</v>
      </c>
      <c r="P60" s="156">
        <v>0</v>
      </c>
      <c r="Q60" s="156">
        <f t="shared" si="26"/>
        <v>0</v>
      </c>
      <c r="R60" s="157"/>
      <c r="S60" s="157" t="s">
        <v>332</v>
      </c>
      <c r="T60" s="157" t="s">
        <v>333</v>
      </c>
      <c r="U60" s="157">
        <v>0</v>
      </c>
      <c r="V60" s="157">
        <f t="shared" si="27"/>
        <v>0</v>
      </c>
      <c r="W60" s="157"/>
      <c r="X60" s="157" t="s">
        <v>334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1597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">
      <c r="A61" s="179">
        <v>46</v>
      </c>
      <c r="B61" s="180" t="s">
        <v>2588</v>
      </c>
      <c r="C61" s="189" t="s">
        <v>2589</v>
      </c>
      <c r="D61" s="181" t="s">
        <v>355</v>
      </c>
      <c r="E61" s="182">
        <v>165.9</v>
      </c>
      <c r="F61" s="183"/>
      <c r="G61" s="184">
        <f t="shared" si="21"/>
        <v>0</v>
      </c>
      <c r="H61" s="158"/>
      <c r="I61" s="157">
        <f t="shared" si="22"/>
        <v>0</v>
      </c>
      <c r="J61" s="158"/>
      <c r="K61" s="157">
        <f t="shared" si="23"/>
        <v>0</v>
      </c>
      <c r="L61" s="157">
        <v>21</v>
      </c>
      <c r="M61" s="157">
        <f t="shared" si="24"/>
        <v>0</v>
      </c>
      <c r="N61" s="156">
        <v>0</v>
      </c>
      <c r="O61" s="156">
        <f t="shared" si="25"/>
        <v>0</v>
      </c>
      <c r="P61" s="156">
        <v>0</v>
      </c>
      <c r="Q61" s="156">
        <f t="shared" si="26"/>
        <v>0</v>
      </c>
      <c r="R61" s="157"/>
      <c r="S61" s="157" t="s">
        <v>332</v>
      </c>
      <c r="T61" s="157" t="s">
        <v>333</v>
      </c>
      <c r="U61" s="157">
        <v>0</v>
      </c>
      <c r="V61" s="157">
        <f t="shared" si="27"/>
        <v>0</v>
      </c>
      <c r="W61" s="157"/>
      <c r="X61" s="157" t="s">
        <v>334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1597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">
      <c r="A62" s="173">
        <v>47</v>
      </c>
      <c r="B62" s="174" t="s">
        <v>2590</v>
      </c>
      <c r="C62" s="187" t="s">
        <v>2591</v>
      </c>
      <c r="D62" s="175" t="s">
        <v>355</v>
      </c>
      <c r="E62" s="176">
        <v>47.25</v>
      </c>
      <c r="F62" s="177"/>
      <c r="G62" s="178">
        <f t="shared" si="21"/>
        <v>0</v>
      </c>
      <c r="H62" s="158"/>
      <c r="I62" s="157">
        <f t="shared" si="22"/>
        <v>0</v>
      </c>
      <c r="J62" s="158"/>
      <c r="K62" s="157">
        <f t="shared" si="23"/>
        <v>0</v>
      </c>
      <c r="L62" s="157">
        <v>21</v>
      </c>
      <c r="M62" s="157">
        <f t="shared" si="24"/>
        <v>0</v>
      </c>
      <c r="N62" s="156">
        <v>0</v>
      </c>
      <c r="O62" s="156">
        <f t="shared" si="25"/>
        <v>0</v>
      </c>
      <c r="P62" s="156">
        <v>0</v>
      </c>
      <c r="Q62" s="156">
        <f t="shared" si="26"/>
        <v>0</v>
      </c>
      <c r="R62" s="157"/>
      <c r="S62" s="157" t="s">
        <v>332</v>
      </c>
      <c r="T62" s="157" t="s">
        <v>333</v>
      </c>
      <c r="U62" s="157">
        <v>0</v>
      </c>
      <c r="V62" s="157">
        <f t="shared" si="27"/>
        <v>0</v>
      </c>
      <c r="W62" s="157"/>
      <c r="X62" s="157" t="s">
        <v>334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1597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2" x14ac:dyDescent="0.2">
      <c r="A63" s="154"/>
      <c r="B63" s="155"/>
      <c r="C63" s="274" t="s">
        <v>3454</v>
      </c>
      <c r="D63" s="275"/>
      <c r="E63" s="275"/>
      <c r="F63" s="275"/>
      <c r="G63" s="275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7"/>
      <c r="AA63" s="147"/>
      <c r="AB63" s="147"/>
      <c r="AC63" s="147"/>
      <c r="AD63" s="147"/>
      <c r="AE63" s="147"/>
      <c r="AF63" s="147"/>
      <c r="AG63" s="147" t="s">
        <v>319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x14ac:dyDescent="0.2">
      <c r="A64" s="163" t="s">
        <v>295</v>
      </c>
      <c r="B64" s="164" t="s">
        <v>207</v>
      </c>
      <c r="C64" s="186" t="s">
        <v>210</v>
      </c>
      <c r="D64" s="165"/>
      <c r="E64" s="166"/>
      <c r="F64" s="167"/>
      <c r="G64" s="168">
        <f>SUMIF(AG65:AG74,"&lt;&gt;NOR",G65:G74)</f>
        <v>0</v>
      </c>
      <c r="H64" s="162"/>
      <c r="I64" s="162">
        <f>SUM(I65:I74)</f>
        <v>0</v>
      </c>
      <c r="J64" s="162"/>
      <c r="K64" s="162">
        <f>SUM(K65:K74)</f>
        <v>0</v>
      </c>
      <c r="L64" s="162"/>
      <c r="M64" s="162">
        <f>SUM(M65:M74)</f>
        <v>0</v>
      </c>
      <c r="N64" s="161"/>
      <c r="O64" s="161">
        <f>SUM(O65:O74)</f>
        <v>0</v>
      </c>
      <c r="P64" s="161"/>
      <c r="Q64" s="161">
        <f>SUM(Q65:Q74)</f>
        <v>0</v>
      </c>
      <c r="R64" s="162"/>
      <c r="S64" s="162"/>
      <c r="T64" s="162"/>
      <c r="U64" s="162"/>
      <c r="V64" s="162">
        <f>SUM(V65:V74)</f>
        <v>0</v>
      </c>
      <c r="W64" s="162"/>
      <c r="X64" s="162"/>
      <c r="Y64" s="162"/>
      <c r="AG64" t="s">
        <v>296</v>
      </c>
    </row>
    <row r="65" spans="1:60" outlineLevel="1" x14ac:dyDescent="0.2">
      <c r="A65" s="179">
        <v>48</v>
      </c>
      <c r="B65" s="180" t="s">
        <v>2595</v>
      </c>
      <c r="C65" s="189" t="s">
        <v>2596</v>
      </c>
      <c r="D65" s="181" t="s">
        <v>314</v>
      </c>
      <c r="E65" s="182">
        <v>1</v>
      </c>
      <c r="F65" s="183"/>
      <c r="G65" s="184">
        <f t="shared" ref="G65:G74" si="28">ROUND(E65*F65,2)</f>
        <v>0</v>
      </c>
      <c r="H65" s="158"/>
      <c r="I65" s="157">
        <f t="shared" ref="I65:I74" si="29">ROUND(E65*H65,2)</f>
        <v>0</v>
      </c>
      <c r="J65" s="158"/>
      <c r="K65" s="157">
        <f t="shared" ref="K65:K74" si="30">ROUND(E65*J65,2)</f>
        <v>0</v>
      </c>
      <c r="L65" s="157">
        <v>21</v>
      </c>
      <c r="M65" s="157">
        <f t="shared" ref="M65:M74" si="31">G65*(1+L65/100)</f>
        <v>0</v>
      </c>
      <c r="N65" s="156">
        <v>0</v>
      </c>
      <c r="O65" s="156">
        <f t="shared" ref="O65:O74" si="32">ROUND(E65*N65,2)</f>
        <v>0</v>
      </c>
      <c r="P65" s="156">
        <v>0</v>
      </c>
      <c r="Q65" s="156">
        <f t="shared" ref="Q65:Q74" si="33">ROUND(E65*P65,2)</f>
        <v>0</v>
      </c>
      <c r="R65" s="157"/>
      <c r="S65" s="157" t="s">
        <v>332</v>
      </c>
      <c r="T65" s="157" t="s">
        <v>333</v>
      </c>
      <c r="U65" s="157">
        <v>0</v>
      </c>
      <c r="V65" s="157">
        <f t="shared" ref="V65:V74" si="34">ROUND(E65*U65,2)</f>
        <v>0</v>
      </c>
      <c r="W65" s="157"/>
      <c r="X65" s="157" t="s">
        <v>334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1597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2">
      <c r="A66" s="179">
        <v>49</v>
      </c>
      <c r="B66" s="180" t="s">
        <v>2597</v>
      </c>
      <c r="C66" s="189" t="s">
        <v>2598</v>
      </c>
      <c r="D66" s="181" t="s">
        <v>314</v>
      </c>
      <c r="E66" s="182">
        <v>5</v>
      </c>
      <c r="F66" s="183"/>
      <c r="G66" s="184">
        <f t="shared" si="28"/>
        <v>0</v>
      </c>
      <c r="H66" s="158"/>
      <c r="I66" s="157">
        <f t="shared" si="29"/>
        <v>0</v>
      </c>
      <c r="J66" s="158"/>
      <c r="K66" s="157">
        <f t="shared" si="30"/>
        <v>0</v>
      </c>
      <c r="L66" s="157">
        <v>21</v>
      </c>
      <c r="M66" s="157">
        <f t="shared" si="31"/>
        <v>0</v>
      </c>
      <c r="N66" s="156">
        <v>0</v>
      </c>
      <c r="O66" s="156">
        <f t="shared" si="32"/>
        <v>0</v>
      </c>
      <c r="P66" s="156">
        <v>0</v>
      </c>
      <c r="Q66" s="156">
        <f t="shared" si="33"/>
        <v>0</v>
      </c>
      <c r="R66" s="157"/>
      <c r="S66" s="157" t="s">
        <v>332</v>
      </c>
      <c r="T66" s="157" t="s">
        <v>333</v>
      </c>
      <c r="U66" s="157">
        <v>0</v>
      </c>
      <c r="V66" s="157">
        <f t="shared" si="34"/>
        <v>0</v>
      </c>
      <c r="W66" s="157"/>
      <c r="X66" s="157" t="s">
        <v>301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1585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">
      <c r="A67" s="179">
        <v>50</v>
      </c>
      <c r="B67" s="180" t="s">
        <v>2599</v>
      </c>
      <c r="C67" s="189" t="s">
        <v>2600</v>
      </c>
      <c r="D67" s="181" t="s">
        <v>314</v>
      </c>
      <c r="E67" s="182">
        <v>6</v>
      </c>
      <c r="F67" s="183"/>
      <c r="G67" s="184">
        <f t="shared" si="28"/>
        <v>0</v>
      </c>
      <c r="H67" s="158"/>
      <c r="I67" s="157">
        <f t="shared" si="29"/>
        <v>0</v>
      </c>
      <c r="J67" s="158"/>
      <c r="K67" s="157">
        <f t="shared" si="30"/>
        <v>0</v>
      </c>
      <c r="L67" s="157">
        <v>21</v>
      </c>
      <c r="M67" s="157">
        <f t="shared" si="31"/>
        <v>0</v>
      </c>
      <c r="N67" s="156">
        <v>0</v>
      </c>
      <c r="O67" s="156">
        <f t="shared" si="32"/>
        <v>0</v>
      </c>
      <c r="P67" s="156">
        <v>0</v>
      </c>
      <c r="Q67" s="156">
        <f t="shared" si="33"/>
        <v>0</v>
      </c>
      <c r="R67" s="157"/>
      <c r="S67" s="157" t="s">
        <v>332</v>
      </c>
      <c r="T67" s="157" t="s">
        <v>333</v>
      </c>
      <c r="U67" s="157">
        <v>0</v>
      </c>
      <c r="V67" s="157">
        <f t="shared" si="34"/>
        <v>0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1585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">
      <c r="A68" s="179">
        <v>51</v>
      </c>
      <c r="B68" s="180" t="s">
        <v>2601</v>
      </c>
      <c r="C68" s="189" t="s">
        <v>2602</v>
      </c>
      <c r="D68" s="181" t="s">
        <v>314</v>
      </c>
      <c r="E68" s="182">
        <v>7</v>
      </c>
      <c r="F68" s="183"/>
      <c r="G68" s="184">
        <f t="shared" si="28"/>
        <v>0</v>
      </c>
      <c r="H68" s="158"/>
      <c r="I68" s="157">
        <f t="shared" si="29"/>
        <v>0</v>
      </c>
      <c r="J68" s="158"/>
      <c r="K68" s="157">
        <f t="shared" si="30"/>
        <v>0</v>
      </c>
      <c r="L68" s="157">
        <v>21</v>
      </c>
      <c r="M68" s="157">
        <f t="shared" si="31"/>
        <v>0</v>
      </c>
      <c r="N68" s="156">
        <v>0</v>
      </c>
      <c r="O68" s="156">
        <f t="shared" si="32"/>
        <v>0</v>
      </c>
      <c r="P68" s="156">
        <v>0</v>
      </c>
      <c r="Q68" s="156">
        <f t="shared" si="33"/>
        <v>0</v>
      </c>
      <c r="R68" s="157"/>
      <c r="S68" s="157" t="s">
        <v>332</v>
      </c>
      <c r="T68" s="157" t="s">
        <v>333</v>
      </c>
      <c r="U68" s="157">
        <v>0</v>
      </c>
      <c r="V68" s="157">
        <f t="shared" si="34"/>
        <v>0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1585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2">
      <c r="A69" s="179">
        <v>52</v>
      </c>
      <c r="B69" s="180" t="s">
        <v>2605</v>
      </c>
      <c r="C69" s="189" t="s">
        <v>2606</v>
      </c>
      <c r="D69" s="181" t="s">
        <v>314</v>
      </c>
      <c r="E69" s="182">
        <v>4</v>
      </c>
      <c r="F69" s="183"/>
      <c r="G69" s="184">
        <f t="shared" si="28"/>
        <v>0</v>
      </c>
      <c r="H69" s="158"/>
      <c r="I69" s="157">
        <f t="shared" si="29"/>
        <v>0</v>
      </c>
      <c r="J69" s="158"/>
      <c r="K69" s="157">
        <f t="shared" si="30"/>
        <v>0</v>
      </c>
      <c r="L69" s="157">
        <v>21</v>
      </c>
      <c r="M69" s="157">
        <f t="shared" si="31"/>
        <v>0</v>
      </c>
      <c r="N69" s="156">
        <v>0</v>
      </c>
      <c r="O69" s="156">
        <f t="shared" si="32"/>
        <v>0</v>
      </c>
      <c r="P69" s="156">
        <v>0</v>
      </c>
      <c r="Q69" s="156">
        <f t="shared" si="33"/>
        <v>0</v>
      </c>
      <c r="R69" s="157"/>
      <c r="S69" s="157" t="s">
        <v>332</v>
      </c>
      <c r="T69" s="157" t="s">
        <v>333</v>
      </c>
      <c r="U69" s="157">
        <v>0</v>
      </c>
      <c r="V69" s="157">
        <f t="shared" si="34"/>
        <v>0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1585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2">
      <c r="A70" s="179">
        <v>53</v>
      </c>
      <c r="B70" s="180" t="s">
        <v>2607</v>
      </c>
      <c r="C70" s="189" t="s">
        <v>2608</v>
      </c>
      <c r="D70" s="181" t="s">
        <v>314</v>
      </c>
      <c r="E70" s="182">
        <v>9</v>
      </c>
      <c r="F70" s="183"/>
      <c r="G70" s="184">
        <f t="shared" si="28"/>
        <v>0</v>
      </c>
      <c r="H70" s="158"/>
      <c r="I70" s="157">
        <f t="shared" si="29"/>
        <v>0</v>
      </c>
      <c r="J70" s="158"/>
      <c r="K70" s="157">
        <f t="shared" si="30"/>
        <v>0</v>
      </c>
      <c r="L70" s="157">
        <v>21</v>
      </c>
      <c r="M70" s="157">
        <f t="shared" si="31"/>
        <v>0</v>
      </c>
      <c r="N70" s="156">
        <v>0</v>
      </c>
      <c r="O70" s="156">
        <f t="shared" si="32"/>
        <v>0</v>
      </c>
      <c r="P70" s="156">
        <v>0</v>
      </c>
      <c r="Q70" s="156">
        <f t="shared" si="33"/>
        <v>0</v>
      </c>
      <c r="R70" s="157"/>
      <c r="S70" s="157" t="s">
        <v>332</v>
      </c>
      <c r="T70" s="157" t="s">
        <v>333</v>
      </c>
      <c r="U70" s="157">
        <v>0</v>
      </c>
      <c r="V70" s="157">
        <f t="shared" si="34"/>
        <v>0</v>
      </c>
      <c r="W70" s="157"/>
      <c r="X70" s="157" t="s">
        <v>334</v>
      </c>
      <c r="Y70" s="157" t="s">
        <v>302</v>
      </c>
      <c r="Z70" s="147"/>
      <c r="AA70" s="147"/>
      <c r="AB70" s="147"/>
      <c r="AC70" s="147"/>
      <c r="AD70" s="147"/>
      <c r="AE70" s="147"/>
      <c r="AF70" s="147"/>
      <c r="AG70" s="147" t="s">
        <v>1597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1" x14ac:dyDescent="0.2">
      <c r="A71" s="179">
        <v>54</v>
      </c>
      <c r="B71" s="180" t="s">
        <v>2609</v>
      </c>
      <c r="C71" s="189" t="s">
        <v>2610</v>
      </c>
      <c r="D71" s="181" t="s">
        <v>314</v>
      </c>
      <c r="E71" s="182">
        <v>22</v>
      </c>
      <c r="F71" s="183"/>
      <c r="G71" s="184">
        <f t="shared" si="28"/>
        <v>0</v>
      </c>
      <c r="H71" s="158"/>
      <c r="I71" s="157">
        <f t="shared" si="29"/>
        <v>0</v>
      </c>
      <c r="J71" s="158"/>
      <c r="K71" s="157">
        <f t="shared" si="30"/>
        <v>0</v>
      </c>
      <c r="L71" s="157">
        <v>21</v>
      </c>
      <c r="M71" s="157">
        <f t="shared" si="31"/>
        <v>0</v>
      </c>
      <c r="N71" s="156">
        <v>0</v>
      </c>
      <c r="O71" s="156">
        <f t="shared" si="32"/>
        <v>0</v>
      </c>
      <c r="P71" s="156">
        <v>0</v>
      </c>
      <c r="Q71" s="156">
        <f t="shared" si="33"/>
        <v>0</v>
      </c>
      <c r="R71" s="157"/>
      <c r="S71" s="157" t="s">
        <v>332</v>
      </c>
      <c r="T71" s="157" t="s">
        <v>333</v>
      </c>
      <c r="U71" s="157">
        <v>0</v>
      </c>
      <c r="V71" s="157">
        <f t="shared" si="34"/>
        <v>0</v>
      </c>
      <c r="W71" s="157"/>
      <c r="X71" s="157" t="s">
        <v>334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1597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2">
      <c r="A72" s="179">
        <v>55</v>
      </c>
      <c r="B72" s="180" t="s">
        <v>2609</v>
      </c>
      <c r="C72" s="189" t="s">
        <v>2611</v>
      </c>
      <c r="D72" s="181" t="s">
        <v>314</v>
      </c>
      <c r="E72" s="182">
        <v>7</v>
      </c>
      <c r="F72" s="183"/>
      <c r="G72" s="184">
        <f t="shared" si="28"/>
        <v>0</v>
      </c>
      <c r="H72" s="158"/>
      <c r="I72" s="157">
        <f t="shared" si="29"/>
        <v>0</v>
      </c>
      <c r="J72" s="158"/>
      <c r="K72" s="157">
        <f t="shared" si="30"/>
        <v>0</v>
      </c>
      <c r="L72" s="157">
        <v>21</v>
      </c>
      <c r="M72" s="157">
        <f t="shared" si="31"/>
        <v>0</v>
      </c>
      <c r="N72" s="156">
        <v>0</v>
      </c>
      <c r="O72" s="156">
        <f t="shared" si="32"/>
        <v>0</v>
      </c>
      <c r="P72" s="156">
        <v>0</v>
      </c>
      <c r="Q72" s="156">
        <f t="shared" si="33"/>
        <v>0</v>
      </c>
      <c r="R72" s="157"/>
      <c r="S72" s="157" t="s">
        <v>332</v>
      </c>
      <c r="T72" s="157" t="s">
        <v>333</v>
      </c>
      <c r="U72" s="157">
        <v>0</v>
      </c>
      <c r="V72" s="157">
        <f t="shared" si="34"/>
        <v>0</v>
      </c>
      <c r="W72" s="157"/>
      <c r="X72" s="157" t="s">
        <v>2240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2241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">
      <c r="A73" s="179">
        <v>56</v>
      </c>
      <c r="B73" s="180" t="s">
        <v>2612</v>
      </c>
      <c r="C73" s="189" t="s">
        <v>2613</v>
      </c>
      <c r="D73" s="181" t="s">
        <v>314</v>
      </c>
      <c r="E73" s="182">
        <v>7</v>
      </c>
      <c r="F73" s="183"/>
      <c r="G73" s="184">
        <f t="shared" si="28"/>
        <v>0</v>
      </c>
      <c r="H73" s="158"/>
      <c r="I73" s="157">
        <f t="shared" si="29"/>
        <v>0</v>
      </c>
      <c r="J73" s="158"/>
      <c r="K73" s="157">
        <f t="shared" si="30"/>
        <v>0</v>
      </c>
      <c r="L73" s="157">
        <v>21</v>
      </c>
      <c r="M73" s="157">
        <f t="shared" si="31"/>
        <v>0</v>
      </c>
      <c r="N73" s="156">
        <v>0</v>
      </c>
      <c r="O73" s="156">
        <f t="shared" si="32"/>
        <v>0</v>
      </c>
      <c r="P73" s="156">
        <v>0</v>
      </c>
      <c r="Q73" s="156">
        <f t="shared" si="33"/>
        <v>0</v>
      </c>
      <c r="R73" s="157"/>
      <c r="S73" s="157" t="s">
        <v>332</v>
      </c>
      <c r="T73" s="157" t="s">
        <v>333</v>
      </c>
      <c r="U73" s="157">
        <v>0</v>
      </c>
      <c r="V73" s="157">
        <f t="shared" si="34"/>
        <v>0</v>
      </c>
      <c r="W73" s="157"/>
      <c r="X73" s="157" t="s">
        <v>334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1597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2">
      <c r="A74" s="179">
        <v>57</v>
      </c>
      <c r="B74" s="180" t="s">
        <v>2614</v>
      </c>
      <c r="C74" s="189" t="s">
        <v>2615</v>
      </c>
      <c r="D74" s="181" t="s">
        <v>314</v>
      </c>
      <c r="E74" s="182">
        <v>1</v>
      </c>
      <c r="F74" s="183"/>
      <c r="G74" s="184">
        <f t="shared" si="28"/>
        <v>0</v>
      </c>
      <c r="H74" s="158"/>
      <c r="I74" s="157">
        <f t="shared" si="29"/>
        <v>0</v>
      </c>
      <c r="J74" s="158"/>
      <c r="K74" s="157">
        <f t="shared" si="30"/>
        <v>0</v>
      </c>
      <c r="L74" s="157">
        <v>21</v>
      </c>
      <c r="M74" s="157">
        <f t="shared" si="31"/>
        <v>0</v>
      </c>
      <c r="N74" s="156">
        <v>0</v>
      </c>
      <c r="O74" s="156">
        <f t="shared" si="32"/>
        <v>0</v>
      </c>
      <c r="P74" s="156">
        <v>0</v>
      </c>
      <c r="Q74" s="156">
        <f t="shared" si="33"/>
        <v>0</v>
      </c>
      <c r="R74" s="157"/>
      <c r="S74" s="157" t="s">
        <v>332</v>
      </c>
      <c r="T74" s="157" t="s">
        <v>333</v>
      </c>
      <c r="U74" s="157">
        <v>0</v>
      </c>
      <c r="V74" s="157">
        <f t="shared" si="34"/>
        <v>0</v>
      </c>
      <c r="W74" s="157"/>
      <c r="X74" s="157" t="s">
        <v>334</v>
      </c>
      <c r="Y74" s="157" t="s">
        <v>302</v>
      </c>
      <c r="Z74" s="147"/>
      <c r="AA74" s="147"/>
      <c r="AB74" s="147"/>
      <c r="AC74" s="147"/>
      <c r="AD74" s="147"/>
      <c r="AE74" s="147"/>
      <c r="AF74" s="147"/>
      <c r="AG74" s="147" t="s">
        <v>1597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x14ac:dyDescent="0.2">
      <c r="A75" s="163" t="s">
        <v>295</v>
      </c>
      <c r="B75" s="164" t="s">
        <v>207</v>
      </c>
      <c r="C75" s="186" t="s">
        <v>208</v>
      </c>
      <c r="D75" s="165"/>
      <c r="E75" s="166"/>
      <c r="F75" s="167"/>
      <c r="G75" s="168">
        <f>SUMIF(AG76:AG89,"&lt;&gt;NOR",G76:G89)</f>
        <v>0</v>
      </c>
      <c r="H75" s="162"/>
      <c r="I75" s="162">
        <f>SUM(I76:I89)</f>
        <v>0</v>
      </c>
      <c r="J75" s="162"/>
      <c r="K75" s="162">
        <f>SUM(K76:K89)</f>
        <v>0</v>
      </c>
      <c r="L75" s="162"/>
      <c r="M75" s="162">
        <f>SUM(M76:M89)</f>
        <v>0</v>
      </c>
      <c r="N75" s="161"/>
      <c r="O75" s="161">
        <f>SUM(O76:O89)</f>
        <v>0</v>
      </c>
      <c r="P75" s="161"/>
      <c r="Q75" s="161">
        <f>SUM(Q76:Q89)</f>
        <v>0</v>
      </c>
      <c r="R75" s="162"/>
      <c r="S75" s="162"/>
      <c r="T75" s="162"/>
      <c r="U75" s="162"/>
      <c r="V75" s="162">
        <f>SUM(V76:V89)</f>
        <v>0</v>
      </c>
      <c r="W75" s="162"/>
      <c r="X75" s="162"/>
      <c r="Y75" s="162"/>
      <c r="AG75" t="s">
        <v>296</v>
      </c>
    </row>
    <row r="76" spans="1:60" outlineLevel="1" x14ac:dyDescent="0.2">
      <c r="A76" s="179">
        <v>58</v>
      </c>
      <c r="B76" s="180" t="s">
        <v>2626</v>
      </c>
      <c r="C76" s="189" t="s">
        <v>2627</v>
      </c>
      <c r="D76" s="181" t="s">
        <v>314</v>
      </c>
      <c r="E76" s="182">
        <v>1</v>
      </c>
      <c r="F76" s="183"/>
      <c r="G76" s="184">
        <f t="shared" ref="G76:G88" si="35">ROUND(E76*F76,2)</f>
        <v>0</v>
      </c>
      <c r="H76" s="158"/>
      <c r="I76" s="157">
        <f t="shared" ref="I76:I88" si="36">ROUND(E76*H76,2)</f>
        <v>0</v>
      </c>
      <c r="J76" s="158"/>
      <c r="K76" s="157">
        <f t="shared" ref="K76:K88" si="37">ROUND(E76*J76,2)</f>
        <v>0</v>
      </c>
      <c r="L76" s="157">
        <v>21</v>
      </c>
      <c r="M76" s="157">
        <f t="shared" ref="M76:M88" si="38">G76*(1+L76/100)</f>
        <v>0</v>
      </c>
      <c r="N76" s="156">
        <v>0</v>
      </c>
      <c r="O76" s="156">
        <f t="shared" ref="O76:O88" si="39">ROUND(E76*N76,2)</f>
        <v>0</v>
      </c>
      <c r="P76" s="156">
        <v>0</v>
      </c>
      <c r="Q76" s="156">
        <f t="shared" ref="Q76:Q88" si="40">ROUND(E76*P76,2)</f>
        <v>0</v>
      </c>
      <c r="R76" s="157"/>
      <c r="S76" s="157" t="s">
        <v>332</v>
      </c>
      <c r="T76" s="157" t="s">
        <v>333</v>
      </c>
      <c r="U76" s="157">
        <v>0</v>
      </c>
      <c r="V76" s="157">
        <f t="shared" ref="V76:V88" si="41">ROUND(E76*U76,2)</f>
        <v>0</v>
      </c>
      <c r="W76" s="157"/>
      <c r="X76" s="157" t="s">
        <v>334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1597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">
      <c r="A77" s="179">
        <v>59</v>
      </c>
      <c r="B77" s="180" t="s">
        <v>2628</v>
      </c>
      <c r="C77" s="189" t="s">
        <v>2629</v>
      </c>
      <c r="D77" s="181" t="s">
        <v>314</v>
      </c>
      <c r="E77" s="182">
        <v>12</v>
      </c>
      <c r="F77" s="183"/>
      <c r="G77" s="184">
        <f t="shared" si="35"/>
        <v>0</v>
      </c>
      <c r="H77" s="158"/>
      <c r="I77" s="157">
        <f t="shared" si="36"/>
        <v>0</v>
      </c>
      <c r="J77" s="158"/>
      <c r="K77" s="157">
        <f t="shared" si="37"/>
        <v>0</v>
      </c>
      <c r="L77" s="157">
        <v>21</v>
      </c>
      <c r="M77" s="157">
        <f t="shared" si="38"/>
        <v>0</v>
      </c>
      <c r="N77" s="156">
        <v>0</v>
      </c>
      <c r="O77" s="156">
        <f t="shared" si="39"/>
        <v>0</v>
      </c>
      <c r="P77" s="156">
        <v>0</v>
      </c>
      <c r="Q77" s="156">
        <f t="shared" si="40"/>
        <v>0</v>
      </c>
      <c r="R77" s="157"/>
      <c r="S77" s="157" t="s">
        <v>332</v>
      </c>
      <c r="T77" s="157" t="s">
        <v>333</v>
      </c>
      <c r="U77" s="157">
        <v>0</v>
      </c>
      <c r="V77" s="157">
        <f t="shared" si="41"/>
        <v>0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1585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1" x14ac:dyDescent="0.2">
      <c r="A78" s="179">
        <v>60</v>
      </c>
      <c r="B78" s="180" t="s">
        <v>2630</v>
      </c>
      <c r="C78" s="189" t="s">
        <v>2631</v>
      </c>
      <c r="D78" s="181" t="s">
        <v>314</v>
      </c>
      <c r="E78" s="182">
        <v>6</v>
      </c>
      <c r="F78" s="183"/>
      <c r="G78" s="184">
        <f t="shared" si="35"/>
        <v>0</v>
      </c>
      <c r="H78" s="158"/>
      <c r="I78" s="157">
        <f t="shared" si="36"/>
        <v>0</v>
      </c>
      <c r="J78" s="158"/>
      <c r="K78" s="157">
        <f t="shared" si="37"/>
        <v>0</v>
      </c>
      <c r="L78" s="157">
        <v>21</v>
      </c>
      <c r="M78" s="157">
        <f t="shared" si="38"/>
        <v>0</v>
      </c>
      <c r="N78" s="156">
        <v>0</v>
      </c>
      <c r="O78" s="156">
        <f t="shared" si="39"/>
        <v>0</v>
      </c>
      <c r="P78" s="156">
        <v>0</v>
      </c>
      <c r="Q78" s="156">
        <f t="shared" si="40"/>
        <v>0</v>
      </c>
      <c r="R78" s="157"/>
      <c r="S78" s="157" t="s">
        <v>332</v>
      </c>
      <c r="T78" s="157" t="s">
        <v>333</v>
      </c>
      <c r="U78" s="157">
        <v>0</v>
      </c>
      <c r="V78" s="157">
        <f t="shared" si="41"/>
        <v>0</v>
      </c>
      <c r="W78" s="157"/>
      <c r="X78" s="157" t="s">
        <v>301</v>
      </c>
      <c r="Y78" s="157" t="s">
        <v>302</v>
      </c>
      <c r="Z78" s="147"/>
      <c r="AA78" s="147"/>
      <c r="AB78" s="147"/>
      <c r="AC78" s="147"/>
      <c r="AD78" s="147"/>
      <c r="AE78" s="147"/>
      <c r="AF78" s="147"/>
      <c r="AG78" s="147" t="s">
        <v>1585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">
      <c r="A79" s="179">
        <v>61</v>
      </c>
      <c r="B79" s="180" t="s">
        <v>2632</v>
      </c>
      <c r="C79" s="189" t="s">
        <v>2633</v>
      </c>
      <c r="D79" s="181" t="s">
        <v>314</v>
      </c>
      <c r="E79" s="182">
        <v>4</v>
      </c>
      <c r="F79" s="183"/>
      <c r="G79" s="184">
        <f t="shared" si="35"/>
        <v>0</v>
      </c>
      <c r="H79" s="158"/>
      <c r="I79" s="157">
        <f t="shared" si="36"/>
        <v>0</v>
      </c>
      <c r="J79" s="158"/>
      <c r="K79" s="157">
        <f t="shared" si="37"/>
        <v>0</v>
      </c>
      <c r="L79" s="157">
        <v>21</v>
      </c>
      <c r="M79" s="157">
        <f t="shared" si="38"/>
        <v>0</v>
      </c>
      <c r="N79" s="156">
        <v>0</v>
      </c>
      <c r="O79" s="156">
        <f t="shared" si="39"/>
        <v>0</v>
      </c>
      <c r="P79" s="156">
        <v>0</v>
      </c>
      <c r="Q79" s="156">
        <f t="shared" si="40"/>
        <v>0</v>
      </c>
      <c r="R79" s="157"/>
      <c r="S79" s="157" t="s">
        <v>332</v>
      </c>
      <c r="T79" s="157" t="s">
        <v>333</v>
      </c>
      <c r="U79" s="157">
        <v>0</v>
      </c>
      <c r="V79" s="157">
        <f t="shared" si="41"/>
        <v>0</v>
      </c>
      <c r="W79" s="157"/>
      <c r="X79" s="157" t="s">
        <v>301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1585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">
      <c r="A80" s="179">
        <v>62</v>
      </c>
      <c r="B80" s="180" t="s">
        <v>2634</v>
      </c>
      <c r="C80" s="189" t="s">
        <v>2635</v>
      </c>
      <c r="D80" s="181" t="s">
        <v>314</v>
      </c>
      <c r="E80" s="182">
        <v>5</v>
      </c>
      <c r="F80" s="183"/>
      <c r="G80" s="184">
        <f t="shared" si="35"/>
        <v>0</v>
      </c>
      <c r="H80" s="158"/>
      <c r="I80" s="157">
        <f t="shared" si="36"/>
        <v>0</v>
      </c>
      <c r="J80" s="158"/>
      <c r="K80" s="157">
        <f t="shared" si="37"/>
        <v>0</v>
      </c>
      <c r="L80" s="157">
        <v>21</v>
      </c>
      <c r="M80" s="157">
        <f t="shared" si="38"/>
        <v>0</v>
      </c>
      <c r="N80" s="156">
        <v>0</v>
      </c>
      <c r="O80" s="156">
        <f t="shared" si="39"/>
        <v>0</v>
      </c>
      <c r="P80" s="156">
        <v>0</v>
      </c>
      <c r="Q80" s="156">
        <f t="shared" si="40"/>
        <v>0</v>
      </c>
      <c r="R80" s="157"/>
      <c r="S80" s="157" t="s">
        <v>332</v>
      </c>
      <c r="T80" s="157" t="s">
        <v>333</v>
      </c>
      <c r="U80" s="157">
        <v>0</v>
      </c>
      <c r="V80" s="157">
        <f t="shared" si="41"/>
        <v>0</v>
      </c>
      <c r="W80" s="157"/>
      <c r="X80" s="157" t="s">
        <v>334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1597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">
      <c r="A81" s="179">
        <v>63</v>
      </c>
      <c r="B81" s="180" t="s">
        <v>2636</v>
      </c>
      <c r="C81" s="189" t="s">
        <v>2637</v>
      </c>
      <c r="D81" s="181" t="s">
        <v>314</v>
      </c>
      <c r="E81" s="182">
        <v>6</v>
      </c>
      <c r="F81" s="183"/>
      <c r="G81" s="184">
        <f t="shared" si="35"/>
        <v>0</v>
      </c>
      <c r="H81" s="158"/>
      <c r="I81" s="157">
        <f t="shared" si="36"/>
        <v>0</v>
      </c>
      <c r="J81" s="158"/>
      <c r="K81" s="157">
        <f t="shared" si="37"/>
        <v>0</v>
      </c>
      <c r="L81" s="157">
        <v>21</v>
      </c>
      <c r="M81" s="157">
        <f t="shared" si="38"/>
        <v>0</v>
      </c>
      <c r="N81" s="156">
        <v>0</v>
      </c>
      <c r="O81" s="156">
        <f t="shared" si="39"/>
        <v>0</v>
      </c>
      <c r="P81" s="156">
        <v>0</v>
      </c>
      <c r="Q81" s="156">
        <f t="shared" si="40"/>
        <v>0</v>
      </c>
      <c r="R81" s="157"/>
      <c r="S81" s="157" t="s">
        <v>332</v>
      </c>
      <c r="T81" s="157" t="s">
        <v>333</v>
      </c>
      <c r="U81" s="157">
        <v>0</v>
      </c>
      <c r="V81" s="157">
        <f t="shared" si="41"/>
        <v>0</v>
      </c>
      <c r="W81" s="157"/>
      <c r="X81" s="157" t="s">
        <v>334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1597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">
      <c r="A82" s="179">
        <v>64</v>
      </c>
      <c r="B82" s="180" t="s">
        <v>2638</v>
      </c>
      <c r="C82" s="189" t="s">
        <v>2639</v>
      </c>
      <c r="D82" s="181" t="s">
        <v>314</v>
      </c>
      <c r="E82" s="182">
        <v>7</v>
      </c>
      <c r="F82" s="183"/>
      <c r="G82" s="184">
        <f t="shared" si="35"/>
        <v>0</v>
      </c>
      <c r="H82" s="158"/>
      <c r="I82" s="157">
        <f t="shared" si="36"/>
        <v>0</v>
      </c>
      <c r="J82" s="158"/>
      <c r="K82" s="157">
        <f t="shared" si="37"/>
        <v>0</v>
      </c>
      <c r="L82" s="157">
        <v>21</v>
      </c>
      <c r="M82" s="157">
        <f t="shared" si="38"/>
        <v>0</v>
      </c>
      <c r="N82" s="156">
        <v>0</v>
      </c>
      <c r="O82" s="156">
        <f t="shared" si="39"/>
        <v>0</v>
      </c>
      <c r="P82" s="156">
        <v>0</v>
      </c>
      <c r="Q82" s="156">
        <f t="shared" si="40"/>
        <v>0</v>
      </c>
      <c r="R82" s="157"/>
      <c r="S82" s="157" t="s">
        <v>332</v>
      </c>
      <c r="T82" s="157" t="s">
        <v>333</v>
      </c>
      <c r="U82" s="157">
        <v>0</v>
      </c>
      <c r="V82" s="157">
        <f t="shared" si="41"/>
        <v>0</v>
      </c>
      <c r="W82" s="157"/>
      <c r="X82" s="157" t="s">
        <v>334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1597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">
      <c r="A83" s="179">
        <v>65</v>
      </c>
      <c r="B83" s="180" t="s">
        <v>2642</v>
      </c>
      <c r="C83" s="189" t="s">
        <v>2643</v>
      </c>
      <c r="D83" s="181" t="s">
        <v>314</v>
      </c>
      <c r="E83" s="182">
        <v>4</v>
      </c>
      <c r="F83" s="183"/>
      <c r="G83" s="184">
        <f t="shared" si="35"/>
        <v>0</v>
      </c>
      <c r="H83" s="158"/>
      <c r="I83" s="157">
        <f t="shared" si="36"/>
        <v>0</v>
      </c>
      <c r="J83" s="158"/>
      <c r="K83" s="157">
        <f t="shared" si="37"/>
        <v>0</v>
      </c>
      <c r="L83" s="157">
        <v>21</v>
      </c>
      <c r="M83" s="157">
        <f t="shared" si="38"/>
        <v>0</v>
      </c>
      <c r="N83" s="156">
        <v>0</v>
      </c>
      <c r="O83" s="156">
        <f t="shared" si="39"/>
        <v>0</v>
      </c>
      <c r="P83" s="156">
        <v>0</v>
      </c>
      <c r="Q83" s="156">
        <f t="shared" si="40"/>
        <v>0</v>
      </c>
      <c r="R83" s="157"/>
      <c r="S83" s="157" t="s">
        <v>332</v>
      </c>
      <c r="T83" s="157" t="s">
        <v>333</v>
      </c>
      <c r="U83" s="157">
        <v>0</v>
      </c>
      <c r="V83" s="157">
        <f t="shared" si="41"/>
        <v>0</v>
      </c>
      <c r="W83" s="157"/>
      <c r="X83" s="157" t="s">
        <v>334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1597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1" x14ac:dyDescent="0.2">
      <c r="A84" s="179">
        <v>66</v>
      </c>
      <c r="B84" s="180" t="s">
        <v>2644</v>
      </c>
      <c r="C84" s="189" t="s">
        <v>2645</v>
      </c>
      <c r="D84" s="181" t="s">
        <v>314</v>
      </c>
      <c r="E84" s="182">
        <v>9</v>
      </c>
      <c r="F84" s="183"/>
      <c r="G84" s="184">
        <f t="shared" si="35"/>
        <v>0</v>
      </c>
      <c r="H84" s="158"/>
      <c r="I84" s="157">
        <f t="shared" si="36"/>
        <v>0</v>
      </c>
      <c r="J84" s="158"/>
      <c r="K84" s="157">
        <f t="shared" si="37"/>
        <v>0</v>
      </c>
      <c r="L84" s="157">
        <v>21</v>
      </c>
      <c r="M84" s="157">
        <f t="shared" si="38"/>
        <v>0</v>
      </c>
      <c r="N84" s="156">
        <v>0</v>
      </c>
      <c r="O84" s="156">
        <f t="shared" si="39"/>
        <v>0</v>
      </c>
      <c r="P84" s="156">
        <v>0</v>
      </c>
      <c r="Q84" s="156">
        <f t="shared" si="40"/>
        <v>0</v>
      </c>
      <c r="R84" s="157"/>
      <c r="S84" s="157" t="s">
        <v>332</v>
      </c>
      <c r="T84" s="157" t="s">
        <v>333</v>
      </c>
      <c r="U84" s="157">
        <v>0</v>
      </c>
      <c r="V84" s="157">
        <f t="shared" si="41"/>
        <v>0</v>
      </c>
      <c r="W84" s="157"/>
      <c r="X84" s="157" t="s">
        <v>334</v>
      </c>
      <c r="Y84" s="157" t="s">
        <v>302</v>
      </c>
      <c r="Z84" s="147"/>
      <c r="AA84" s="147"/>
      <c r="AB84" s="147"/>
      <c r="AC84" s="147"/>
      <c r="AD84" s="147"/>
      <c r="AE84" s="147"/>
      <c r="AF84" s="147"/>
      <c r="AG84" s="147" t="s">
        <v>1597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">
      <c r="A85" s="179">
        <v>67</v>
      </c>
      <c r="B85" s="180" t="s">
        <v>2646</v>
      </c>
      <c r="C85" s="189" t="s">
        <v>2647</v>
      </c>
      <c r="D85" s="181" t="s">
        <v>314</v>
      </c>
      <c r="E85" s="182">
        <v>22</v>
      </c>
      <c r="F85" s="183"/>
      <c r="G85" s="184">
        <f t="shared" si="35"/>
        <v>0</v>
      </c>
      <c r="H85" s="158"/>
      <c r="I85" s="157">
        <f t="shared" si="36"/>
        <v>0</v>
      </c>
      <c r="J85" s="158"/>
      <c r="K85" s="157">
        <f t="shared" si="37"/>
        <v>0</v>
      </c>
      <c r="L85" s="157">
        <v>21</v>
      </c>
      <c r="M85" s="157">
        <f t="shared" si="38"/>
        <v>0</v>
      </c>
      <c r="N85" s="156">
        <v>0</v>
      </c>
      <c r="O85" s="156">
        <f t="shared" si="39"/>
        <v>0</v>
      </c>
      <c r="P85" s="156">
        <v>0</v>
      </c>
      <c r="Q85" s="156">
        <f t="shared" si="40"/>
        <v>0</v>
      </c>
      <c r="R85" s="157"/>
      <c r="S85" s="157" t="s">
        <v>332</v>
      </c>
      <c r="T85" s="157" t="s">
        <v>333</v>
      </c>
      <c r="U85" s="157">
        <v>0</v>
      </c>
      <c r="V85" s="157">
        <f t="shared" si="41"/>
        <v>0</v>
      </c>
      <c r="W85" s="157"/>
      <c r="X85" s="157" t="s">
        <v>334</v>
      </c>
      <c r="Y85" s="157" t="s">
        <v>302</v>
      </c>
      <c r="Z85" s="147"/>
      <c r="AA85" s="147"/>
      <c r="AB85" s="147"/>
      <c r="AC85" s="147"/>
      <c r="AD85" s="147"/>
      <c r="AE85" s="147"/>
      <c r="AF85" s="147"/>
      <c r="AG85" s="147" t="s">
        <v>1597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">
      <c r="A86" s="179">
        <v>68</v>
      </c>
      <c r="B86" s="180" t="s">
        <v>2648</v>
      </c>
      <c r="C86" s="189" t="s">
        <v>2649</v>
      </c>
      <c r="D86" s="181" t="s">
        <v>314</v>
      </c>
      <c r="E86" s="182">
        <v>7</v>
      </c>
      <c r="F86" s="183"/>
      <c r="G86" s="184">
        <f t="shared" si="35"/>
        <v>0</v>
      </c>
      <c r="H86" s="158"/>
      <c r="I86" s="157">
        <f t="shared" si="36"/>
        <v>0</v>
      </c>
      <c r="J86" s="158"/>
      <c r="K86" s="157">
        <f t="shared" si="37"/>
        <v>0</v>
      </c>
      <c r="L86" s="157">
        <v>21</v>
      </c>
      <c r="M86" s="157">
        <f t="shared" si="38"/>
        <v>0</v>
      </c>
      <c r="N86" s="156">
        <v>0</v>
      </c>
      <c r="O86" s="156">
        <f t="shared" si="39"/>
        <v>0</v>
      </c>
      <c r="P86" s="156">
        <v>0</v>
      </c>
      <c r="Q86" s="156">
        <f t="shared" si="40"/>
        <v>0</v>
      </c>
      <c r="R86" s="157"/>
      <c r="S86" s="157" t="s">
        <v>332</v>
      </c>
      <c r="T86" s="157" t="s">
        <v>333</v>
      </c>
      <c r="U86" s="157">
        <v>0</v>
      </c>
      <c r="V86" s="157">
        <f t="shared" si="41"/>
        <v>0</v>
      </c>
      <c r="W86" s="157"/>
      <c r="X86" s="157" t="s">
        <v>334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1597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2">
      <c r="A87" s="179">
        <v>69</v>
      </c>
      <c r="B87" s="180" t="s">
        <v>2650</v>
      </c>
      <c r="C87" s="189" t="s">
        <v>2651</v>
      </c>
      <c r="D87" s="181" t="s">
        <v>314</v>
      </c>
      <c r="E87" s="182">
        <v>7</v>
      </c>
      <c r="F87" s="183"/>
      <c r="G87" s="184">
        <f t="shared" si="35"/>
        <v>0</v>
      </c>
      <c r="H87" s="158"/>
      <c r="I87" s="157">
        <f t="shared" si="36"/>
        <v>0</v>
      </c>
      <c r="J87" s="158"/>
      <c r="K87" s="157">
        <f t="shared" si="37"/>
        <v>0</v>
      </c>
      <c r="L87" s="157">
        <v>21</v>
      </c>
      <c r="M87" s="157">
        <f t="shared" si="38"/>
        <v>0</v>
      </c>
      <c r="N87" s="156">
        <v>0</v>
      </c>
      <c r="O87" s="156">
        <f t="shared" si="39"/>
        <v>0</v>
      </c>
      <c r="P87" s="156">
        <v>0</v>
      </c>
      <c r="Q87" s="156">
        <f t="shared" si="40"/>
        <v>0</v>
      </c>
      <c r="R87" s="157"/>
      <c r="S87" s="157" t="s">
        <v>332</v>
      </c>
      <c r="T87" s="157" t="s">
        <v>333</v>
      </c>
      <c r="U87" s="157">
        <v>0</v>
      </c>
      <c r="V87" s="157">
        <f t="shared" si="41"/>
        <v>0</v>
      </c>
      <c r="W87" s="157"/>
      <c r="X87" s="157" t="s">
        <v>334</v>
      </c>
      <c r="Y87" s="157" t="s">
        <v>302</v>
      </c>
      <c r="Z87" s="147"/>
      <c r="AA87" s="147"/>
      <c r="AB87" s="147"/>
      <c r="AC87" s="147"/>
      <c r="AD87" s="147"/>
      <c r="AE87" s="147"/>
      <c r="AF87" s="147"/>
      <c r="AG87" s="147" t="s">
        <v>1597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">
      <c r="A88" s="173">
        <v>70</v>
      </c>
      <c r="B88" s="174" t="s">
        <v>2652</v>
      </c>
      <c r="C88" s="187" t="s">
        <v>2653</v>
      </c>
      <c r="D88" s="175" t="s">
        <v>314</v>
      </c>
      <c r="E88" s="176">
        <v>1</v>
      </c>
      <c r="F88" s="177"/>
      <c r="G88" s="178">
        <f t="shared" si="35"/>
        <v>0</v>
      </c>
      <c r="H88" s="158"/>
      <c r="I88" s="157">
        <f t="shared" si="36"/>
        <v>0</v>
      </c>
      <c r="J88" s="158"/>
      <c r="K88" s="157">
        <f t="shared" si="37"/>
        <v>0</v>
      </c>
      <c r="L88" s="157">
        <v>21</v>
      </c>
      <c r="M88" s="157">
        <f t="shared" si="38"/>
        <v>0</v>
      </c>
      <c r="N88" s="156">
        <v>0</v>
      </c>
      <c r="O88" s="156">
        <f t="shared" si="39"/>
        <v>0</v>
      </c>
      <c r="P88" s="156">
        <v>0</v>
      </c>
      <c r="Q88" s="156">
        <f t="shared" si="40"/>
        <v>0</v>
      </c>
      <c r="R88" s="157"/>
      <c r="S88" s="157" t="s">
        <v>332</v>
      </c>
      <c r="T88" s="157" t="s">
        <v>333</v>
      </c>
      <c r="U88" s="157">
        <v>0</v>
      </c>
      <c r="V88" s="157">
        <f t="shared" si="41"/>
        <v>0</v>
      </c>
      <c r="W88" s="157"/>
      <c r="X88" s="157" t="s">
        <v>334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1597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2" x14ac:dyDescent="0.2">
      <c r="A89" s="154"/>
      <c r="B89" s="155"/>
      <c r="C89" s="274" t="s">
        <v>3453</v>
      </c>
      <c r="D89" s="275"/>
      <c r="E89" s="275"/>
      <c r="F89" s="275"/>
      <c r="G89" s="275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319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x14ac:dyDescent="0.2">
      <c r="A90" s="163" t="s">
        <v>295</v>
      </c>
      <c r="B90" s="164" t="s">
        <v>207</v>
      </c>
      <c r="C90" s="186" t="s">
        <v>210</v>
      </c>
      <c r="D90" s="165"/>
      <c r="E90" s="166"/>
      <c r="F90" s="167"/>
      <c r="G90" s="168">
        <f>SUMIF(AG91:AG91,"&lt;&gt;NOR",G91:G91)</f>
        <v>0</v>
      </c>
      <c r="H90" s="162"/>
      <c r="I90" s="162">
        <f>SUM(I91:I91)</f>
        <v>0</v>
      </c>
      <c r="J90" s="162"/>
      <c r="K90" s="162">
        <f>SUM(K91:K91)</f>
        <v>0</v>
      </c>
      <c r="L90" s="162"/>
      <c r="M90" s="162">
        <f>SUM(M91:M91)</f>
        <v>0</v>
      </c>
      <c r="N90" s="161"/>
      <c r="O90" s="161">
        <f>SUM(O91:O91)</f>
        <v>0</v>
      </c>
      <c r="P90" s="161"/>
      <c r="Q90" s="161">
        <f>SUM(Q91:Q91)</f>
        <v>0</v>
      </c>
      <c r="R90" s="162"/>
      <c r="S90" s="162"/>
      <c r="T90" s="162"/>
      <c r="U90" s="162"/>
      <c r="V90" s="162">
        <f>SUM(V91:V91)</f>
        <v>0</v>
      </c>
      <c r="W90" s="162"/>
      <c r="X90" s="162"/>
      <c r="Y90" s="162"/>
      <c r="AG90" t="s">
        <v>296</v>
      </c>
    </row>
    <row r="91" spans="1:60" outlineLevel="1" x14ac:dyDescent="0.2">
      <c r="A91" s="179">
        <v>71</v>
      </c>
      <c r="B91" s="180" t="s">
        <v>2664</v>
      </c>
      <c r="C91" s="189" t="s">
        <v>2665</v>
      </c>
      <c r="D91" s="181" t="s">
        <v>314</v>
      </c>
      <c r="E91" s="182">
        <v>38</v>
      </c>
      <c r="F91" s="183"/>
      <c r="G91" s="184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0</v>
      </c>
      <c r="O91" s="156">
        <f>ROUND(E91*N91,2)</f>
        <v>0</v>
      </c>
      <c r="P91" s="156">
        <v>0</v>
      </c>
      <c r="Q91" s="156">
        <f>ROUND(E91*P91,2)</f>
        <v>0</v>
      </c>
      <c r="R91" s="157"/>
      <c r="S91" s="157" t="s">
        <v>332</v>
      </c>
      <c r="T91" s="157" t="s">
        <v>333</v>
      </c>
      <c r="U91" s="157">
        <v>0</v>
      </c>
      <c r="V91" s="157">
        <f>ROUND(E91*U91,2)</f>
        <v>0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1585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x14ac:dyDescent="0.2">
      <c r="A92" s="163" t="s">
        <v>295</v>
      </c>
      <c r="B92" s="164" t="s">
        <v>207</v>
      </c>
      <c r="C92" s="186" t="s">
        <v>208</v>
      </c>
      <c r="D92" s="165"/>
      <c r="E92" s="166"/>
      <c r="F92" s="167"/>
      <c r="G92" s="168">
        <f>SUMIF(AG93:AG105,"&lt;&gt;NOR",G93:G105)</f>
        <v>0</v>
      </c>
      <c r="H92" s="162"/>
      <c r="I92" s="162">
        <f>SUM(I93:I105)</f>
        <v>0</v>
      </c>
      <c r="J92" s="162"/>
      <c r="K92" s="162">
        <f>SUM(K93:K105)</f>
        <v>0</v>
      </c>
      <c r="L92" s="162"/>
      <c r="M92" s="162">
        <f>SUM(M93:M105)</f>
        <v>0</v>
      </c>
      <c r="N92" s="161"/>
      <c r="O92" s="161">
        <f>SUM(O93:O105)</f>
        <v>0</v>
      </c>
      <c r="P92" s="161"/>
      <c r="Q92" s="161">
        <f>SUM(Q93:Q105)</f>
        <v>0</v>
      </c>
      <c r="R92" s="162"/>
      <c r="S92" s="162"/>
      <c r="T92" s="162"/>
      <c r="U92" s="162"/>
      <c r="V92" s="162">
        <f>SUM(V93:V105)</f>
        <v>0</v>
      </c>
      <c r="W92" s="162"/>
      <c r="X92" s="162"/>
      <c r="Y92" s="162"/>
      <c r="AG92" t="s">
        <v>296</v>
      </c>
    </row>
    <row r="93" spans="1:60" outlineLevel="1" x14ac:dyDescent="0.2">
      <c r="A93" s="179">
        <v>72</v>
      </c>
      <c r="B93" s="180" t="s">
        <v>3455</v>
      </c>
      <c r="C93" s="189" t="s">
        <v>3456</v>
      </c>
      <c r="D93" s="181" t="s">
        <v>314</v>
      </c>
      <c r="E93" s="182">
        <v>23</v>
      </c>
      <c r="F93" s="183"/>
      <c r="G93" s="184">
        <f t="shared" ref="G93:G101" si="42">ROUND(E93*F93,2)</f>
        <v>0</v>
      </c>
      <c r="H93" s="158"/>
      <c r="I93" s="157">
        <f t="shared" ref="I93:I101" si="43">ROUND(E93*H93,2)</f>
        <v>0</v>
      </c>
      <c r="J93" s="158"/>
      <c r="K93" s="157">
        <f t="shared" ref="K93:K101" si="44">ROUND(E93*J93,2)</f>
        <v>0</v>
      </c>
      <c r="L93" s="157">
        <v>21</v>
      </c>
      <c r="M93" s="157">
        <f t="shared" ref="M93:M101" si="45">G93*(1+L93/100)</f>
        <v>0</v>
      </c>
      <c r="N93" s="156">
        <v>0</v>
      </c>
      <c r="O93" s="156">
        <f t="shared" ref="O93:O101" si="46">ROUND(E93*N93,2)</f>
        <v>0</v>
      </c>
      <c r="P93" s="156">
        <v>0</v>
      </c>
      <c r="Q93" s="156">
        <f t="shared" ref="Q93:Q101" si="47">ROUND(E93*P93,2)</f>
        <v>0</v>
      </c>
      <c r="R93" s="157"/>
      <c r="S93" s="157" t="s">
        <v>332</v>
      </c>
      <c r="T93" s="157" t="s">
        <v>333</v>
      </c>
      <c r="U93" s="157">
        <v>0</v>
      </c>
      <c r="V93" s="157">
        <f t="shared" ref="V93:V101" si="48">ROUND(E93*U93,2)</f>
        <v>0</v>
      </c>
      <c r="W93" s="157"/>
      <c r="X93" s="157" t="s">
        <v>334</v>
      </c>
      <c r="Y93" s="157" t="s">
        <v>302</v>
      </c>
      <c r="Z93" s="147"/>
      <c r="AA93" s="147"/>
      <c r="AB93" s="147"/>
      <c r="AC93" s="147"/>
      <c r="AD93" s="147"/>
      <c r="AE93" s="147"/>
      <c r="AF93" s="147"/>
      <c r="AG93" s="147" t="s">
        <v>1597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">
      <c r="A94" s="179">
        <v>73</v>
      </c>
      <c r="B94" s="180" t="s">
        <v>2676</v>
      </c>
      <c r="C94" s="189" t="s">
        <v>2677</v>
      </c>
      <c r="D94" s="181" t="s">
        <v>314</v>
      </c>
      <c r="E94" s="182">
        <v>1</v>
      </c>
      <c r="F94" s="183"/>
      <c r="G94" s="184">
        <f t="shared" si="42"/>
        <v>0</v>
      </c>
      <c r="H94" s="158"/>
      <c r="I94" s="157">
        <f t="shared" si="43"/>
        <v>0</v>
      </c>
      <c r="J94" s="158"/>
      <c r="K94" s="157">
        <f t="shared" si="44"/>
        <v>0</v>
      </c>
      <c r="L94" s="157">
        <v>21</v>
      </c>
      <c r="M94" s="157">
        <f t="shared" si="45"/>
        <v>0</v>
      </c>
      <c r="N94" s="156">
        <v>0</v>
      </c>
      <c r="O94" s="156">
        <f t="shared" si="46"/>
        <v>0</v>
      </c>
      <c r="P94" s="156">
        <v>0</v>
      </c>
      <c r="Q94" s="156">
        <f t="shared" si="47"/>
        <v>0</v>
      </c>
      <c r="R94" s="157"/>
      <c r="S94" s="157" t="s">
        <v>332</v>
      </c>
      <c r="T94" s="157" t="s">
        <v>333</v>
      </c>
      <c r="U94" s="157">
        <v>0</v>
      </c>
      <c r="V94" s="157">
        <f t="shared" si="48"/>
        <v>0</v>
      </c>
      <c r="W94" s="157"/>
      <c r="X94" s="157" t="s">
        <v>334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1597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2">
      <c r="A95" s="179">
        <v>74</v>
      </c>
      <c r="B95" s="180" t="s">
        <v>2678</v>
      </c>
      <c r="C95" s="189" t="s">
        <v>2679</v>
      </c>
      <c r="D95" s="181" t="s">
        <v>314</v>
      </c>
      <c r="E95" s="182">
        <v>3</v>
      </c>
      <c r="F95" s="183"/>
      <c r="G95" s="184">
        <f t="shared" si="42"/>
        <v>0</v>
      </c>
      <c r="H95" s="158"/>
      <c r="I95" s="157">
        <f t="shared" si="43"/>
        <v>0</v>
      </c>
      <c r="J95" s="158"/>
      <c r="K95" s="157">
        <f t="shared" si="44"/>
        <v>0</v>
      </c>
      <c r="L95" s="157">
        <v>21</v>
      </c>
      <c r="M95" s="157">
        <f t="shared" si="45"/>
        <v>0</v>
      </c>
      <c r="N95" s="156">
        <v>0</v>
      </c>
      <c r="O95" s="156">
        <f t="shared" si="46"/>
        <v>0</v>
      </c>
      <c r="P95" s="156">
        <v>0</v>
      </c>
      <c r="Q95" s="156">
        <f t="shared" si="47"/>
        <v>0</v>
      </c>
      <c r="R95" s="157"/>
      <c r="S95" s="157" t="s">
        <v>332</v>
      </c>
      <c r="T95" s="157" t="s">
        <v>333</v>
      </c>
      <c r="U95" s="157">
        <v>0</v>
      </c>
      <c r="V95" s="157">
        <f t="shared" si="48"/>
        <v>0</v>
      </c>
      <c r="W95" s="157"/>
      <c r="X95" s="157" t="s">
        <v>334</v>
      </c>
      <c r="Y95" s="157" t="s">
        <v>302</v>
      </c>
      <c r="Z95" s="147"/>
      <c r="AA95" s="147"/>
      <c r="AB95" s="147"/>
      <c r="AC95" s="147"/>
      <c r="AD95" s="147"/>
      <c r="AE95" s="147"/>
      <c r="AF95" s="147"/>
      <c r="AG95" s="147" t="s">
        <v>1597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">
      <c r="A96" s="179">
        <v>75</v>
      </c>
      <c r="B96" s="180" t="s">
        <v>2682</v>
      </c>
      <c r="C96" s="189" t="s">
        <v>2683</v>
      </c>
      <c r="D96" s="181" t="s">
        <v>314</v>
      </c>
      <c r="E96" s="182">
        <v>3</v>
      </c>
      <c r="F96" s="183"/>
      <c r="G96" s="184">
        <f t="shared" si="42"/>
        <v>0</v>
      </c>
      <c r="H96" s="158"/>
      <c r="I96" s="157">
        <f t="shared" si="43"/>
        <v>0</v>
      </c>
      <c r="J96" s="158"/>
      <c r="K96" s="157">
        <f t="shared" si="44"/>
        <v>0</v>
      </c>
      <c r="L96" s="157">
        <v>21</v>
      </c>
      <c r="M96" s="157">
        <f t="shared" si="45"/>
        <v>0</v>
      </c>
      <c r="N96" s="156">
        <v>0</v>
      </c>
      <c r="O96" s="156">
        <f t="shared" si="46"/>
        <v>0</v>
      </c>
      <c r="P96" s="156">
        <v>0</v>
      </c>
      <c r="Q96" s="156">
        <f t="shared" si="47"/>
        <v>0</v>
      </c>
      <c r="R96" s="157"/>
      <c r="S96" s="157" t="s">
        <v>332</v>
      </c>
      <c r="T96" s="157" t="s">
        <v>333</v>
      </c>
      <c r="U96" s="157">
        <v>0</v>
      </c>
      <c r="V96" s="157">
        <f t="shared" si="48"/>
        <v>0</v>
      </c>
      <c r="W96" s="157"/>
      <c r="X96" s="157" t="s">
        <v>334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1597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1" x14ac:dyDescent="0.2">
      <c r="A97" s="179">
        <v>76</v>
      </c>
      <c r="B97" s="180" t="s">
        <v>2686</v>
      </c>
      <c r="C97" s="189" t="s">
        <v>2687</v>
      </c>
      <c r="D97" s="181" t="s">
        <v>314</v>
      </c>
      <c r="E97" s="182">
        <v>3</v>
      </c>
      <c r="F97" s="183"/>
      <c r="G97" s="184">
        <f t="shared" si="42"/>
        <v>0</v>
      </c>
      <c r="H97" s="158"/>
      <c r="I97" s="157">
        <f t="shared" si="43"/>
        <v>0</v>
      </c>
      <c r="J97" s="158"/>
      <c r="K97" s="157">
        <f t="shared" si="44"/>
        <v>0</v>
      </c>
      <c r="L97" s="157">
        <v>21</v>
      </c>
      <c r="M97" s="157">
        <f t="shared" si="45"/>
        <v>0</v>
      </c>
      <c r="N97" s="156">
        <v>0</v>
      </c>
      <c r="O97" s="156">
        <f t="shared" si="46"/>
        <v>0</v>
      </c>
      <c r="P97" s="156">
        <v>0</v>
      </c>
      <c r="Q97" s="156">
        <f t="shared" si="47"/>
        <v>0</v>
      </c>
      <c r="R97" s="157"/>
      <c r="S97" s="157" t="s">
        <v>332</v>
      </c>
      <c r="T97" s="157" t="s">
        <v>333</v>
      </c>
      <c r="U97" s="157">
        <v>0</v>
      </c>
      <c r="V97" s="157">
        <f t="shared" si="48"/>
        <v>0</v>
      </c>
      <c r="W97" s="157"/>
      <c r="X97" s="157" t="s">
        <v>334</v>
      </c>
      <c r="Y97" s="157" t="s">
        <v>302</v>
      </c>
      <c r="Z97" s="147"/>
      <c r="AA97" s="147"/>
      <c r="AB97" s="147"/>
      <c r="AC97" s="147"/>
      <c r="AD97" s="147"/>
      <c r="AE97" s="147"/>
      <c r="AF97" s="147"/>
      <c r="AG97" s="147" t="s">
        <v>1597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">
      <c r="A98" s="179">
        <v>77</v>
      </c>
      <c r="B98" s="180" t="s">
        <v>2692</v>
      </c>
      <c r="C98" s="189" t="s">
        <v>2693</v>
      </c>
      <c r="D98" s="181" t="s">
        <v>314</v>
      </c>
      <c r="E98" s="182">
        <v>2</v>
      </c>
      <c r="F98" s="183"/>
      <c r="G98" s="184">
        <f t="shared" si="42"/>
        <v>0</v>
      </c>
      <c r="H98" s="158"/>
      <c r="I98" s="157">
        <f t="shared" si="43"/>
        <v>0</v>
      </c>
      <c r="J98" s="158"/>
      <c r="K98" s="157">
        <f t="shared" si="44"/>
        <v>0</v>
      </c>
      <c r="L98" s="157">
        <v>21</v>
      </c>
      <c r="M98" s="157">
        <f t="shared" si="45"/>
        <v>0</v>
      </c>
      <c r="N98" s="156">
        <v>0</v>
      </c>
      <c r="O98" s="156">
        <f t="shared" si="46"/>
        <v>0</v>
      </c>
      <c r="P98" s="156">
        <v>0</v>
      </c>
      <c r="Q98" s="156">
        <f t="shared" si="47"/>
        <v>0</v>
      </c>
      <c r="R98" s="157"/>
      <c r="S98" s="157" t="s">
        <v>332</v>
      </c>
      <c r="T98" s="157" t="s">
        <v>333</v>
      </c>
      <c r="U98" s="157">
        <v>0</v>
      </c>
      <c r="V98" s="157">
        <f t="shared" si="48"/>
        <v>0</v>
      </c>
      <c r="W98" s="157"/>
      <c r="X98" s="157" t="s">
        <v>334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1597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1" x14ac:dyDescent="0.2">
      <c r="A99" s="179">
        <v>78</v>
      </c>
      <c r="B99" s="180" t="s">
        <v>3457</v>
      </c>
      <c r="C99" s="189" t="s">
        <v>3458</v>
      </c>
      <c r="D99" s="181" t="s">
        <v>314</v>
      </c>
      <c r="E99" s="182">
        <v>1</v>
      </c>
      <c r="F99" s="183"/>
      <c r="G99" s="184">
        <f t="shared" si="42"/>
        <v>0</v>
      </c>
      <c r="H99" s="158"/>
      <c r="I99" s="157">
        <f t="shared" si="43"/>
        <v>0</v>
      </c>
      <c r="J99" s="158"/>
      <c r="K99" s="157">
        <f t="shared" si="44"/>
        <v>0</v>
      </c>
      <c r="L99" s="157">
        <v>21</v>
      </c>
      <c r="M99" s="157">
        <f t="shared" si="45"/>
        <v>0</v>
      </c>
      <c r="N99" s="156">
        <v>0</v>
      </c>
      <c r="O99" s="156">
        <f t="shared" si="46"/>
        <v>0</v>
      </c>
      <c r="P99" s="156">
        <v>0</v>
      </c>
      <c r="Q99" s="156">
        <f t="shared" si="47"/>
        <v>0</v>
      </c>
      <c r="R99" s="157"/>
      <c r="S99" s="157" t="s">
        <v>332</v>
      </c>
      <c r="T99" s="157" t="s">
        <v>333</v>
      </c>
      <c r="U99" s="157">
        <v>0</v>
      </c>
      <c r="V99" s="157">
        <f t="shared" si="48"/>
        <v>0</v>
      </c>
      <c r="W99" s="157"/>
      <c r="X99" s="157" t="s">
        <v>334</v>
      </c>
      <c r="Y99" s="157" t="s">
        <v>302</v>
      </c>
      <c r="Z99" s="147"/>
      <c r="AA99" s="147"/>
      <c r="AB99" s="147"/>
      <c r="AC99" s="147"/>
      <c r="AD99" s="147"/>
      <c r="AE99" s="147"/>
      <c r="AF99" s="147"/>
      <c r="AG99" s="147" t="s">
        <v>1597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2">
      <c r="A100" s="179">
        <v>79</v>
      </c>
      <c r="B100" s="180" t="s">
        <v>2706</v>
      </c>
      <c r="C100" s="189" t="s">
        <v>2707</v>
      </c>
      <c r="D100" s="181" t="s">
        <v>314</v>
      </c>
      <c r="E100" s="182">
        <v>3</v>
      </c>
      <c r="F100" s="183"/>
      <c r="G100" s="184">
        <f t="shared" si="42"/>
        <v>0</v>
      </c>
      <c r="H100" s="158"/>
      <c r="I100" s="157">
        <f t="shared" si="43"/>
        <v>0</v>
      </c>
      <c r="J100" s="158"/>
      <c r="K100" s="157">
        <f t="shared" si="44"/>
        <v>0</v>
      </c>
      <c r="L100" s="157">
        <v>21</v>
      </c>
      <c r="M100" s="157">
        <f t="shared" si="45"/>
        <v>0</v>
      </c>
      <c r="N100" s="156">
        <v>0</v>
      </c>
      <c r="O100" s="156">
        <f t="shared" si="46"/>
        <v>0</v>
      </c>
      <c r="P100" s="156">
        <v>0</v>
      </c>
      <c r="Q100" s="156">
        <f t="shared" si="47"/>
        <v>0</v>
      </c>
      <c r="R100" s="157"/>
      <c r="S100" s="157" t="s">
        <v>332</v>
      </c>
      <c r="T100" s="157" t="s">
        <v>333</v>
      </c>
      <c r="U100" s="157">
        <v>0</v>
      </c>
      <c r="V100" s="157">
        <f t="shared" si="48"/>
        <v>0</v>
      </c>
      <c r="W100" s="157"/>
      <c r="X100" s="157" t="s">
        <v>334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1597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1" x14ac:dyDescent="0.2">
      <c r="A101" s="173">
        <v>80</v>
      </c>
      <c r="B101" s="174" t="s">
        <v>2712</v>
      </c>
      <c r="C101" s="187" t="s">
        <v>2713</v>
      </c>
      <c r="D101" s="175" t="s">
        <v>314</v>
      </c>
      <c r="E101" s="176">
        <v>2</v>
      </c>
      <c r="F101" s="177"/>
      <c r="G101" s="178">
        <f t="shared" si="42"/>
        <v>0</v>
      </c>
      <c r="H101" s="158"/>
      <c r="I101" s="157">
        <f t="shared" si="43"/>
        <v>0</v>
      </c>
      <c r="J101" s="158"/>
      <c r="K101" s="157">
        <f t="shared" si="44"/>
        <v>0</v>
      </c>
      <c r="L101" s="157">
        <v>21</v>
      </c>
      <c r="M101" s="157">
        <f t="shared" si="45"/>
        <v>0</v>
      </c>
      <c r="N101" s="156">
        <v>0</v>
      </c>
      <c r="O101" s="156">
        <f t="shared" si="46"/>
        <v>0</v>
      </c>
      <c r="P101" s="156">
        <v>0</v>
      </c>
      <c r="Q101" s="156">
        <f t="shared" si="47"/>
        <v>0</v>
      </c>
      <c r="R101" s="157"/>
      <c r="S101" s="157" t="s">
        <v>332</v>
      </c>
      <c r="T101" s="157" t="s">
        <v>333</v>
      </c>
      <c r="U101" s="157">
        <v>0</v>
      </c>
      <c r="V101" s="157">
        <f t="shared" si="48"/>
        <v>0</v>
      </c>
      <c r="W101" s="157"/>
      <c r="X101" s="157" t="s">
        <v>334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1597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">
      <c r="A102" s="154"/>
      <c r="B102" s="155"/>
      <c r="C102" s="274" t="s">
        <v>2714</v>
      </c>
      <c r="D102" s="275"/>
      <c r="E102" s="275"/>
      <c r="F102" s="275"/>
      <c r="G102" s="275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319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2">
      <c r="A103" s="179">
        <v>81</v>
      </c>
      <c r="B103" s="180" t="s">
        <v>3459</v>
      </c>
      <c r="C103" s="189" t="s">
        <v>3460</v>
      </c>
      <c r="D103" s="181" t="s">
        <v>314</v>
      </c>
      <c r="E103" s="182">
        <v>1</v>
      </c>
      <c r="F103" s="183"/>
      <c r="G103" s="184">
        <f>ROUND(E103*F103,2)</f>
        <v>0</v>
      </c>
      <c r="H103" s="158"/>
      <c r="I103" s="157">
        <f>ROUND(E103*H103,2)</f>
        <v>0</v>
      </c>
      <c r="J103" s="158"/>
      <c r="K103" s="157">
        <f>ROUND(E103*J103,2)</f>
        <v>0</v>
      </c>
      <c r="L103" s="157">
        <v>21</v>
      </c>
      <c r="M103" s="157">
        <f>G103*(1+L103/100)</f>
        <v>0</v>
      </c>
      <c r="N103" s="156">
        <v>0</v>
      </c>
      <c r="O103" s="156">
        <f>ROUND(E103*N103,2)</f>
        <v>0</v>
      </c>
      <c r="P103" s="156">
        <v>0</v>
      </c>
      <c r="Q103" s="156">
        <f>ROUND(E103*P103,2)</f>
        <v>0</v>
      </c>
      <c r="R103" s="157"/>
      <c r="S103" s="157" t="s">
        <v>332</v>
      </c>
      <c r="T103" s="157" t="s">
        <v>333</v>
      </c>
      <c r="U103" s="157">
        <v>0</v>
      </c>
      <c r="V103" s="157">
        <f>ROUND(E103*U103,2)</f>
        <v>0</v>
      </c>
      <c r="W103" s="157"/>
      <c r="X103" s="157" t="s">
        <v>334</v>
      </c>
      <c r="Y103" s="157" t="s">
        <v>302</v>
      </c>
      <c r="Z103" s="147"/>
      <c r="AA103" s="147"/>
      <c r="AB103" s="147"/>
      <c r="AC103" s="147"/>
      <c r="AD103" s="147"/>
      <c r="AE103" s="147"/>
      <c r="AF103" s="147"/>
      <c r="AG103" s="147" t="s">
        <v>1597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">
      <c r="A104" s="173">
        <v>82</v>
      </c>
      <c r="B104" s="174" t="s">
        <v>2715</v>
      </c>
      <c r="C104" s="187" t="s">
        <v>2716</v>
      </c>
      <c r="D104" s="175" t="s">
        <v>314</v>
      </c>
      <c r="E104" s="176">
        <v>3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0</v>
      </c>
      <c r="O104" s="156">
        <f>ROUND(E104*N104,2)</f>
        <v>0</v>
      </c>
      <c r="P104" s="156">
        <v>0</v>
      </c>
      <c r="Q104" s="156">
        <f>ROUND(E104*P104,2)</f>
        <v>0</v>
      </c>
      <c r="R104" s="157"/>
      <c r="S104" s="157" t="s">
        <v>332</v>
      </c>
      <c r="T104" s="157" t="s">
        <v>333</v>
      </c>
      <c r="U104" s="157">
        <v>0</v>
      </c>
      <c r="V104" s="157">
        <f>ROUND(E104*U104,2)</f>
        <v>0</v>
      </c>
      <c r="W104" s="157"/>
      <c r="X104" s="157" t="s">
        <v>334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1597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2" x14ac:dyDescent="0.2">
      <c r="A105" s="154"/>
      <c r="B105" s="155"/>
      <c r="C105" s="274" t="s">
        <v>3453</v>
      </c>
      <c r="D105" s="275"/>
      <c r="E105" s="275"/>
      <c r="F105" s="275"/>
      <c r="G105" s="275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319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x14ac:dyDescent="0.2">
      <c r="A106" s="163" t="s">
        <v>295</v>
      </c>
      <c r="B106" s="164" t="s">
        <v>207</v>
      </c>
      <c r="C106" s="186" t="s">
        <v>209</v>
      </c>
      <c r="D106" s="165"/>
      <c r="E106" s="166"/>
      <c r="F106" s="167"/>
      <c r="G106" s="168">
        <f>SUMIF(AG107:AG121,"&lt;&gt;NOR",G107:G121)</f>
        <v>0</v>
      </c>
      <c r="H106" s="162"/>
      <c r="I106" s="162">
        <f>SUM(I107:I121)</f>
        <v>0</v>
      </c>
      <c r="J106" s="162"/>
      <c r="K106" s="162">
        <f>SUM(K107:K121)</f>
        <v>0</v>
      </c>
      <c r="L106" s="162"/>
      <c r="M106" s="162">
        <f>SUM(M107:M121)</f>
        <v>0</v>
      </c>
      <c r="N106" s="161"/>
      <c r="O106" s="161">
        <f>SUM(O107:O121)</f>
        <v>0</v>
      </c>
      <c r="P106" s="161"/>
      <c r="Q106" s="161">
        <f>SUM(Q107:Q121)</f>
        <v>0</v>
      </c>
      <c r="R106" s="162"/>
      <c r="S106" s="162"/>
      <c r="T106" s="162"/>
      <c r="U106" s="162"/>
      <c r="V106" s="162">
        <f>SUM(V107:V121)</f>
        <v>0</v>
      </c>
      <c r="W106" s="162"/>
      <c r="X106" s="162"/>
      <c r="Y106" s="162"/>
      <c r="AG106" t="s">
        <v>296</v>
      </c>
    </row>
    <row r="107" spans="1:60" outlineLevel="1" x14ac:dyDescent="0.2">
      <c r="A107" s="179">
        <v>83</v>
      </c>
      <c r="B107" s="180" t="s">
        <v>2770</v>
      </c>
      <c r="C107" s="189" t="s">
        <v>2771</v>
      </c>
      <c r="D107" s="181" t="s">
        <v>1972</v>
      </c>
      <c r="E107" s="182">
        <v>15</v>
      </c>
      <c r="F107" s="183"/>
      <c r="G107" s="184">
        <f>ROUND(E107*F107,2)</f>
        <v>0</v>
      </c>
      <c r="H107" s="158"/>
      <c r="I107" s="157">
        <f>ROUND(E107*H107,2)</f>
        <v>0</v>
      </c>
      <c r="J107" s="158"/>
      <c r="K107" s="157">
        <f>ROUND(E107*J107,2)</f>
        <v>0</v>
      </c>
      <c r="L107" s="157">
        <v>21</v>
      </c>
      <c r="M107" s="157">
        <f>G107*(1+L107/100)</f>
        <v>0</v>
      </c>
      <c r="N107" s="156">
        <v>0</v>
      </c>
      <c r="O107" s="156">
        <f>ROUND(E107*N107,2)</f>
        <v>0</v>
      </c>
      <c r="P107" s="156">
        <v>0</v>
      </c>
      <c r="Q107" s="156">
        <f>ROUND(E107*P107,2)</f>
        <v>0</v>
      </c>
      <c r="R107" s="157"/>
      <c r="S107" s="157" t="s">
        <v>332</v>
      </c>
      <c r="T107" s="157" t="s">
        <v>333</v>
      </c>
      <c r="U107" s="157">
        <v>0</v>
      </c>
      <c r="V107" s="157">
        <f>ROUND(E107*U107,2)</f>
        <v>0</v>
      </c>
      <c r="W107" s="157"/>
      <c r="X107" s="157" t="s">
        <v>334</v>
      </c>
      <c r="Y107" s="157" t="s">
        <v>302</v>
      </c>
      <c r="Z107" s="147"/>
      <c r="AA107" s="147"/>
      <c r="AB107" s="147"/>
      <c r="AC107" s="147"/>
      <c r="AD107" s="147"/>
      <c r="AE107" s="147"/>
      <c r="AF107" s="147"/>
      <c r="AG107" s="147" t="s">
        <v>1597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">
      <c r="A108" s="173">
        <v>84</v>
      </c>
      <c r="B108" s="174" t="s">
        <v>2772</v>
      </c>
      <c r="C108" s="187" t="s">
        <v>2773</v>
      </c>
      <c r="D108" s="175" t="s">
        <v>355</v>
      </c>
      <c r="E108" s="176">
        <v>380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0</v>
      </c>
      <c r="O108" s="156">
        <f>ROUND(E108*N108,2)</f>
        <v>0</v>
      </c>
      <c r="P108" s="156">
        <v>0</v>
      </c>
      <c r="Q108" s="156">
        <f>ROUND(E108*P108,2)</f>
        <v>0</v>
      </c>
      <c r="R108" s="157"/>
      <c r="S108" s="157" t="s">
        <v>332</v>
      </c>
      <c r="T108" s="157" t="s">
        <v>333</v>
      </c>
      <c r="U108" s="157">
        <v>0</v>
      </c>
      <c r="V108" s="157">
        <f>ROUND(E108*U108,2)</f>
        <v>0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1585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">
      <c r="A109" s="154"/>
      <c r="B109" s="155"/>
      <c r="C109" s="274" t="s">
        <v>2774</v>
      </c>
      <c r="D109" s="275"/>
      <c r="E109" s="275"/>
      <c r="F109" s="275"/>
      <c r="G109" s="275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319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1" x14ac:dyDescent="0.2">
      <c r="A110" s="179">
        <v>85</v>
      </c>
      <c r="B110" s="180" t="s">
        <v>2775</v>
      </c>
      <c r="C110" s="189" t="s">
        <v>2776</v>
      </c>
      <c r="D110" s="181" t="s">
        <v>1972</v>
      </c>
      <c r="E110" s="182">
        <v>178</v>
      </c>
      <c r="F110" s="183"/>
      <c r="G110" s="184">
        <f t="shared" ref="G110:G118" si="49">ROUND(E110*F110,2)</f>
        <v>0</v>
      </c>
      <c r="H110" s="158"/>
      <c r="I110" s="157">
        <f t="shared" ref="I110:I118" si="50">ROUND(E110*H110,2)</f>
        <v>0</v>
      </c>
      <c r="J110" s="158"/>
      <c r="K110" s="157">
        <f t="shared" ref="K110:K118" si="51">ROUND(E110*J110,2)</f>
        <v>0</v>
      </c>
      <c r="L110" s="157">
        <v>21</v>
      </c>
      <c r="M110" s="157">
        <f t="shared" ref="M110:M118" si="52">G110*(1+L110/100)</f>
        <v>0</v>
      </c>
      <c r="N110" s="156">
        <v>0</v>
      </c>
      <c r="O110" s="156">
        <f t="shared" ref="O110:O118" si="53">ROUND(E110*N110,2)</f>
        <v>0</v>
      </c>
      <c r="P110" s="156">
        <v>0</v>
      </c>
      <c r="Q110" s="156">
        <f t="shared" ref="Q110:Q118" si="54">ROUND(E110*P110,2)</f>
        <v>0</v>
      </c>
      <c r="R110" s="157"/>
      <c r="S110" s="157" t="s">
        <v>332</v>
      </c>
      <c r="T110" s="157" t="s">
        <v>333</v>
      </c>
      <c r="U110" s="157">
        <v>0</v>
      </c>
      <c r="V110" s="157">
        <f t="shared" ref="V110:V118" si="55">ROUND(E110*U110,2)</f>
        <v>0</v>
      </c>
      <c r="W110" s="157"/>
      <c r="X110" s="157" t="s">
        <v>334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1597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1" x14ac:dyDescent="0.2">
      <c r="A111" s="179">
        <v>86</v>
      </c>
      <c r="B111" s="180" t="s">
        <v>2777</v>
      </c>
      <c r="C111" s="189" t="s">
        <v>2778</v>
      </c>
      <c r="D111" s="181" t="s">
        <v>355</v>
      </c>
      <c r="E111" s="182">
        <v>380</v>
      </c>
      <c r="F111" s="183"/>
      <c r="G111" s="184">
        <f t="shared" si="49"/>
        <v>0</v>
      </c>
      <c r="H111" s="158"/>
      <c r="I111" s="157">
        <f t="shared" si="50"/>
        <v>0</v>
      </c>
      <c r="J111" s="158"/>
      <c r="K111" s="157">
        <f t="shared" si="51"/>
        <v>0</v>
      </c>
      <c r="L111" s="157">
        <v>21</v>
      </c>
      <c r="M111" s="157">
        <f t="shared" si="52"/>
        <v>0</v>
      </c>
      <c r="N111" s="156">
        <v>0</v>
      </c>
      <c r="O111" s="156">
        <f t="shared" si="53"/>
        <v>0</v>
      </c>
      <c r="P111" s="156">
        <v>0</v>
      </c>
      <c r="Q111" s="156">
        <f t="shared" si="54"/>
        <v>0</v>
      </c>
      <c r="R111" s="157"/>
      <c r="S111" s="157" t="s">
        <v>332</v>
      </c>
      <c r="T111" s="157" t="s">
        <v>333</v>
      </c>
      <c r="U111" s="157">
        <v>0</v>
      </c>
      <c r="V111" s="157">
        <f t="shared" si="55"/>
        <v>0</v>
      </c>
      <c r="W111" s="157"/>
      <c r="X111" s="157" t="s">
        <v>334</v>
      </c>
      <c r="Y111" s="157" t="s">
        <v>302</v>
      </c>
      <c r="Z111" s="147"/>
      <c r="AA111" s="147"/>
      <c r="AB111" s="147"/>
      <c r="AC111" s="147"/>
      <c r="AD111" s="147"/>
      <c r="AE111" s="147"/>
      <c r="AF111" s="147"/>
      <c r="AG111" s="147" t="s">
        <v>1597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2">
      <c r="A112" s="179">
        <v>87</v>
      </c>
      <c r="B112" s="180" t="s">
        <v>2779</v>
      </c>
      <c r="C112" s="189" t="s">
        <v>2780</v>
      </c>
      <c r="D112" s="181" t="s">
        <v>314</v>
      </c>
      <c r="E112" s="182">
        <v>15</v>
      </c>
      <c r="F112" s="183"/>
      <c r="G112" s="184">
        <f t="shared" si="49"/>
        <v>0</v>
      </c>
      <c r="H112" s="158"/>
      <c r="I112" s="157">
        <f t="shared" si="50"/>
        <v>0</v>
      </c>
      <c r="J112" s="158"/>
      <c r="K112" s="157">
        <f t="shared" si="51"/>
        <v>0</v>
      </c>
      <c r="L112" s="157">
        <v>21</v>
      </c>
      <c r="M112" s="157">
        <f t="shared" si="52"/>
        <v>0</v>
      </c>
      <c r="N112" s="156">
        <v>0</v>
      </c>
      <c r="O112" s="156">
        <f t="shared" si="53"/>
        <v>0</v>
      </c>
      <c r="P112" s="156">
        <v>0</v>
      </c>
      <c r="Q112" s="156">
        <f t="shared" si="54"/>
        <v>0</v>
      </c>
      <c r="R112" s="157"/>
      <c r="S112" s="157" t="s">
        <v>332</v>
      </c>
      <c r="T112" s="157" t="s">
        <v>333</v>
      </c>
      <c r="U112" s="157">
        <v>0</v>
      </c>
      <c r="V112" s="157">
        <f t="shared" si="55"/>
        <v>0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1585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1" x14ac:dyDescent="0.2">
      <c r="A113" s="179">
        <v>88</v>
      </c>
      <c r="B113" s="180" t="s">
        <v>2781</v>
      </c>
      <c r="C113" s="189" t="s">
        <v>2782</v>
      </c>
      <c r="D113" s="181" t="s">
        <v>314</v>
      </c>
      <c r="E113" s="182">
        <v>32</v>
      </c>
      <c r="F113" s="183"/>
      <c r="G113" s="184">
        <f t="shared" si="49"/>
        <v>0</v>
      </c>
      <c r="H113" s="158"/>
      <c r="I113" s="157">
        <f t="shared" si="50"/>
        <v>0</v>
      </c>
      <c r="J113" s="158"/>
      <c r="K113" s="157">
        <f t="shared" si="51"/>
        <v>0</v>
      </c>
      <c r="L113" s="157">
        <v>21</v>
      </c>
      <c r="M113" s="157">
        <f t="shared" si="52"/>
        <v>0</v>
      </c>
      <c r="N113" s="156">
        <v>0</v>
      </c>
      <c r="O113" s="156">
        <f t="shared" si="53"/>
        <v>0</v>
      </c>
      <c r="P113" s="156">
        <v>0</v>
      </c>
      <c r="Q113" s="156">
        <f t="shared" si="54"/>
        <v>0</v>
      </c>
      <c r="R113" s="157"/>
      <c r="S113" s="157" t="s">
        <v>332</v>
      </c>
      <c r="T113" s="157" t="s">
        <v>333</v>
      </c>
      <c r="U113" s="157">
        <v>0</v>
      </c>
      <c r="V113" s="157">
        <f t="shared" si="55"/>
        <v>0</v>
      </c>
      <c r="W113" s="157"/>
      <c r="X113" s="157" t="s">
        <v>301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1585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1" x14ac:dyDescent="0.2">
      <c r="A114" s="179">
        <v>89</v>
      </c>
      <c r="B114" s="180" t="s">
        <v>2783</v>
      </c>
      <c r="C114" s="189" t="s">
        <v>2784</v>
      </c>
      <c r="D114" s="181" t="s">
        <v>314</v>
      </c>
      <c r="E114" s="182">
        <v>90</v>
      </c>
      <c r="F114" s="183"/>
      <c r="G114" s="184">
        <f t="shared" si="49"/>
        <v>0</v>
      </c>
      <c r="H114" s="158"/>
      <c r="I114" s="157">
        <f t="shared" si="50"/>
        <v>0</v>
      </c>
      <c r="J114" s="158"/>
      <c r="K114" s="157">
        <f t="shared" si="51"/>
        <v>0</v>
      </c>
      <c r="L114" s="157">
        <v>21</v>
      </c>
      <c r="M114" s="157">
        <f t="shared" si="52"/>
        <v>0</v>
      </c>
      <c r="N114" s="156">
        <v>0</v>
      </c>
      <c r="O114" s="156">
        <f t="shared" si="53"/>
        <v>0</v>
      </c>
      <c r="P114" s="156">
        <v>0</v>
      </c>
      <c r="Q114" s="156">
        <f t="shared" si="54"/>
        <v>0</v>
      </c>
      <c r="R114" s="157"/>
      <c r="S114" s="157" t="s">
        <v>332</v>
      </c>
      <c r="T114" s="157" t="s">
        <v>333</v>
      </c>
      <c r="U114" s="157">
        <v>0</v>
      </c>
      <c r="V114" s="157">
        <f t="shared" si="55"/>
        <v>0</v>
      </c>
      <c r="W114" s="157"/>
      <c r="X114" s="157" t="s">
        <v>301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1585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1" x14ac:dyDescent="0.2">
      <c r="A115" s="179">
        <v>90</v>
      </c>
      <c r="B115" s="180" t="s">
        <v>2785</v>
      </c>
      <c r="C115" s="189" t="s">
        <v>2786</v>
      </c>
      <c r="D115" s="181" t="s">
        <v>355</v>
      </c>
      <c r="E115" s="182">
        <v>380</v>
      </c>
      <c r="F115" s="183"/>
      <c r="G115" s="184">
        <f t="shared" si="49"/>
        <v>0</v>
      </c>
      <c r="H115" s="158"/>
      <c r="I115" s="157">
        <f t="shared" si="50"/>
        <v>0</v>
      </c>
      <c r="J115" s="158"/>
      <c r="K115" s="157">
        <f t="shared" si="51"/>
        <v>0</v>
      </c>
      <c r="L115" s="157">
        <v>21</v>
      </c>
      <c r="M115" s="157">
        <f t="shared" si="52"/>
        <v>0</v>
      </c>
      <c r="N115" s="156">
        <v>0</v>
      </c>
      <c r="O115" s="156">
        <f t="shared" si="53"/>
        <v>0</v>
      </c>
      <c r="P115" s="156">
        <v>0</v>
      </c>
      <c r="Q115" s="156">
        <f t="shared" si="54"/>
        <v>0</v>
      </c>
      <c r="R115" s="157"/>
      <c r="S115" s="157" t="s">
        <v>332</v>
      </c>
      <c r="T115" s="157" t="s">
        <v>333</v>
      </c>
      <c r="U115" s="157">
        <v>0</v>
      </c>
      <c r="V115" s="157">
        <f t="shared" si="55"/>
        <v>0</v>
      </c>
      <c r="W115" s="157"/>
      <c r="X115" s="157" t="s">
        <v>301</v>
      </c>
      <c r="Y115" s="157" t="s">
        <v>302</v>
      </c>
      <c r="Z115" s="147"/>
      <c r="AA115" s="147"/>
      <c r="AB115" s="147"/>
      <c r="AC115" s="147"/>
      <c r="AD115" s="147"/>
      <c r="AE115" s="147"/>
      <c r="AF115" s="147"/>
      <c r="AG115" s="147" t="s">
        <v>1585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2">
      <c r="A116" s="179">
        <v>91</v>
      </c>
      <c r="B116" s="180" t="s">
        <v>2770</v>
      </c>
      <c r="C116" s="189" t="s">
        <v>2787</v>
      </c>
      <c r="D116" s="181" t="s">
        <v>314</v>
      </c>
      <c r="E116" s="182">
        <v>35</v>
      </c>
      <c r="F116" s="183"/>
      <c r="G116" s="184">
        <f t="shared" si="49"/>
        <v>0</v>
      </c>
      <c r="H116" s="158"/>
      <c r="I116" s="157">
        <f t="shared" si="50"/>
        <v>0</v>
      </c>
      <c r="J116" s="158"/>
      <c r="K116" s="157">
        <f t="shared" si="51"/>
        <v>0</v>
      </c>
      <c r="L116" s="157">
        <v>21</v>
      </c>
      <c r="M116" s="157">
        <f t="shared" si="52"/>
        <v>0</v>
      </c>
      <c r="N116" s="156">
        <v>0</v>
      </c>
      <c r="O116" s="156">
        <f t="shared" si="53"/>
        <v>0</v>
      </c>
      <c r="P116" s="156">
        <v>0</v>
      </c>
      <c r="Q116" s="156">
        <f t="shared" si="54"/>
        <v>0</v>
      </c>
      <c r="R116" s="157"/>
      <c r="S116" s="157" t="s">
        <v>332</v>
      </c>
      <c r="T116" s="157" t="s">
        <v>333</v>
      </c>
      <c r="U116" s="157">
        <v>0</v>
      </c>
      <c r="V116" s="157">
        <f t="shared" si="55"/>
        <v>0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1585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1" x14ac:dyDescent="0.2">
      <c r="A117" s="179">
        <v>92</v>
      </c>
      <c r="B117" s="180" t="s">
        <v>2788</v>
      </c>
      <c r="C117" s="189" t="s">
        <v>2789</v>
      </c>
      <c r="D117" s="181" t="s">
        <v>314</v>
      </c>
      <c r="E117" s="182">
        <v>1</v>
      </c>
      <c r="F117" s="183"/>
      <c r="G117" s="184">
        <f t="shared" si="49"/>
        <v>0</v>
      </c>
      <c r="H117" s="158"/>
      <c r="I117" s="157">
        <f t="shared" si="50"/>
        <v>0</v>
      </c>
      <c r="J117" s="158"/>
      <c r="K117" s="157">
        <f t="shared" si="51"/>
        <v>0</v>
      </c>
      <c r="L117" s="157">
        <v>21</v>
      </c>
      <c r="M117" s="157">
        <f t="shared" si="52"/>
        <v>0</v>
      </c>
      <c r="N117" s="156">
        <v>0</v>
      </c>
      <c r="O117" s="156">
        <f t="shared" si="53"/>
        <v>0</v>
      </c>
      <c r="P117" s="156">
        <v>0</v>
      </c>
      <c r="Q117" s="156">
        <f t="shared" si="54"/>
        <v>0</v>
      </c>
      <c r="R117" s="157"/>
      <c r="S117" s="157" t="s">
        <v>332</v>
      </c>
      <c r="T117" s="157" t="s">
        <v>333</v>
      </c>
      <c r="U117" s="157">
        <v>0</v>
      </c>
      <c r="V117" s="157">
        <f t="shared" si="55"/>
        <v>0</v>
      </c>
      <c r="W117" s="157"/>
      <c r="X117" s="157" t="s">
        <v>301</v>
      </c>
      <c r="Y117" s="157" t="s">
        <v>302</v>
      </c>
      <c r="Z117" s="147"/>
      <c r="AA117" s="147"/>
      <c r="AB117" s="147"/>
      <c r="AC117" s="147"/>
      <c r="AD117" s="147"/>
      <c r="AE117" s="147"/>
      <c r="AF117" s="147"/>
      <c r="AG117" s="147" t="s">
        <v>1585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1" x14ac:dyDescent="0.2">
      <c r="A118" s="173">
        <v>93</v>
      </c>
      <c r="B118" s="174" t="s">
        <v>2777</v>
      </c>
      <c r="C118" s="187" t="s">
        <v>2794</v>
      </c>
      <c r="D118" s="175" t="s">
        <v>314</v>
      </c>
      <c r="E118" s="176">
        <v>38</v>
      </c>
      <c r="F118" s="177"/>
      <c r="G118" s="178">
        <f t="shared" si="49"/>
        <v>0</v>
      </c>
      <c r="H118" s="158"/>
      <c r="I118" s="157">
        <f t="shared" si="50"/>
        <v>0</v>
      </c>
      <c r="J118" s="158"/>
      <c r="K118" s="157">
        <f t="shared" si="51"/>
        <v>0</v>
      </c>
      <c r="L118" s="157">
        <v>21</v>
      </c>
      <c r="M118" s="157">
        <f t="shared" si="52"/>
        <v>0</v>
      </c>
      <c r="N118" s="156">
        <v>0</v>
      </c>
      <c r="O118" s="156">
        <f t="shared" si="53"/>
        <v>0</v>
      </c>
      <c r="P118" s="156">
        <v>0</v>
      </c>
      <c r="Q118" s="156">
        <f t="shared" si="54"/>
        <v>0</v>
      </c>
      <c r="R118" s="157"/>
      <c r="S118" s="157" t="s">
        <v>332</v>
      </c>
      <c r="T118" s="157" t="s">
        <v>333</v>
      </c>
      <c r="U118" s="157">
        <v>0</v>
      </c>
      <c r="V118" s="157">
        <f t="shared" si="55"/>
        <v>0</v>
      </c>
      <c r="W118" s="157"/>
      <c r="X118" s="157" t="s">
        <v>2795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2796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2" x14ac:dyDescent="0.2">
      <c r="A119" s="154"/>
      <c r="B119" s="155"/>
      <c r="C119" s="274" t="s">
        <v>2797</v>
      </c>
      <c r="D119" s="275"/>
      <c r="E119" s="275"/>
      <c r="F119" s="275"/>
      <c r="G119" s="275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319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">
      <c r="A120" s="173">
        <v>94</v>
      </c>
      <c r="B120" s="174" t="s">
        <v>2798</v>
      </c>
      <c r="C120" s="187" t="s">
        <v>2794</v>
      </c>
      <c r="D120" s="175" t="s">
        <v>314</v>
      </c>
      <c r="E120" s="176">
        <v>1</v>
      </c>
      <c r="F120" s="177"/>
      <c r="G120" s="178">
        <f>ROUND(E120*F120,2)</f>
        <v>0</v>
      </c>
      <c r="H120" s="158"/>
      <c r="I120" s="157">
        <f>ROUND(E120*H120,2)</f>
        <v>0</v>
      </c>
      <c r="J120" s="158"/>
      <c r="K120" s="157">
        <f>ROUND(E120*J120,2)</f>
        <v>0</v>
      </c>
      <c r="L120" s="157">
        <v>21</v>
      </c>
      <c r="M120" s="157">
        <f>G120*(1+L120/100)</f>
        <v>0</v>
      </c>
      <c r="N120" s="156">
        <v>0</v>
      </c>
      <c r="O120" s="156">
        <f>ROUND(E120*N120,2)</f>
        <v>0</v>
      </c>
      <c r="P120" s="156">
        <v>0</v>
      </c>
      <c r="Q120" s="156">
        <f>ROUND(E120*P120,2)</f>
        <v>0</v>
      </c>
      <c r="R120" s="157"/>
      <c r="S120" s="157" t="s">
        <v>332</v>
      </c>
      <c r="T120" s="157" t="s">
        <v>333</v>
      </c>
      <c r="U120" s="157">
        <v>0</v>
      </c>
      <c r="V120" s="157">
        <f>ROUND(E120*U120,2)</f>
        <v>0</v>
      </c>
      <c r="W120" s="157"/>
      <c r="X120" s="157" t="s">
        <v>2795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2796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2" x14ac:dyDescent="0.2">
      <c r="A121" s="154"/>
      <c r="B121" s="155"/>
      <c r="C121" s="274" t="s">
        <v>2799</v>
      </c>
      <c r="D121" s="275"/>
      <c r="E121" s="275"/>
      <c r="F121" s="275"/>
      <c r="G121" s="275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319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x14ac:dyDescent="0.2">
      <c r="A122" s="163" t="s">
        <v>295</v>
      </c>
      <c r="B122" s="164" t="s">
        <v>207</v>
      </c>
      <c r="C122" s="186" t="s">
        <v>208</v>
      </c>
      <c r="D122" s="165"/>
      <c r="E122" s="166"/>
      <c r="F122" s="167"/>
      <c r="G122" s="168">
        <f>SUMIF(AG123:AG125,"&lt;&gt;NOR",G123:G125)</f>
        <v>0</v>
      </c>
      <c r="H122" s="162"/>
      <c r="I122" s="162">
        <f>SUM(I123:I125)</f>
        <v>0</v>
      </c>
      <c r="J122" s="162"/>
      <c r="K122" s="162">
        <f>SUM(K123:K125)</f>
        <v>0</v>
      </c>
      <c r="L122" s="162"/>
      <c r="M122" s="162">
        <f>SUM(M123:M125)</f>
        <v>0</v>
      </c>
      <c r="N122" s="161"/>
      <c r="O122" s="161">
        <f>SUM(O123:O125)</f>
        <v>0</v>
      </c>
      <c r="P122" s="161"/>
      <c r="Q122" s="161">
        <f>SUM(Q123:Q125)</f>
        <v>0</v>
      </c>
      <c r="R122" s="162"/>
      <c r="S122" s="162"/>
      <c r="T122" s="162"/>
      <c r="U122" s="162"/>
      <c r="V122" s="162">
        <f>SUM(V123:V125)</f>
        <v>0</v>
      </c>
      <c r="W122" s="162"/>
      <c r="X122" s="162"/>
      <c r="Y122" s="162"/>
      <c r="AG122" t="s">
        <v>296</v>
      </c>
    </row>
    <row r="123" spans="1:60" outlineLevel="1" x14ac:dyDescent="0.2">
      <c r="A123" s="173">
        <v>95</v>
      </c>
      <c r="B123" s="174" t="s">
        <v>3461</v>
      </c>
      <c r="C123" s="187" t="s">
        <v>3462</v>
      </c>
      <c r="D123" s="175" t="s">
        <v>314</v>
      </c>
      <c r="E123" s="176">
        <v>1</v>
      </c>
      <c r="F123" s="177"/>
      <c r="G123" s="178">
        <f>ROUND(E123*F123,2)</f>
        <v>0</v>
      </c>
      <c r="H123" s="158"/>
      <c r="I123" s="157">
        <f>ROUND(E123*H123,2)</f>
        <v>0</v>
      </c>
      <c r="J123" s="158"/>
      <c r="K123" s="157">
        <f>ROUND(E123*J123,2)</f>
        <v>0</v>
      </c>
      <c r="L123" s="157">
        <v>21</v>
      </c>
      <c r="M123" s="157">
        <f>G123*(1+L123/100)</f>
        <v>0</v>
      </c>
      <c r="N123" s="156">
        <v>0</v>
      </c>
      <c r="O123" s="156">
        <f>ROUND(E123*N123,2)</f>
        <v>0</v>
      </c>
      <c r="P123" s="156">
        <v>0</v>
      </c>
      <c r="Q123" s="156">
        <f>ROUND(E123*P123,2)</f>
        <v>0</v>
      </c>
      <c r="R123" s="157"/>
      <c r="S123" s="157" t="s">
        <v>332</v>
      </c>
      <c r="T123" s="157" t="s">
        <v>333</v>
      </c>
      <c r="U123" s="157">
        <v>0</v>
      </c>
      <c r="V123" s="157">
        <f>ROUND(E123*U123,2)</f>
        <v>0</v>
      </c>
      <c r="W123" s="157"/>
      <c r="X123" s="157" t="s">
        <v>334</v>
      </c>
      <c r="Y123" s="157" t="s">
        <v>302</v>
      </c>
      <c r="Z123" s="147"/>
      <c r="AA123" s="147"/>
      <c r="AB123" s="147"/>
      <c r="AC123" s="147"/>
      <c r="AD123" s="147"/>
      <c r="AE123" s="147"/>
      <c r="AF123" s="147"/>
      <c r="AG123" s="147" t="s">
        <v>1597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2" x14ac:dyDescent="0.2">
      <c r="A124" s="154"/>
      <c r="B124" s="155"/>
      <c r="C124" s="274" t="s">
        <v>2802</v>
      </c>
      <c r="D124" s="275"/>
      <c r="E124" s="275"/>
      <c r="F124" s="275"/>
      <c r="G124" s="275"/>
      <c r="H124" s="157"/>
      <c r="I124" s="157"/>
      <c r="J124" s="157"/>
      <c r="K124" s="157"/>
      <c r="L124" s="157"/>
      <c r="M124" s="157"/>
      <c r="N124" s="156"/>
      <c r="O124" s="156"/>
      <c r="P124" s="156"/>
      <c r="Q124" s="156"/>
      <c r="R124" s="157"/>
      <c r="S124" s="157"/>
      <c r="T124" s="157"/>
      <c r="U124" s="157"/>
      <c r="V124" s="157"/>
      <c r="W124" s="157"/>
      <c r="X124" s="157"/>
      <c r="Y124" s="157"/>
      <c r="Z124" s="147"/>
      <c r="AA124" s="147"/>
      <c r="AB124" s="147"/>
      <c r="AC124" s="147"/>
      <c r="AD124" s="147"/>
      <c r="AE124" s="147"/>
      <c r="AF124" s="147"/>
      <c r="AG124" s="147" t="s">
        <v>319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3" x14ac:dyDescent="0.2">
      <c r="A125" s="154"/>
      <c r="B125" s="155"/>
      <c r="C125" s="276" t="s">
        <v>3463</v>
      </c>
      <c r="D125" s="277"/>
      <c r="E125" s="277"/>
      <c r="F125" s="277"/>
      <c r="G125" s="27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319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x14ac:dyDescent="0.2">
      <c r="A126" s="3"/>
      <c r="B126" s="4"/>
      <c r="C126" s="190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AE126">
        <v>12</v>
      </c>
      <c r="AF126">
        <v>21</v>
      </c>
      <c r="AG126" t="s">
        <v>281</v>
      </c>
    </row>
    <row r="127" spans="1:60" x14ac:dyDescent="0.2">
      <c r="A127" s="150"/>
      <c r="B127" s="151" t="s">
        <v>31</v>
      </c>
      <c r="C127" s="191"/>
      <c r="D127" s="152"/>
      <c r="E127" s="153"/>
      <c r="F127" s="153"/>
      <c r="G127" s="172">
        <f>G8+G21+G35+G49+G64+G75+G90+G92+G106+G122</f>
        <v>0</v>
      </c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AE127">
        <f>SUMIF(L7:L125,AE126,G7:G125)</f>
        <v>0</v>
      </c>
      <c r="AF127">
        <f>SUMIF(L7:L125,AF126,G7:G125)</f>
        <v>0</v>
      </c>
      <c r="AG127" t="s">
        <v>463</v>
      </c>
    </row>
    <row r="128" spans="1:60" x14ac:dyDescent="0.2">
      <c r="A128" s="3"/>
      <c r="B128" s="4"/>
      <c r="C128" s="190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33" x14ac:dyDescent="0.2">
      <c r="A129" s="3"/>
      <c r="B129" s="4"/>
      <c r="C129" s="190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33" x14ac:dyDescent="0.2">
      <c r="A130" s="260" t="s">
        <v>464</v>
      </c>
      <c r="B130" s="260"/>
      <c r="C130" s="261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33" x14ac:dyDescent="0.2">
      <c r="A131" s="262"/>
      <c r="B131" s="263"/>
      <c r="C131" s="264"/>
      <c r="D131" s="263"/>
      <c r="E131" s="263"/>
      <c r="F131" s="263"/>
      <c r="G131" s="265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AG131" t="s">
        <v>465</v>
      </c>
    </row>
    <row r="132" spans="1:33" x14ac:dyDescent="0.2">
      <c r="A132" s="266"/>
      <c r="B132" s="267"/>
      <c r="C132" s="268"/>
      <c r="D132" s="267"/>
      <c r="E132" s="267"/>
      <c r="F132" s="267"/>
      <c r="G132" s="269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spans="1:33" x14ac:dyDescent="0.2">
      <c r="A133" s="266"/>
      <c r="B133" s="267"/>
      <c r="C133" s="268"/>
      <c r="D133" s="267"/>
      <c r="E133" s="267"/>
      <c r="F133" s="267"/>
      <c r="G133" s="269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1:33" x14ac:dyDescent="0.2">
      <c r="A134" s="266"/>
      <c r="B134" s="267"/>
      <c r="C134" s="268"/>
      <c r="D134" s="267"/>
      <c r="E134" s="267"/>
      <c r="F134" s="267"/>
      <c r="G134" s="269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33" x14ac:dyDescent="0.2">
      <c r="A135" s="270"/>
      <c r="B135" s="271"/>
      <c r="C135" s="272"/>
      <c r="D135" s="271"/>
      <c r="E135" s="271"/>
      <c r="F135" s="271"/>
      <c r="G135" s="27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spans="1:33" x14ac:dyDescent="0.2">
      <c r="A136" s="3"/>
      <c r="B136" s="4"/>
      <c r="C136" s="190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1:33" x14ac:dyDescent="0.2">
      <c r="C137" s="192"/>
      <c r="D137" s="10"/>
      <c r="AG137" t="s">
        <v>466</v>
      </c>
    </row>
    <row r="138" spans="1:33" x14ac:dyDescent="0.2">
      <c r="D138" s="10"/>
    </row>
    <row r="139" spans="1:33" x14ac:dyDescent="0.2">
      <c r="D139" s="10"/>
    </row>
    <row r="140" spans="1:33" x14ac:dyDescent="0.2">
      <c r="D140" s="10"/>
    </row>
    <row r="141" spans="1:33" x14ac:dyDescent="0.2">
      <c r="D141" s="10"/>
    </row>
    <row r="142" spans="1:33" x14ac:dyDescent="0.2">
      <c r="D142" s="10"/>
    </row>
    <row r="143" spans="1:33" x14ac:dyDescent="0.2">
      <c r="D143" s="10"/>
    </row>
    <row r="144" spans="1:33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8DdnLZauOO0Chq04p/68fiJQIEM4+q6B5ItuBmASRORTnqP77ljyYYaxM94e/LgBiuOeBxseR2vVBHNkfaWhbg==" saltValue="WA+diVXYsINtOX2u0DrDkQ==" spinCount="100000" sheet="1" formatRows="0"/>
  <mergeCells count="19">
    <mergeCell ref="A131:G135"/>
    <mergeCell ref="C18:G18"/>
    <mergeCell ref="C31:G31"/>
    <mergeCell ref="C33:G33"/>
    <mergeCell ref="C34:G34"/>
    <mergeCell ref="A1:G1"/>
    <mergeCell ref="C2:G2"/>
    <mergeCell ref="C3:G3"/>
    <mergeCell ref="C4:G4"/>
    <mergeCell ref="A130:C130"/>
    <mergeCell ref="C121:G121"/>
    <mergeCell ref="C124:G124"/>
    <mergeCell ref="C125:G125"/>
    <mergeCell ref="C63:G63"/>
    <mergeCell ref="C89:G89"/>
    <mergeCell ref="C102:G102"/>
    <mergeCell ref="C105:G105"/>
    <mergeCell ref="C109:G109"/>
    <mergeCell ref="C119:G119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55B98-280E-4455-AC36-858E3ACDE71E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54" t="s">
        <v>86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57" t="s">
        <v>82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155</v>
      </c>
      <c r="C8" s="186" t="s">
        <v>82</v>
      </c>
      <c r="D8" s="165"/>
      <c r="E8" s="166"/>
      <c r="F8" s="167"/>
      <c r="G8" s="168">
        <f>SUMIF(AG9:AG26,"&lt;&gt;NOR",G9:G26)</f>
        <v>0</v>
      </c>
      <c r="H8" s="162"/>
      <c r="I8" s="162">
        <f>SUM(I9:I26)</f>
        <v>0</v>
      </c>
      <c r="J8" s="162"/>
      <c r="K8" s="162">
        <f>SUM(K9:K26)</f>
        <v>0</v>
      </c>
      <c r="L8" s="162"/>
      <c r="M8" s="162">
        <f>SUM(M9:M26)</f>
        <v>0</v>
      </c>
      <c r="N8" s="161"/>
      <c r="O8" s="161">
        <f>SUM(O9:O26)</f>
        <v>0</v>
      </c>
      <c r="P8" s="161"/>
      <c r="Q8" s="161">
        <f>SUM(Q9:Q26)</f>
        <v>0</v>
      </c>
      <c r="R8" s="162"/>
      <c r="S8" s="162"/>
      <c r="T8" s="162"/>
      <c r="U8" s="162"/>
      <c r="V8" s="162">
        <f>SUM(V9:V26)</f>
        <v>0</v>
      </c>
      <c r="W8" s="162"/>
      <c r="X8" s="162"/>
      <c r="Y8" s="162"/>
      <c r="AG8" t="s">
        <v>296</v>
      </c>
    </row>
    <row r="9" spans="1:60" ht="22.5" outlineLevel="1" x14ac:dyDescent="0.2">
      <c r="A9" s="179">
        <v>1</v>
      </c>
      <c r="B9" s="180" t="s">
        <v>2813</v>
      </c>
      <c r="C9" s="189" t="s">
        <v>2814</v>
      </c>
      <c r="D9" s="181" t="s">
        <v>355</v>
      </c>
      <c r="E9" s="182">
        <v>1278</v>
      </c>
      <c r="F9" s="183"/>
      <c r="G9" s="184">
        <f t="shared" ref="G9:G19" si="0">ROUND(E9*F9,2)</f>
        <v>0</v>
      </c>
      <c r="H9" s="158"/>
      <c r="I9" s="157">
        <f t="shared" ref="I9:I19" si="1">ROUND(E9*H9,2)</f>
        <v>0</v>
      </c>
      <c r="J9" s="158"/>
      <c r="K9" s="157">
        <f t="shared" ref="K9:K19" si="2">ROUND(E9*J9,2)</f>
        <v>0</v>
      </c>
      <c r="L9" s="157">
        <v>21</v>
      </c>
      <c r="M9" s="157">
        <f t="shared" ref="M9:M19" si="3">G9*(1+L9/100)</f>
        <v>0</v>
      </c>
      <c r="N9" s="156">
        <v>0</v>
      </c>
      <c r="O9" s="156">
        <f t="shared" ref="O9:O19" si="4">ROUND(E9*N9,2)</f>
        <v>0</v>
      </c>
      <c r="P9" s="156">
        <v>0</v>
      </c>
      <c r="Q9" s="156">
        <f t="shared" ref="Q9:Q19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9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2.5" outlineLevel="1" x14ac:dyDescent="0.2">
      <c r="A10" s="179">
        <v>2</v>
      </c>
      <c r="B10" s="180" t="s">
        <v>2815</v>
      </c>
      <c r="C10" s="189" t="s">
        <v>3464</v>
      </c>
      <c r="D10" s="181" t="s">
        <v>1972</v>
      </c>
      <c r="E10" s="182">
        <v>2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2817</v>
      </c>
      <c r="C11" s="189" t="s">
        <v>2822</v>
      </c>
      <c r="D11" s="181" t="s">
        <v>1972</v>
      </c>
      <c r="E11" s="182">
        <v>15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2819</v>
      </c>
      <c r="C12" s="189" t="s">
        <v>2824</v>
      </c>
      <c r="D12" s="181" t="s">
        <v>1972</v>
      </c>
      <c r="E12" s="182">
        <v>10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2821</v>
      </c>
      <c r="C13" s="189" t="s">
        <v>2826</v>
      </c>
      <c r="D13" s="181" t="s">
        <v>1972</v>
      </c>
      <c r="E13" s="182">
        <v>5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2823</v>
      </c>
      <c r="C14" s="189" t="s">
        <v>2830</v>
      </c>
      <c r="D14" s="181" t="s">
        <v>1972</v>
      </c>
      <c r="E14" s="182">
        <v>5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2825</v>
      </c>
      <c r="C15" s="189" t="s">
        <v>2832</v>
      </c>
      <c r="D15" s="181" t="s">
        <v>1972</v>
      </c>
      <c r="E15" s="182">
        <v>7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2827</v>
      </c>
      <c r="C16" s="189" t="s">
        <v>2836</v>
      </c>
      <c r="D16" s="181" t="s">
        <v>1972</v>
      </c>
      <c r="E16" s="182">
        <v>19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9</v>
      </c>
      <c r="B17" s="180" t="s">
        <v>2829</v>
      </c>
      <c r="C17" s="189" t="s">
        <v>2838</v>
      </c>
      <c r="D17" s="181" t="s">
        <v>1972</v>
      </c>
      <c r="E17" s="182">
        <v>19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10</v>
      </c>
      <c r="B18" s="180" t="s">
        <v>2831</v>
      </c>
      <c r="C18" s="189" t="s">
        <v>2840</v>
      </c>
      <c r="D18" s="181" t="s">
        <v>1972</v>
      </c>
      <c r="E18" s="182">
        <v>19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1597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3">
        <v>11</v>
      </c>
      <c r="B19" s="174" t="s">
        <v>2833</v>
      </c>
      <c r="C19" s="187" t="s">
        <v>2845</v>
      </c>
      <c r="D19" s="175" t="s">
        <v>2843</v>
      </c>
      <c r="E19" s="176">
        <v>4</v>
      </c>
      <c r="F19" s="177"/>
      <c r="G19" s="178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2" x14ac:dyDescent="0.2">
      <c r="A20" s="154"/>
      <c r="B20" s="155"/>
      <c r="C20" s="274" t="s">
        <v>2892</v>
      </c>
      <c r="D20" s="275"/>
      <c r="E20" s="275"/>
      <c r="F20" s="275"/>
      <c r="G20" s="275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319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ht="56.25" outlineLevel="1" x14ac:dyDescent="0.2">
      <c r="A21" s="173">
        <v>12</v>
      </c>
      <c r="B21" s="174" t="s">
        <v>2835</v>
      </c>
      <c r="C21" s="187" t="s">
        <v>2898</v>
      </c>
      <c r="D21" s="175" t="s">
        <v>1972</v>
      </c>
      <c r="E21" s="176">
        <v>4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0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332</v>
      </c>
      <c r="T21" s="157" t="s">
        <v>333</v>
      </c>
      <c r="U21" s="157">
        <v>0</v>
      </c>
      <c r="V21" s="157">
        <f>ROUND(E21*U21,2)</f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1597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">
      <c r="A22" s="154"/>
      <c r="B22" s="155"/>
      <c r="C22" s="274" t="s">
        <v>2899</v>
      </c>
      <c r="D22" s="275"/>
      <c r="E22" s="275"/>
      <c r="F22" s="275"/>
      <c r="G22" s="275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319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13</v>
      </c>
      <c r="B23" s="180" t="s">
        <v>2837</v>
      </c>
      <c r="C23" s="189" t="s">
        <v>2901</v>
      </c>
      <c r="D23" s="181" t="s">
        <v>2902</v>
      </c>
      <c r="E23" s="182">
        <v>1</v>
      </c>
      <c r="F23" s="183"/>
      <c r="G23" s="184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332</v>
      </c>
      <c r="T23" s="157" t="s">
        <v>333</v>
      </c>
      <c r="U23" s="157">
        <v>0</v>
      </c>
      <c r="V23" s="157">
        <f>ROUND(E23*U23,2)</f>
        <v>0</v>
      </c>
      <c r="W23" s="157"/>
      <c r="X23" s="157" t="s">
        <v>334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1597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3">
        <v>14</v>
      </c>
      <c r="B24" s="174" t="s">
        <v>2839</v>
      </c>
      <c r="C24" s="187" t="s">
        <v>2904</v>
      </c>
      <c r="D24" s="175" t="s">
        <v>2843</v>
      </c>
      <c r="E24" s="176">
        <v>12</v>
      </c>
      <c r="F24" s="177"/>
      <c r="G24" s="178">
        <f>ROUND(E24*F24,2)</f>
        <v>0</v>
      </c>
      <c r="H24" s="158"/>
      <c r="I24" s="157">
        <f>ROUND(E24*H24,2)</f>
        <v>0</v>
      </c>
      <c r="J24" s="158"/>
      <c r="K24" s="157">
        <f>ROUND(E24*J24,2)</f>
        <v>0</v>
      </c>
      <c r="L24" s="157">
        <v>21</v>
      </c>
      <c r="M24" s="157">
        <f>G24*(1+L24/100)</f>
        <v>0</v>
      </c>
      <c r="N24" s="156">
        <v>0</v>
      </c>
      <c r="O24" s="156">
        <f>ROUND(E24*N24,2)</f>
        <v>0</v>
      </c>
      <c r="P24" s="156">
        <v>0</v>
      </c>
      <c r="Q24" s="156">
        <f>ROUND(E24*P24,2)</f>
        <v>0</v>
      </c>
      <c r="R24" s="157"/>
      <c r="S24" s="157" t="s">
        <v>332</v>
      </c>
      <c r="T24" s="157" t="s">
        <v>333</v>
      </c>
      <c r="U24" s="157">
        <v>0</v>
      </c>
      <c r="V24" s="157">
        <f>ROUND(E24*U24,2)</f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2" x14ac:dyDescent="0.2">
      <c r="A25" s="154"/>
      <c r="B25" s="155"/>
      <c r="C25" s="188" t="s">
        <v>2905</v>
      </c>
      <c r="D25" s="159"/>
      <c r="E25" s="160"/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3" x14ac:dyDescent="0.2">
      <c r="A26" s="154"/>
      <c r="B26" s="155"/>
      <c r="C26" s="188" t="s">
        <v>1720</v>
      </c>
      <c r="D26" s="159"/>
      <c r="E26" s="160">
        <v>12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x14ac:dyDescent="0.2">
      <c r="A27" s="3"/>
      <c r="B27" s="4"/>
      <c r="C27" s="190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AE27">
        <v>12</v>
      </c>
      <c r="AF27">
        <v>21</v>
      </c>
      <c r="AG27" t="s">
        <v>281</v>
      </c>
    </row>
    <row r="28" spans="1:60" x14ac:dyDescent="0.2">
      <c r="A28" s="150"/>
      <c r="B28" s="151" t="s">
        <v>31</v>
      </c>
      <c r="C28" s="191"/>
      <c r="D28" s="152"/>
      <c r="E28" s="153"/>
      <c r="F28" s="153"/>
      <c r="G28" s="172">
        <f>G8</f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AE28">
        <f>SUMIF(L7:L26,AE27,G7:G26)</f>
        <v>0</v>
      </c>
      <c r="AF28">
        <f>SUMIF(L7:L26,AF27,G7:G26)</f>
        <v>0</v>
      </c>
      <c r="AG28" t="s">
        <v>463</v>
      </c>
    </row>
    <row r="29" spans="1:60" x14ac:dyDescent="0.2">
      <c r="A29" s="3"/>
      <c r="B29" s="4"/>
      <c r="C29" s="190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">
      <c r="A30" s="3"/>
      <c r="B30" s="4"/>
      <c r="C30" s="190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">
      <c r="A31" s="260" t="s">
        <v>464</v>
      </c>
      <c r="B31" s="260"/>
      <c r="C31" s="261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">
      <c r="A32" s="262"/>
      <c r="B32" s="263"/>
      <c r="C32" s="264"/>
      <c r="D32" s="263"/>
      <c r="E32" s="263"/>
      <c r="F32" s="263"/>
      <c r="G32" s="265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AG32" t="s">
        <v>465</v>
      </c>
    </row>
    <row r="33" spans="1:33" x14ac:dyDescent="0.2">
      <c r="A33" s="266"/>
      <c r="B33" s="267"/>
      <c r="C33" s="268"/>
      <c r="D33" s="267"/>
      <c r="E33" s="267"/>
      <c r="F33" s="267"/>
      <c r="G33" s="269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">
      <c r="A34" s="266"/>
      <c r="B34" s="267"/>
      <c r="C34" s="268"/>
      <c r="D34" s="267"/>
      <c r="E34" s="267"/>
      <c r="F34" s="267"/>
      <c r="G34" s="26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">
      <c r="A35" s="266"/>
      <c r="B35" s="267"/>
      <c r="C35" s="268"/>
      <c r="D35" s="267"/>
      <c r="E35" s="267"/>
      <c r="F35" s="267"/>
      <c r="G35" s="269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">
      <c r="A36" s="270"/>
      <c r="B36" s="271"/>
      <c r="C36" s="272"/>
      <c r="D36" s="271"/>
      <c r="E36" s="271"/>
      <c r="F36" s="271"/>
      <c r="G36" s="27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">
      <c r="A37" s="3"/>
      <c r="B37" s="4"/>
      <c r="C37" s="190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33" x14ac:dyDescent="0.2">
      <c r="C38" s="192"/>
      <c r="D38" s="10"/>
      <c r="AG38" t="s">
        <v>466</v>
      </c>
    </row>
    <row r="39" spans="1:33" x14ac:dyDescent="0.2">
      <c r="D39" s="10"/>
    </row>
    <row r="40" spans="1:33" x14ac:dyDescent="0.2">
      <c r="D40" s="10"/>
    </row>
    <row r="41" spans="1:33" x14ac:dyDescent="0.2">
      <c r="D41" s="10"/>
    </row>
    <row r="42" spans="1:33" x14ac:dyDescent="0.2">
      <c r="D42" s="10"/>
    </row>
    <row r="43" spans="1:33" x14ac:dyDescent="0.2">
      <c r="D43" s="10"/>
    </row>
    <row r="44" spans="1:33" x14ac:dyDescent="0.2">
      <c r="D44" s="10"/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IexeNlCeSp7NVXVFujqG3VBEypo+GHfySGYP3jUchYaqjhfDv4nKklaSxzZ/ZnG/78sdPcLuHds1MYxxnbMLpw==" saltValue="FFyQ2Amdb6NGv5SowxDC5g==" spinCount="100000" sheet="1" formatRows="0"/>
  <mergeCells count="8">
    <mergeCell ref="A32:G36"/>
    <mergeCell ref="C20:G20"/>
    <mergeCell ref="C22:G22"/>
    <mergeCell ref="A1:G1"/>
    <mergeCell ref="C2:G2"/>
    <mergeCell ref="C3:G3"/>
    <mergeCell ref="C4:G4"/>
    <mergeCell ref="A31:C31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B458C-140D-49A4-B65F-B49A3D5DE20B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54" t="s">
        <v>86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57" t="s">
        <v>81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136</v>
      </c>
      <c r="C8" s="186" t="s">
        <v>137</v>
      </c>
      <c r="D8" s="165"/>
      <c r="E8" s="166"/>
      <c r="F8" s="167"/>
      <c r="G8" s="168">
        <f>SUMIF(AG9:AG19,"&lt;&gt;NOR",G9:G19)</f>
        <v>0</v>
      </c>
      <c r="H8" s="162"/>
      <c r="I8" s="162">
        <f>SUM(I9:I19)</f>
        <v>0</v>
      </c>
      <c r="J8" s="162"/>
      <c r="K8" s="162">
        <f>SUM(K9:K19)</f>
        <v>0</v>
      </c>
      <c r="L8" s="162"/>
      <c r="M8" s="162">
        <f>SUM(M9:M19)</f>
        <v>0</v>
      </c>
      <c r="N8" s="161"/>
      <c r="O8" s="161">
        <f>SUM(O9:O19)</f>
        <v>0</v>
      </c>
      <c r="P8" s="161"/>
      <c r="Q8" s="161">
        <f>SUM(Q9:Q19)</f>
        <v>0</v>
      </c>
      <c r="R8" s="162"/>
      <c r="S8" s="162"/>
      <c r="T8" s="162"/>
      <c r="U8" s="162"/>
      <c r="V8" s="162">
        <f>SUM(V9:V19)</f>
        <v>0</v>
      </c>
      <c r="W8" s="162"/>
      <c r="X8" s="162"/>
      <c r="Y8" s="162"/>
      <c r="AG8" t="s">
        <v>296</v>
      </c>
    </row>
    <row r="9" spans="1:60" ht="22.5" outlineLevel="1" x14ac:dyDescent="0.2">
      <c r="A9" s="179">
        <v>1</v>
      </c>
      <c r="B9" s="180" t="s">
        <v>2992</v>
      </c>
      <c r="C9" s="189" t="s">
        <v>3001</v>
      </c>
      <c r="D9" s="181" t="s">
        <v>1972</v>
      </c>
      <c r="E9" s="182">
        <v>2</v>
      </c>
      <c r="F9" s="183"/>
      <c r="G9" s="184">
        <f t="shared" ref="G9:G16" si="0">ROUND(E9*F9,2)</f>
        <v>0</v>
      </c>
      <c r="H9" s="158"/>
      <c r="I9" s="157">
        <f t="shared" ref="I9:I16" si="1">ROUND(E9*H9,2)</f>
        <v>0</v>
      </c>
      <c r="J9" s="158"/>
      <c r="K9" s="157">
        <f t="shared" ref="K9:K16" si="2">ROUND(E9*J9,2)</f>
        <v>0</v>
      </c>
      <c r="L9" s="157">
        <v>21</v>
      </c>
      <c r="M9" s="157">
        <f t="shared" ref="M9:M16" si="3">G9*(1+L9/100)</f>
        <v>0</v>
      </c>
      <c r="N9" s="156">
        <v>0</v>
      </c>
      <c r="O9" s="156">
        <f t="shared" ref="O9:O16" si="4">ROUND(E9*N9,2)</f>
        <v>0</v>
      </c>
      <c r="P9" s="156">
        <v>0</v>
      </c>
      <c r="Q9" s="156">
        <f t="shared" ref="Q9:Q16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6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2994</v>
      </c>
      <c r="C10" s="189" t="s">
        <v>3003</v>
      </c>
      <c r="D10" s="181" t="s">
        <v>1972</v>
      </c>
      <c r="E10" s="182">
        <v>6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2.5" outlineLevel="1" x14ac:dyDescent="0.2">
      <c r="A11" s="179">
        <v>3</v>
      </c>
      <c r="B11" s="180" t="s">
        <v>2996</v>
      </c>
      <c r="C11" s="189" t="s">
        <v>3011</v>
      </c>
      <c r="D11" s="181" t="s">
        <v>1972</v>
      </c>
      <c r="E11" s="182">
        <v>6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2998</v>
      </c>
      <c r="C12" s="189" t="s">
        <v>3019</v>
      </c>
      <c r="D12" s="181" t="s">
        <v>1972</v>
      </c>
      <c r="E12" s="182">
        <v>1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3000</v>
      </c>
      <c r="C13" s="189" t="s">
        <v>3021</v>
      </c>
      <c r="D13" s="181" t="s">
        <v>1972</v>
      </c>
      <c r="E13" s="182">
        <v>2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3002</v>
      </c>
      <c r="C14" s="189" t="s">
        <v>3027</v>
      </c>
      <c r="D14" s="181" t="s">
        <v>1972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3004</v>
      </c>
      <c r="C15" s="189" t="s">
        <v>3032</v>
      </c>
      <c r="D15" s="181" t="s">
        <v>355</v>
      </c>
      <c r="E15" s="182">
        <v>3200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3">
        <v>8</v>
      </c>
      <c r="B16" s="174" t="s">
        <v>3006</v>
      </c>
      <c r="C16" s="187" t="s">
        <v>3034</v>
      </c>
      <c r="D16" s="175" t="s">
        <v>355</v>
      </c>
      <c r="E16" s="176">
        <v>350</v>
      </c>
      <c r="F16" s="177"/>
      <c r="G16" s="178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2" x14ac:dyDescent="0.2">
      <c r="A17" s="154"/>
      <c r="B17" s="155"/>
      <c r="C17" s="274" t="s">
        <v>2892</v>
      </c>
      <c r="D17" s="275"/>
      <c r="E17" s="275"/>
      <c r="F17" s="275"/>
      <c r="G17" s="275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319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9</v>
      </c>
      <c r="B18" s="180" t="s">
        <v>3008</v>
      </c>
      <c r="C18" s="189" t="s">
        <v>2943</v>
      </c>
      <c r="D18" s="181" t="s">
        <v>2843</v>
      </c>
      <c r="E18" s="182">
        <v>2</v>
      </c>
      <c r="F18" s="183"/>
      <c r="G18" s="184">
        <f>ROUND(E18*F18,2)</f>
        <v>0</v>
      </c>
      <c r="H18" s="158"/>
      <c r="I18" s="157">
        <f>ROUND(E18*H18,2)</f>
        <v>0</v>
      </c>
      <c r="J18" s="158"/>
      <c r="K18" s="157">
        <f>ROUND(E18*J18,2)</f>
        <v>0</v>
      </c>
      <c r="L18" s="157">
        <v>21</v>
      </c>
      <c r="M18" s="157">
        <f>G18*(1+L18/100)</f>
        <v>0</v>
      </c>
      <c r="N18" s="156">
        <v>0</v>
      </c>
      <c r="O18" s="156">
        <f>ROUND(E18*N18,2)</f>
        <v>0</v>
      </c>
      <c r="P18" s="156">
        <v>0</v>
      </c>
      <c r="Q18" s="156">
        <f>ROUND(E18*P18,2)</f>
        <v>0</v>
      </c>
      <c r="R18" s="157"/>
      <c r="S18" s="157" t="s">
        <v>332</v>
      </c>
      <c r="T18" s="157" t="s">
        <v>333</v>
      </c>
      <c r="U18" s="157">
        <v>0</v>
      </c>
      <c r="V18" s="157">
        <f>ROUND(E18*U18,2)</f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3">
        <v>10</v>
      </c>
      <c r="B19" s="174" t="s">
        <v>3010</v>
      </c>
      <c r="C19" s="187" t="s">
        <v>2845</v>
      </c>
      <c r="D19" s="175" t="s">
        <v>2843</v>
      </c>
      <c r="E19" s="176">
        <v>4</v>
      </c>
      <c r="F19" s="177"/>
      <c r="G19" s="178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332</v>
      </c>
      <c r="T19" s="157" t="s">
        <v>333</v>
      </c>
      <c r="U19" s="157">
        <v>0</v>
      </c>
      <c r="V19" s="157">
        <f>ROUND(E19*U19,2)</f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x14ac:dyDescent="0.2">
      <c r="A20" s="3"/>
      <c r="B20" s="4"/>
      <c r="C20" s="190"/>
      <c r="D20" s="6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AE20">
        <v>12</v>
      </c>
      <c r="AF20">
        <v>21</v>
      </c>
      <c r="AG20" t="s">
        <v>281</v>
      </c>
    </row>
    <row r="21" spans="1:60" x14ac:dyDescent="0.2">
      <c r="A21" s="150"/>
      <c r="B21" s="151" t="s">
        <v>31</v>
      </c>
      <c r="C21" s="191"/>
      <c r="D21" s="152"/>
      <c r="E21" s="153"/>
      <c r="F21" s="153"/>
      <c r="G21" s="172">
        <f>G8</f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AE21">
        <f>SUMIF(L7:L19,AE20,G7:G19)</f>
        <v>0</v>
      </c>
      <c r="AF21">
        <f>SUMIF(L7:L19,AF20,G7:G19)</f>
        <v>0</v>
      </c>
      <c r="AG21" t="s">
        <v>463</v>
      </c>
    </row>
    <row r="22" spans="1:60" x14ac:dyDescent="0.2">
      <c r="A22" s="3"/>
      <c r="B22" s="4"/>
      <c r="C22" s="190"/>
      <c r="D22" s="6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60" x14ac:dyDescent="0.2">
      <c r="A23" s="3"/>
      <c r="B23" s="4"/>
      <c r="C23" s="190"/>
      <c r="D23" s="6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60" x14ac:dyDescent="0.2">
      <c r="A24" s="260" t="s">
        <v>464</v>
      </c>
      <c r="B24" s="260"/>
      <c r="C24" s="261"/>
      <c r="D24" s="6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60" x14ac:dyDescent="0.2">
      <c r="A25" s="262"/>
      <c r="B25" s="263"/>
      <c r="C25" s="264"/>
      <c r="D25" s="263"/>
      <c r="E25" s="263"/>
      <c r="F25" s="263"/>
      <c r="G25" s="265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AG25" t="s">
        <v>465</v>
      </c>
    </row>
    <row r="26" spans="1:60" x14ac:dyDescent="0.2">
      <c r="A26" s="266"/>
      <c r="B26" s="267"/>
      <c r="C26" s="268"/>
      <c r="D26" s="267"/>
      <c r="E26" s="267"/>
      <c r="F26" s="267"/>
      <c r="G26" s="269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60" x14ac:dyDescent="0.2">
      <c r="A27" s="266"/>
      <c r="B27" s="267"/>
      <c r="C27" s="268"/>
      <c r="D27" s="267"/>
      <c r="E27" s="267"/>
      <c r="F27" s="267"/>
      <c r="G27" s="269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60" x14ac:dyDescent="0.2">
      <c r="A28" s="266"/>
      <c r="B28" s="267"/>
      <c r="C28" s="268"/>
      <c r="D28" s="267"/>
      <c r="E28" s="267"/>
      <c r="F28" s="267"/>
      <c r="G28" s="269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">
      <c r="A29" s="270"/>
      <c r="B29" s="271"/>
      <c r="C29" s="272"/>
      <c r="D29" s="271"/>
      <c r="E29" s="271"/>
      <c r="F29" s="271"/>
      <c r="G29" s="27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">
      <c r="A30" s="3"/>
      <c r="B30" s="4"/>
      <c r="C30" s="190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">
      <c r="C31" s="192"/>
      <c r="D31" s="10"/>
      <c r="AG31" t="s">
        <v>466</v>
      </c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V8VDAQSp5odnHZCLk3LePNYPrC/iA9ufkIHTuiHdXwRuKq5BsPupz37mPvOkkqfctMh2brb0b0opJbIGSQZlvQ==" saltValue="oaO9tHUoafYQSKkHWLkLYg==" spinCount="100000" sheet="1" formatRows="0"/>
  <mergeCells count="7">
    <mergeCell ref="A25:G29"/>
    <mergeCell ref="C17:G17"/>
    <mergeCell ref="A1:G1"/>
    <mergeCell ref="C2:G2"/>
    <mergeCell ref="C3:G3"/>
    <mergeCell ref="C4:G4"/>
    <mergeCell ref="A24:C24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E03B3-CBDA-4878-8EF6-7EB1256DEF22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54" t="s">
        <v>86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57" t="s">
        <v>80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136</v>
      </c>
      <c r="C8" s="186" t="s">
        <v>138</v>
      </c>
      <c r="D8" s="165"/>
      <c r="E8" s="166"/>
      <c r="F8" s="167"/>
      <c r="G8" s="168">
        <f>SUMIF(AG9:AG40,"&lt;&gt;NOR",G9:G40)</f>
        <v>0</v>
      </c>
      <c r="H8" s="162"/>
      <c r="I8" s="162">
        <f>SUM(I9:I40)</f>
        <v>0</v>
      </c>
      <c r="J8" s="162"/>
      <c r="K8" s="162">
        <f>SUM(K9:K40)</f>
        <v>0</v>
      </c>
      <c r="L8" s="162"/>
      <c r="M8" s="162">
        <f>SUM(M9:M40)</f>
        <v>0</v>
      </c>
      <c r="N8" s="161"/>
      <c r="O8" s="161">
        <f>SUM(O9:O40)</f>
        <v>0</v>
      </c>
      <c r="P8" s="161"/>
      <c r="Q8" s="161">
        <f>SUM(Q9:Q40)</f>
        <v>0</v>
      </c>
      <c r="R8" s="162"/>
      <c r="S8" s="162"/>
      <c r="T8" s="162"/>
      <c r="U8" s="162"/>
      <c r="V8" s="162">
        <f>SUM(V9:V40)</f>
        <v>0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3049</v>
      </c>
      <c r="C9" s="189" t="s">
        <v>3050</v>
      </c>
      <c r="D9" s="181" t="s">
        <v>355</v>
      </c>
      <c r="E9" s="182">
        <v>120</v>
      </c>
      <c r="F9" s="183"/>
      <c r="G9" s="184">
        <f t="shared" ref="G9:G32" si="0">ROUND(E9*F9,2)</f>
        <v>0</v>
      </c>
      <c r="H9" s="158"/>
      <c r="I9" s="157">
        <f t="shared" ref="I9:I32" si="1">ROUND(E9*H9,2)</f>
        <v>0</v>
      </c>
      <c r="J9" s="158"/>
      <c r="K9" s="157">
        <f t="shared" ref="K9:K32" si="2">ROUND(E9*J9,2)</f>
        <v>0</v>
      </c>
      <c r="L9" s="157">
        <v>21</v>
      </c>
      <c r="M9" s="157">
        <f t="shared" ref="M9:M32" si="3">G9*(1+L9/100)</f>
        <v>0</v>
      </c>
      <c r="N9" s="156">
        <v>0</v>
      </c>
      <c r="O9" s="156">
        <f t="shared" ref="O9:O32" si="4">ROUND(E9*N9,2)</f>
        <v>0</v>
      </c>
      <c r="P9" s="156">
        <v>0</v>
      </c>
      <c r="Q9" s="156">
        <f t="shared" ref="Q9:Q32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32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1597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3051</v>
      </c>
      <c r="C10" s="189" t="s">
        <v>3052</v>
      </c>
      <c r="D10" s="181" t="s">
        <v>355</v>
      </c>
      <c r="E10" s="182">
        <v>20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1597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3053</v>
      </c>
      <c r="C11" s="189" t="s">
        <v>3054</v>
      </c>
      <c r="D11" s="181" t="s">
        <v>355</v>
      </c>
      <c r="E11" s="182">
        <v>10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1597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3061</v>
      </c>
      <c r="C12" s="189" t="s">
        <v>3062</v>
      </c>
      <c r="D12" s="181" t="s">
        <v>1972</v>
      </c>
      <c r="E12" s="182">
        <v>20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1597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3063</v>
      </c>
      <c r="C13" s="189" t="s">
        <v>3064</v>
      </c>
      <c r="D13" s="181" t="s">
        <v>1972</v>
      </c>
      <c r="E13" s="182">
        <v>20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1597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3065</v>
      </c>
      <c r="C14" s="189" t="s">
        <v>3066</v>
      </c>
      <c r="D14" s="181" t="s">
        <v>1972</v>
      </c>
      <c r="E14" s="182">
        <v>10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1597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3067</v>
      </c>
      <c r="C15" s="189" t="s">
        <v>3068</v>
      </c>
      <c r="D15" s="181" t="s">
        <v>1972</v>
      </c>
      <c r="E15" s="182">
        <v>5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1597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3069</v>
      </c>
      <c r="C16" s="189" t="s">
        <v>3070</v>
      </c>
      <c r="D16" s="181" t="s">
        <v>1972</v>
      </c>
      <c r="E16" s="182">
        <v>2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1597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22.5" outlineLevel="1" x14ac:dyDescent="0.2">
      <c r="A17" s="179">
        <v>9</v>
      </c>
      <c r="B17" s="180" t="s">
        <v>3075</v>
      </c>
      <c r="C17" s="189" t="s">
        <v>3076</v>
      </c>
      <c r="D17" s="181" t="s">
        <v>1972</v>
      </c>
      <c r="E17" s="182">
        <v>20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1597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2.5" outlineLevel="1" x14ac:dyDescent="0.2">
      <c r="A18" s="179">
        <v>10</v>
      </c>
      <c r="B18" s="180" t="s">
        <v>3077</v>
      </c>
      <c r="C18" s="189" t="s">
        <v>3078</v>
      </c>
      <c r="D18" s="181" t="s">
        <v>1972</v>
      </c>
      <c r="E18" s="182">
        <v>40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1597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11</v>
      </c>
      <c r="B19" s="180" t="s">
        <v>3079</v>
      </c>
      <c r="C19" s="189" t="s">
        <v>3080</v>
      </c>
      <c r="D19" s="181" t="s">
        <v>1972</v>
      </c>
      <c r="E19" s="182">
        <v>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334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1597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3081</v>
      </c>
      <c r="C20" s="189" t="s">
        <v>3082</v>
      </c>
      <c r="D20" s="181" t="s">
        <v>1972</v>
      </c>
      <c r="E20" s="182">
        <v>50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334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1597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3083</v>
      </c>
      <c r="C21" s="189" t="s">
        <v>3084</v>
      </c>
      <c r="D21" s="181" t="s">
        <v>1972</v>
      </c>
      <c r="E21" s="182">
        <v>70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1597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14</v>
      </c>
      <c r="B22" s="180" t="s">
        <v>3085</v>
      </c>
      <c r="C22" s="189" t="s">
        <v>3086</v>
      </c>
      <c r="D22" s="181" t="s">
        <v>355</v>
      </c>
      <c r="E22" s="182">
        <v>150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1597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ht="22.5" outlineLevel="1" x14ac:dyDescent="0.2">
      <c r="A23" s="179">
        <v>15</v>
      </c>
      <c r="B23" s="180" t="s">
        <v>3087</v>
      </c>
      <c r="C23" s="189" t="s">
        <v>3088</v>
      </c>
      <c r="D23" s="181" t="s">
        <v>1972</v>
      </c>
      <c r="E23" s="182">
        <v>40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1585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22.5" outlineLevel="1" x14ac:dyDescent="0.2">
      <c r="A24" s="179">
        <v>16</v>
      </c>
      <c r="B24" s="180" t="s">
        <v>3089</v>
      </c>
      <c r="C24" s="189" t="s">
        <v>3090</v>
      </c>
      <c r="D24" s="181" t="s">
        <v>1972</v>
      </c>
      <c r="E24" s="182">
        <v>17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ht="22.5" outlineLevel="1" x14ac:dyDescent="0.2">
      <c r="A25" s="179">
        <v>17</v>
      </c>
      <c r="B25" s="180" t="s">
        <v>3091</v>
      </c>
      <c r="C25" s="189" t="s">
        <v>3092</v>
      </c>
      <c r="D25" s="181" t="s">
        <v>355</v>
      </c>
      <c r="E25" s="182">
        <v>140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2.5" outlineLevel="1" x14ac:dyDescent="0.2">
      <c r="A26" s="179">
        <v>18</v>
      </c>
      <c r="B26" s="180" t="s">
        <v>3093</v>
      </c>
      <c r="C26" s="189" t="s">
        <v>3094</v>
      </c>
      <c r="D26" s="181" t="s">
        <v>1972</v>
      </c>
      <c r="E26" s="182">
        <v>10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9">
        <v>19</v>
      </c>
      <c r="B27" s="180" t="s">
        <v>3095</v>
      </c>
      <c r="C27" s="189" t="s">
        <v>3096</v>
      </c>
      <c r="D27" s="181" t="s">
        <v>355</v>
      </c>
      <c r="E27" s="182">
        <v>150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1597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9">
        <v>20</v>
      </c>
      <c r="B28" s="180" t="s">
        <v>3097</v>
      </c>
      <c r="C28" s="189" t="s">
        <v>3098</v>
      </c>
      <c r="D28" s="181" t="s">
        <v>308</v>
      </c>
      <c r="E28" s="182">
        <v>0.8</v>
      </c>
      <c r="F28" s="183"/>
      <c r="G28" s="184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1585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21</v>
      </c>
      <c r="B29" s="180" t="s">
        <v>3099</v>
      </c>
      <c r="C29" s="189" t="s">
        <v>3100</v>
      </c>
      <c r="D29" s="181" t="s">
        <v>461</v>
      </c>
      <c r="E29" s="182">
        <v>50</v>
      </c>
      <c r="F29" s="183"/>
      <c r="G29" s="184">
        <f t="shared" si="0"/>
        <v>0</v>
      </c>
      <c r="H29" s="158"/>
      <c r="I29" s="157">
        <f t="shared" si="1"/>
        <v>0</v>
      </c>
      <c r="J29" s="158"/>
      <c r="K29" s="157">
        <f t="shared" si="2"/>
        <v>0</v>
      </c>
      <c r="L29" s="157">
        <v>21</v>
      </c>
      <c r="M29" s="157">
        <f t="shared" si="3"/>
        <v>0</v>
      </c>
      <c r="N29" s="156">
        <v>0</v>
      </c>
      <c r="O29" s="156">
        <f t="shared" si="4"/>
        <v>0</v>
      </c>
      <c r="P29" s="156">
        <v>0</v>
      </c>
      <c r="Q29" s="156">
        <f t="shared" si="5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6"/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1585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9">
        <v>22</v>
      </c>
      <c r="B30" s="180" t="s">
        <v>3101</v>
      </c>
      <c r="C30" s="189" t="s">
        <v>3102</v>
      </c>
      <c r="D30" s="181" t="s">
        <v>1972</v>
      </c>
      <c r="E30" s="182">
        <v>8</v>
      </c>
      <c r="F30" s="183"/>
      <c r="G30" s="184">
        <f t="shared" si="0"/>
        <v>0</v>
      </c>
      <c r="H30" s="158"/>
      <c r="I30" s="157">
        <f t="shared" si="1"/>
        <v>0</v>
      </c>
      <c r="J30" s="158"/>
      <c r="K30" s="157">
        <f t="shared" si="2"/>
        <v>0</v>
      </c>
      <c r="L30" s="157">
        <v>21</v>
      </c>
      <c r="M30" s="157">
        <f t="shared" si="3"/>
        <v>0</v>
      </c>
      <c r="N30" s="156">
        <v>0</v>
      </c>
      <c r="O30" s="156">
        <f t="shared" si="4"/>
        <v>0</v>
      </c>
      <c r="P30" s="156">
        <v>0</v>
      </c>
      <c r="Q30" s="156">
        <f t="shared" si="5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6"/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1585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9">
        <v>23</v>
      </c>
      <c r="B31" s="180" t="s">
        <v>3103</v>
      </c>
      <c r="C31" s="189" t="s">
        <v>3104</v>
      </c>
      <c r="D31" s="181" t="s">
        <v>1972</v>
      </c>
      <c r="E31" s="182">
        <v>1</v>
      </c>
      <c r="F31" s="183"/>
      <c r="G31" s="184">
        <f t="shared" si="0"/>
        <v>0</v>
      </c>
      <c r="H31" s="158"/>
      <c r="I31" s="157">
        <f t="shared" si="1"/>
        <v>0</v>
      </c>
      <c r="J31" s="158"/>
      <c r="K31" s="157">
        <f t="shared" si="2"/>
        <v>0</v>
      </c>
      <c r="L31" s="157">
        <v>21</v>
      </c>
      <c r="M31" s="157">
        <f t="shared" si="3"/>
        <v>0</v>
      </c>
      <c r="N31" s="156">
        <v>0</v>
      </c>
      <c r="O31" s="156">
        <f t="shared" si="4"/>
        <v>0</v>
      </c>
      <c r="P31" s="156">
        <v>0</v>
      </c>
      <c r="Q31" s="156">
        <f t="shared" si="5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6"/>
        <v>0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1585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3">
        <v>24</v>
      </c>
      <c r="B32" s="174" t="s">
        <v>3105</v>
      </c>
      <c r="C32" s="187" t="s">
        <v>3106</v>
      </c>
      <c r="D32" s="175" t="s">
        <v>1972</v>
      </c>
      <c r="E32" s="176">
        <v>2</v>
      </c>
      <c r="F32" s="177"/>
      <c r="G32" s="178">
        <f t="shared" si="0"/>
        <v>0</v>
      </c>
      <c r="H32" s="158"/>
      <c r="I32" s="157">
        <f t="shared" si="1"/>
        <v>0</v>
      </c>
      <c r="J32" s="158"/>
      <c r="K32" s="157">
        <f t="shared" si="2"/>
        <v>0</v>
      </c>
      <c r="L32" s="157">
        <v>21</v>
      </c>
      <c r="M32" s="157">
        <f t="shared" si="3"/>
        <v>0</v>
      </c>
      <c r="N32" s="156">
        <v>0</v>
      </c>
      <c r="O32" s="156">
        <f t="shared" si="4"/>
        <v>0</v>
      </c>
      <c r="P32" s="156">
        <v>0</v>
      </c>
      <c r="Q32" s="156">
        <f t="shared" si="5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6"/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1585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">
      <c r="A33" s="154"/>
      <c r="B33" s="155"/>
      <c r="C33" s="274" t="s">
        <v>2892</v>
      </c>
      <c r="D33" s="275"/>
      <c r="E33" s="275"/>
      <c r="F33" s="275"/>
      <c r="G33" s="275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319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">
      <c r="A34" s="179">
        <v>25</v>
      </c>
      <c r="B34" s="180" t="s">
        <v>3107</v>
      </c>
      <c r="C34" s="189" t="s">
        <v>3108</v>
      </c>
      <c r="D34" s="181" t="s">
        <v>2843</v>
      </c>
      <c r="E34" s="182">
        <v>6</v>
      </c>
      <c r="F34" s="183"/>
      <c r="G34" s="184">
        <f t="shared" ref="G34:G40" si="7">ROUND(E34*F34,2)</f>
        <v>0</v>
      </c>
      <c r="H34" s="158"/>
      <c r="I34" s="157">
        <f t="shared" ref="I34:I40" si="8">ROUND(E34*H34,2)</f>
        <v>0</v>
      </c>
      <c r="J34" s="158"/>
      <c r="K34" s="157">
        <f t="shared" ref="K34:K40" si="9">ROUND(E34*J34,2)</f>
        <v>0</v>
      </c>
      <c r="L34" s="157">
        <v>21</v>
      </c>
      <c r="M34" s="157">
        <f t="shared" ref="M34:M40" si="10">G34*(1+L34/100)</f>
        <v>0</v>
      </c>
      <c r="N34" s="156">
        <v>0</v>
      </c>
      <c r="O34" s="156">
        <f t="shared" ref="O34:O40" si="11">ROUND(E34*N34,2)</f>
        <v>0</v>
      </c>
      <c r="P34" s="156">
        <v>0</v>
      </c>
      <c r="Q34" s="156">
        <f t="shared" ref="Q34:Q40" si="12"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 t="shared" ref="V34:V40" si="13">ROUND(E34*U34,2)</f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1585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">
      <c r="A35" s="179">
        <v>26</v>
      </c>
      <c r="B35" s="180" t="s">
        <v>3109</v>
      </c>
      <c r="C35" s="189" t="s">
        <v>3110</v>
      </c>
      <c r="D35" s="181" t="s">
        <v>348</v>
      </c>
      <c r="E35" s="182">
        <v>0.4</v>
      </c>
      <c r="F35" s="183"/>
      <c r="G35" s="184">
        <f t="shared" si="7"/>
        <v>0</v>
      </c>
      <c r="H35" s="158"/>
      <c r="I35" s="157">
        <f t="shared" si="8"/>
        <v>0</v>
      </c>
      <c r="J35" s="158"/>
      <c r="K35" s="157">
        <f t="shared" si="9"/>
        <v>0</v>
      </c>
      <c r="L35" s="157">
        <v>21</v>
      </c>
      <c r="M35" s="157">
        <f t="shared" si="10"/>
        <v>0</v>
      </c>
      <c r="N35" s="156">
        <v>0</v>
      </c>
      <c r="O35" s="156">
        <f t="shared" si="11"/>
        <v>0</v>
      </c>
      <c r="P35" s="156">
        <v>0</v>
      </c>
      <c r="Q35" s="156">
        <f t="shared" si="12"/>
        <v>0</v>
      </c>
      <c r="R35" s="157"/>
      <c r="S35" s="157" t="s">
        <v>332</v>
      </c>
      <c r="T35" s="157" t="s">
        <v>333</v>
      </c>
      <c r="U35" s="157">
        <v>0</v>
      </c>
      <c r="V35" s="157">
        <f t="shared" si="13"/>
        <v>0</v>
      </c>
      <c r="W35" s="157"/>
      <c r="X35" s="157" t="s">
        <v>334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1597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">
      <c r="A36" s="179">
        <v>27</v>
      </c>
      <c r="B36" s="180" t="s">
        <v>3111</v>
      </c>
      <c r="C36" s="189" t="s">
        <v>3112</v>
      </c>
      <c r="D36" s="181" t="s">
        <v>348</v>
      </c>
      <c r="E36" s="182">
        <v>0.4</v>
      </c>
      <c r="F36" s="183"/>
      <c r="G36" s="184">
        <f t="shared" si="7"/>
        <v>0</v>
      </c>
      <c r="H36" s="158"/>
      <c r="I36" s="157">
        <f t="shared" si="8"/>
        <v>0</v>
      </c>
      <c r="J36" s="158"/>
      <c r="K36" s="157">
        <f t="shared" si="9"/>
        <v>0</v>
      </c>
      <c r="L36" s="157">
        <v>21</v>
      </c>
      <c r="M36" s="157">
        <f t="shared" si="10"/>
        <v>0</v>
      </c>
      <c r="N36" s="156">
        <v>0</v>
      </c>
      <c r="O36" s="156">
        <f t="shared" si="11"/>
        <v>0</v>
      </c>
      <c r="P36" s="156">
        <v>0</v>
      </c>
      <c r="Q36" s="156">
        <f t="shared" si="12"/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si="13"/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1597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">
      <c r="A37" s="179">
        <v>28</v>
      </c>
      <c r="B37" s="180" t="s">
        <v>3113</v>
      </c>
      <c r="C37" s="189" t="s">
        <v>3114</v>
      </c>
      <c r="D37" s="181" t="s">
        <v>348</v>
      </c>
      <c r="E37" s="182">
        <v>0.4</v>
      </c>
      <c r="F37" s="183"/>
      <c r="G37" s="184">
        <f t="shared" si="7"/>
        <v>0</v>
      </c>
      <c r="H37" s="158"/>
      <c r="I37" s="157">
        <f t="shared" si="8"/>
        <v>0</v>
      </c>
      <c r="J37" s="158"/>
      <c r="K37" s="157">
        <f t="shared" si="9"/>
        <v>0</v>
      </c>
      <c r="L37" s="157">
        <v>21</v>
      </c>
      <c r="M37" s="157">
        <f t="shared" si="10"/>
        <v>0</v>
      </c>
      <c r="N37" s="156">
        <v>0</v>
      </c>
      <c r="O37" s="156">
        <f t="shared" si="11"/>
        <v>0</v>
      </c>
      <c r="P37" s="156">
        <v>0</v>
      </c>
      <c r="Q37" s="156">
        <f t="shared" si="12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13"/>
        <v>0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1585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">
      <c r="A38" s="179">
        <v>29</v>
      </c>
      <c r="B38" s="180" t="s">
        <v>3115</v>
      </c>
      <c r="C38" s="189" t="s">
        <v>3116</v>
      </c>
      <c r="D38" s="181" t="s">
        <v>3117</v>
      </c>
      <c r="E38" s="182">
        <v>40</v>
      </c>
      <c r="F38" s="183"/>
      <c r="G38" s="184">
        <f t="shared" si="7"/>
        <v>0</v>
      </c>
      <c r="H38" s="158"/>
      <c r="I38" s="157">
        <f t="shared" si="8"/>
        <v>0</v>
      </c>
      <c r="J38" s="158"/>
      <c r="K38" s="157">
        <f t="shared" si="9"/>
        <v>0</v>
      </c>
      <c r="L38" s="157">
        <v>21</v>
      </c>
      <c r="M38" s="157">
        <f t="shared" si="10"/>
        <v>0</v>
      </c>
      <c r="N38" s="156">
        <v>0</v>
      </c>
      <c r="O38" s="156">
        <f t="shared" si="11"/>
        <v>0</v>
      </c>
      <c r="P38" s="156">
        <v>0</v>
      </c>
      <c r="Q38" s="156">
        <f t="shared" si="12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13"/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9">
        <v>30</v>
      </c>
      <c r="B39" s="180" t="s">
        <v>3118</v>
      </c>
      <c r="C39" s="189" t="s">
        <v>2989</v>
      </c>
      <c r="D39" s="181" t="s">
        <v>2843</v>
      </c>
      <c r="E39" s="182">
        <v>4</v>
      </c>
      <c r="F39" s="183"/>
      <c r="G39" s="184">
        <f t="shared" si="7"/>
        <v>0</v>
      </c>
      <c r="H39" s="158"/>
      <c r="I39" s="157">
        <f t="shared" si="8"/>
        <v>0</v>
      </c>
      <c r="J39" s="158"/>
      <c r="K39" s="157">
        <f t="shared" si="9"/>
        <v>0</v>
      </c>
      <c r="L39" s="157">
        <v>21</v>
      </c>
      <c r="M39" s="157">
        <f t="shared" si="10"/>
        <v>0</v>
      </c>
      <c r="N39" s="156">
        <v>0</v>
      </c>
      <c r="O39" s="156">
        <f t="shared" si="11"/>
        <v>0</v>
      </c>
      <c r="P39" s="156">
        <v>0</v>
      </c>
      <c r="Q39" s="156">
        <f t="shared" si="12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13"/>
        <v>0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1585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3">
        <v>31</v>
      </c>
      <c r="B40" s="174" t="s">
        <v>3119</v>
      </c>
      <c r="C40" s="187" t="s">
        <v>2939</v>
      </c>
      <c r="D40" s="175" t="s">
        <v>2843</v>
      </c>
      <c r="E40" s="176">
        <v>8</v>
      </c>
      <c r="F40" s="177"/>
      <c r="G40" s="178">
        <f t="shared" si="7"/>
        <v>0</v>
      </c>
      <c r="H40" s="158"/>
      <c r="I40" s="157">
        <f t="shared" si="8"/>
        <v>0</v>
      </c>
      <c r="J40" s="158"/>
      <c r="K40" s="157">
        <f t="shared" si="9"/>
        <v>0</v>
      </c>
      <c r="L40" s="157">
        <v>21</v>
      </c>
      <c r="M40" s="157">
        <f t="shared" si="10"/>
        <v>0</v>
      </c>
      <c r="N40" s="156">
        <v>0</v>
      </c>
      <c r="O40" s="156">
        <f t="shared" si="11"/>
        <v>0</v>
      </c>
      <c r="P40" s="156">
        <v>0</v>
      </c>
      <c r="Q40" s="156">
        <f t="shared" si="12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13"/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x14ac:dyDescent="0.2">
      <c r="A41" s="3"/>
      <c r="B41" s="4"/>
      <c r="C41" s="190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AE41">
        <v>12</v>
      </c>
      <c r="AF41">
        <v>21</v>
      </c>
      <c r="AG41" t="s">
        <v>281</v>
      </c>
    </row>
    <row r="42" spans="1:60" x14ac:dyDescent="0.2">
      <c r="A42" s="150"/>
      <c r="B42" s="151" t="s">
        <v>31</v>
      </c>
      <c r="C42" s="191"/>
      <c r="D42" s="152"/>
      <c r="E42" s="153"/>
      <c r="F42" s="153"/>
      <c r="G42" s="172">
        <f>G8</f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AE42">
        <f>SUMIF(L7:L40,AE41,G7:G40)</f>
        <v>0</v>
      </c>
      <c r="AF42">
        <f>SUMIF(L7:L40,AF41,G7:G40)</f>
        <v>0</v>
      </c>
      <c r="AG42" t="s">
        <v>463</v>
      </c>
    </row>
    <row r="43" spans="1:60" x14ac:dyDescent="0.2">
      <c r="A43" s="3"/>
      <c r="B43" s="4"/>
      <c r="C43" s="190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60" x14ac:dyDescent="0.2">
      <c r="A44" s="3"/>
      <c r="B44" s="4"/>
      <c r="C44" s="190"/>
      <c r="D44" s="6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60" x14ac:dyDescent="0.2">
      <c r="A45" s="260" t="s">
        <v>464</v>
      </c>
      <c r="B45" s="260"/>
      <c r="C45" s="261"/>
      <c r="D45" s="6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60" x14ac:dyDescent="0.2">
      <c r="A46" s="262"/>
      <c r="B46" s="263"/>
      <c r="C46" s="264"/>
      <c r="D46" s="263"/>
      <c r="E46" s="263"/>
      <c r="F46" s="263"/>
      <c r="G46" s="265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AG46" t="s">
        <v>465</v>
      </c>
    </row>
    <row r="47" spans="1:60" x14ac:dyDescent="0.2">
      <c r="A47" s="266"/>
      <c r="B47" s="267"/>
      <c r="C47" s="268"/>
      <c r="D47" s="267"/>
      <c r="E47" s="267"/>
      <c r="F47" s="267"/>
      <c r="G47" s="269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60" x14ac:dyDescent="0.2">
      <c r="A48" s="266"/>
      <c r="B48" s="267"/>
      <c r="C48" s="268"/>
      <c r="D48" s="267"/>
      <c r="E48" s="267"/>
      <c r="F48" s="267"/>
      <c r="G48" s="269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33" x14ac:dyDescent="0.2">
      <c r="A49" s="266"/>
      <c r="B49" s="267"/>
      <c r="C49" s="268"/>
      <c r="D49" s="267"/>
      <c r="E49" s="267"/>
      <c r="F49" s="267"/>
      <c r="G49" s="269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33" x14ac:dyDescent="0.2">
      <c r="A50" s="270"/>
      <c r="B50" s="271"/>
      <c r="C50" s="272"/>
      <c r="D50" s="271"/>
      <c r="E50" s="271"/>
      <c r="F50" s="271"/>
      <c r="G50" s="27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33" x14ac:dyDescent="0.2">
      <c r="A51" s="3"/>
      <c r="B51" s="4"/>
      <c r="C51" s="190"/>
      <c r="D51" s="6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33" x14ac:dyDescent="0.2">
      <c r="C52" s="192"/>
      <c r="D52" s="10"/>
      <c r="AG52" t="s">
        <v>466</v>
      </c>
    </row>
    <row r="53" spans="1:33" x14ac:dyDescent="0.2">
      <c r="D53" s="10"/>
    </row>
    <row r="54" spans="1:33" x14ac:dyDescent="0.2">
      <c r="D54" s="10"/>
    </row>
    <row r="55" spans="1:33" x14ac:dyDescent="0.2">
      <c r="D55" s="10"/>
    </row>
    <row r="56" spans="1:33" x14ac:dyDescent="0.2">
      <c r="D56" s="10"/>
    </row>
    <row r="57" spans="1:33" x14ac:dyDescent="0.2">
      <c r="D57" s="10"/>
    </row>
    <row r="58" spans="1:33" x14ac:dyDescent="0.2">
      <c r="D58" s="10"/>
    </row>
    <row r="59" spans="1:33" x14ac:dyDescent="0.2">
      <c r="D59" s="10"/>
    </row>
    <row r="60" spans="1:33" x14ac:dyDescent="0.2">
      <c r="D60" s="10"/>
    </row>
    <row r="61" spans="1:33" x14ac:dyDescent="0.2">
      <c r="D61" s="10"/>
    </row>
    <row r="62" spans="1:33" x14ac:dyDescent="0.2">
      <c r="D62" s="10"/>
    </row>
    <row r="63" spans="1:33" x14ac:dyDescent="0.2">
      <c r="D63" s="10"/>
    </row>
    <row r="64" spans="1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Ce+KhKE5FqWfzqK/AZxouFCp50f9eJI0asUJd3GCXSQKnekCC4Rf2wdGQh7CAcJ1JTK9kz6fQ6kG5dEmN8YlTw==" saltValue="qhkURe2JzVPIWfHOEsADJw==" spinCount="100000" sheet="1" formatRows="0"/>
  <mergeCells count="7">
    <mergeCell ref="A46:G50"/>
    <mergeCell ref="C33:G33"/>
    <mergeCell ref="A1:G1"/>
    <mergeCell ref="C2:G2"/>
    <mergeCell ref="C3:G3"/>
    <mergeCell ref="C4:G4"/>
    <mergeCell ref="A45:C45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0203F-3B34-4327-93A2-D08C603F029D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54" t="s">
        <v>86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93</v>
      </c>
      <c r="C4" s="257" t="s">
        <v>94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245</v>
      </c>
      <c r="C8" s="186" t="s">
        <v>246</v>
      </c>
      <c r="D8" s="165"/>
      <c r="E8" s="166"/>
      <c r="F8" s="167"/>
      <c r="G8" s="168">
        <f>SUMIF(AG9:AG25,"&lt;&gt;NOR",G9:G25)</f>
        <v>0</v>
      </c>
      <c r="H8" s="162"/>
      <c r="I8" s="162">
        <f>SUM(I9:I25)</f>
        <v>0</v>
      </c>
      <c r="J8" s="162"/>
      <c r="K8" s="162">
        <f>SUM(K9:K25)</f>
        <v>0</v>
      </c>
      <c r="L8" s="162"/>
      <c r="M8" s="162">
        <f>SUM(M9:M25)</f>
        <v>0</v>
      </c>
      <c r="N8" s="161"/>
      <c r="O8" s="161">
        <f>SUM(O9:O25)</f>
        <v>1.9800000000000002</v>
      </c>
      <c r="P8" s="161"/>
      <c r="Q8" s="161">
        <f>SUM(Q9:Q25)</f>
        <v>0</v>
      </c>
      <c r="R8" s="162"/>
      <c r="S8" s="162"/>
      <c r="T8" s="162"/>
      <c r="U8" s="162"/>
      <c r="V8" s="162">
        <f>SUM(V9:V25)</f>
        <v>698.88000000000011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3465</v>
      </c>
      <c r="C9" s="189" t="s">
        <v>3466</v>
      </c>
      <c r="D9" s="181" t="s">
        <v>314</v>
      </c>
      <c r="E9" s="182">
        <v>1</v>
      </c>
      <c r="F9" s="183"/>
      <c r="G9" s="184">
        <f t="shared" ref="G9:G25" si="0">ROUND(E9*F9,2)</f>
        <v>0</v>
      </c>
      <c r="H9" s="158"/>
      <c r="I9" s="157">
        <f t="shared" ref="I9:I25" si="1">ROUND(E9*H9,2)</f>
        <v>0</v>
      </c>
      <c r="J9" s="158"/>
      <c r="K9" s="157">
        <f t="shared" ref="K9:K25" si="2">ROUND(E9*J9,2)</f>
        <v>0</v>
      </c>
      <c r="L9" s="157">
        <v>21</v>
      </c>
      <c r="M9" s="157">
        <f t="shared" ref="M9:M25" si="3">G9*(1+L9/100)</f>
        <v>0</v>
      </c>
      <c r="N9" s="156">
        <v>0.1</v>
      </c>
      <c r="O9" s="156">
        <f t="shared" ref="O9:O25" si="4">ROUND(E9*N9,2)</f>
        <v>0.1</v>
      </c>
      <c r="P9" s="156">
        <v>0</v>
      </c>
      <c r="Q9" s="156">
        <f t="shared" ref="Q9:Q25" si="5">ROUND(E9*P9,2)</f>
        <v>0</v>
      </c>
      <c r="R9" s="157"/>
      <c r="S9" s="157" t="s">
        <v>332</v>
      </c>
      <c r="T9" s="157" t="s">
        <v>333</v>
      </c>
      <c r="U9" s="157">
        <v>10.728</v>
      </c>
      <c r="V9" s="157">
        <f t="shared" ref="V9:V25" si="6">ROUND(E9*U9,2)</f>
        <v>10.73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3136</v>
      </c>
      <c r="C10" s="189" t="s">
        <v>3137</v>
      </c>
      <c r="D10" s="181" t="s">
        <v>314</v>
      </c>
      <c r="E10" s="182">
        <v>7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0.05</v>
      </c>
      <c r="O10" s="156">
        <f t="shared" si="4"/>
        <v>0.35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10.728</v>
      </c>
      <c r="V10" s="157">
        <f t="shared" si="6"/>
        <v>75.099999999999994</v>
      </c>
      <c r="W10" s="157"/>
      <c r="X10" s="157" t="s">
        <v>301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303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3164</v>
      </c>
      <c r="C11" s="189" t="s">
        <v>3165</v>
      </c>
      <c r="D11" s="181" t="s">
        <v>314</v>
      </c>
      <c r="E11" s="182">
        <v>5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0.01</v>
      </c>
      <c r="O11" s="156">
        <f t="shared" si="4"/>
        <v>0.05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10.728</v>
      </c>
      <c r="V11" s="157">
        <f t="shared" si="6"/>
        <v>53.64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3166</v>
      </c>
      <c r="C12" s="189" t="s">
        <v>3167</v>
      </c>
      <c r="D12" s="181" t="s">
        <v>314</v>
      </c>
      <c r="E12" s="182">
        <v>2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0.01</v>
      </c>
      <c r="O12" s="156">
        <f t="shared" si="4"/>
        <v>0.02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10.728</v>
      </c>
      <c r="V12" s="157">
        <f t="shared" si="6"/>
        <v>21.46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303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3168</v>
      </c>
      <c r="C13" s="189" t="s">
        <v>3169</v>
      </c>
      <c r="D13" s="181" t="s">
        <v>314</v>
      </c>
      <c r="E13" s="182">
        <v>4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0.01</v>
      </c>
      <c r="O13" s="156">
        <f t="shared" si="4"/>
        <v>0.04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10.728</v>
      </c>
      <c r="V13" s="157">
        <f t="shared" si="6"/>
        <v>42.91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3170</v>
      </c>
      <c r="C14" s="189" t="s">
        <v>3171</v>
      </c>
      <c r="D14" s="181" t="s">
        <v>314</v>
      </c>
      <c r="E14" s="182">
        <v>6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0.01</v>
      </c>
      <c r="O14" s="156">
        <f t="shared" si="4"/>
        <v>0.06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10.728</v>
      </c>
      <c r="V14" s="157">
        <f t="shared" si="6"/>
        <v>64.37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303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3467</v>
      </c>
      <c r="C15" s="189" t="s">
        <v>3468</v>
      </c>
      <c r="D15" s="181" t="s">
        <v>314</v>
      </c>
      <c r="E15" s="182">
        <v>3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5.0000000000000001E-3</v>
      </c>
      <c r="O15" s="156">
        <f t="shared" si="4"/>
        <v>0.02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10.728</v>
      </c>
      <c r="V15" s="157">
        <f t="shared" si="6"/>
        <v>32.18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3186</v>
      </c>
      <c r="C16" s="189" t="s">
        <v>3187</v>
      </c>
      <c r="D16" s="181" t="s">
        <v>3188</v>
      </c>
      <c r="E16" s="182">
        <v>5.2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0.05</v>
      </c>
      <c r="O16" s="156">
        <f t="shared" si="4"/>
        <v>0.26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10.728</v>
      </c>
      <c r="V16" s="157">
        <f t="shared" si="6"/>
        <v>55.79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303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9</v>
      </c>
      <c r="B17" s="180" t="s">
        <v>3189</v>
      </c>
      <c r="C17" s="189" t="s">
        <v>3190</v>
      </c>
      <c r="D17" s="181" t="s">
        <v>3188</v>
      </c>
      <c r="E17" s="182">
        <v>1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5.0000000000000001E-3</v>
      </c>
      <c r="O17" s="156">
        <f t="shared" si="4"/>
        <v>0.01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10.728</v>
      </c>
      <c r="V17" s="157">
        <f t="shared" si="6"/>
        <v>10.73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10</v>
      </c>
      <c r="B18" s="180" t="s">
        <v>2848</v>
      </c>
      <c r="C18" s="189" t="s">
        <v>3469</v>
      </c>
      <c r="D18" s="181" t="s">
        <v>1220</v>
      </c>
      <c r="E18" s="182">
        <v>3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0.05</v>
      </c>
      <c r="O18" s="156">
        <f t="shared" si="4"/>
        <v>0.15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10.728</v>
      </c>
      <c r="V18" s="157">
        <f t="shared" si="6"/>
        <v>32.18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303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11</v>
      </c>
      <c r="B19" s="180" t="s">
        <v>2850</v>
      </c>
      <c r="C19" s="189" t="s">
        <v>3470</v>
      </c>
      <c r="D19" s="181" t="s">
        <v>1220</v>
      </c>
      <c r="E19" s="182">
        <v>13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0.05</v>
      </c>
      <c r="O19" s="156">
        <f t="shared" si="4"/>
        <v>0.65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10.728</v>
      </c>
      <c r="V19" s="157">
        <f t="shared" si="6"/>
        <v>139.46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2852</v>
      </c>
      <c r="C20" s="189" t="s">
        <v>3471</v>
      </c>
      <c r="D20" s="181" t="s">
        <v>3188</v>
      </c>
      <c r="E20" s="182">
        <v>9.5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5.0000000000000001E-3</v>
      </c>
      <c r="O20" s="156">
        <f t="shared" si="4"/>
        <v>0.05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10.728</v>
      </c>
      <c r="V20" s="157">
        <f t="shared" si="6"/>
        <v>101.92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303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2855</v>
      </c>
      <c r="C21" s="189" t="s">
        <v>3472</v>
      </c>
      <c r="D21" s="181" t="s">
        <v>1220</v>
      </c>
      <c r="E21" s="182">
        <v>2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0.05</v>
      </c>
      <c r="O21" s="156">
        <f t="shared" si="4"/>
        <v>0.1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10.728</v>
      </c>
      <c r="V21" s="157">
        <f t="shared" si="6"/>
        <v>21.46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303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14</v>
      </c>
      <c r="B22" s="180" t="s">
        <v>2857</v>
      </c>
      <c r="C22" s="189" t="s">
        <v>3473</v>
      </c>
      <c r="D22" s="181" t="s">
        <v>1220</v>
      </c>
      <c r="E22" s="182">
        <v>1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0.02</v>
      </c>
      <c r="O22" s="156">
        <f t="shared" si="4"/>
        <v>0.02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10.728</v>
      </c>
      <c r="V22" s="157">
        <f t="shared" si="6"/>
        <v>10.73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303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15</v>
      </c>
      <c r="B23" s="180" t="s">
        <v>2859</v>
      </c>
      <c r="C23" s="189" t="s">
        <v>3474</v>
      </c>
      <c r="D23" s="181" t="s">
        <v>1220</v>
      </c>
      <c r="E23" s="182">
        <v>1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0.03</v>
      </c>
      <c r="O23" s="156">
        <f t="shared" si="4"/>
        <v>0.03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10.728</v>
      </c>
      <c r="V23" s="157">
        <f t="shared" si="6"/>
        <v>10.73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303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16</v>
      </c>
      <c r="B24" s="180" t="s">
        <v>2861</v>
      </c>
      <c r="C24" s="189" t="s">
        <v>3475</v>
      </c>
      <c r="D24" s="181" t="s">
        <v>314</v>
      </c>
      <c r="E24" s="182">
        <v>1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7.0000000000000007E-2</v>
      </c>
      <c r="O24" s="156">
        <f t="shared" si="4"/>
        <v>7.0000000000000007E-2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10.728</v>
      </c>
      <c r="V24" s="157">
        <f t="shared" si="6"/>
        <v>10.73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303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3">
        <v>17</v>
      </c>
      <c r="B25" s="174" t="s">
        <v>1372</v>
      </c>
      <c r="C25" s="187" t="s">
        <v>1373</v>
      </c>
      <c r="D25" s="175" t="s">
        <v>348</v>
      </c>
      <c r="E25" s="176">
        <v>1.9675</v>
      </c>
      <c r="F25" s="177"/>
      <c r="G25" s="178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300</v>
      </c>
      <c r="T25" s="157" t="s">
        <v>300</v>
      </c>
      <c r="U25" s="157">
        <v>2.4209999999999998</v>
      </c>
      <c r="V25" s="157">
        <f t="shared" si="6"/>
        <v>4.76</v>
      </c>
      <c r="W25" s="157"/>
      <c r="X25" s="157" t="s">
        <v>206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458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x14ac:dyDescent="0.2">
      <c r="A26" s="3"/>
      <c r="B26" s="4"/>
      <c r="C26" s="190"/>
      <c r="D26" s="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AE26">
        <v>12</v>
      </c>
      <c r="AF26">
        <v>21</v>
      </c>
      <c r="AG26" t="s">
        <v>281</v>
      </c>
    </row>
    <row r="27" spans="1:60" x14ac:dyDescent="0.2">
      <c r="A27" s="150"/>
      <c r="B27" s="151" t="s">
        <v>31</v>
      </c>
      <c r="C27" s="191"/>
      <c r="D27" s="152"/>
      <c r="E27" s="153"/>
      <c r="F27" s="153"/>
      <c r="G27" s="172">
        <f>G8</f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AE27">
        <f>SUMIF(L7:L25,AE26,G7:G25)</f>
        <v>0</v>
      </c>
      <c r="AF27">
        <f>SUMIF(L7:L25,AF26,G7:G25)</f>
        <v>0</v>
      </c>
      <c r="AG27" t="s">
        <v>463</v>
      </c>
    </row>
    <row r="28" spans="1:60" x14ac:dyDescent="0.2">
      <c r="A28" s="3"/>
      <c r="B28" s="4"/>
      <c r="C28" s="190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">
      <c r="A29" s="3"/>
      <c r="B29" s="4"/>
      <c r="C29" s="190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">
      <c r="A30" s="260" t="s">
        <v>464</v>
      </c>
      <c r="B30" s="260"/>
      <c r="C30" s="261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">
      <c r="A31" s="262"/>
      <c r="B31" s="263"/>
      <c r="C31" s="264"/>
      <c r="D31" s="263"/>
      <c r="E31" s="263"/>
      <c r="F31" s="263"/>
      <c r="G31" s="265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AG31" t="s">
        <v>465</v>
      </c>
    </row>
    <row r="32" spans="1:60" x14ac:dyDescent="0.2">
      <c r="A32" s="266"/>
      <c r="B32" s="267"/>
      <c r="C32" s="268"/>
      <c r="D32" s="267"/>
      <c r="E32" s="267"/>
      <c r="F32" s="267"/>
      <c r="G32" s="269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33" x14ac:dyDescent="0.2">
      <c r="A33" s="266"/>
      <c r="B33" s="267"/>
      <c r="C33" s="268"/>
      <c r="D33" s="267"/>
      <c r="E33" s="267"/>
      <c r="F33" s="267"/>
      <c r="G33" s="269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">
      <c r="A34" s="266"/>
      <c r="B34" s="267"/>
      <c r="C34" s="268"/>
      <c r="D34" s="267"/>
      <c r="E34" s="267"/>
      <c r="F34" s="267"/>
      <c r="G34" s="26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">
      <c r="A35" s="270"/>
      <c r="B35" s="271"/>
      <c r="C35" s="272"/>
      <c r="D35" s="271"/>
      <c r="E35" s="271"/>
      <c r="F35" s="271"/>
      <c r="G35" s="27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">
      <c r="A36" s="3"/>
      <c r="B36" s="4"/>
      <c r="C36" s="190"/>
      <c r="D36" s="6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">
      <c r="C37" s="192"/>
      <c r="D37" s="10"/>
      <c r="AG37" t="s">
        <v>466</v>
      </c>
    </row>
    <row r="38" spans="1:33" x14ac:dyDescent="0.2">
      <c r="D38" s="10"/>
    </row>
    <row r="39" spans="1:33" x14ac:dyDescent="0.2">
      <c r="D39" s="10"/>
    </row>
    <row r="40" spans="1:33" x14ac:dyDescent="0.2">
      <c r="D40" s="10"/>
    </row>
    <row r="41" spans="1:33" x14ac:dyDescent="0.2">
      <c r="D41" s="10"/>
    </row>
    <row r="42" spans="1:33" x14ac:dyDescent="0.2">
      <c r="D42" s="10"/>
    </row>
    <row r="43" spans="1:33" x14ac:dyDescent="0.2">
      <c r="D43" s="10"/>
    </row>
    <row r="44" spans="1:33" x14ac:dyDescent="0.2">
      <c r="D44" s="10"/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r33+7kmco4ijsmOFrOGa0/FaWmKuvGT288+v1oQdPMPOMqCKj+v//nt2yGjqQQ0KlOqRvH0u9wDQPX2JyL69Ig==" saltValue="Kcui539x3dHHJJDcbVkeng==" spinCount="100000" sheet="1" formatRows="0"/>
  <mergeCells count="6">
    <mergeCell ref="A31:G35"/>
    <mergeCell ref="A1:G1"/>
    <mergeCell ref="C2:G2"/>
    <mergeCell ref="C3:G3"/>
    <mergeCell ref="C4:G4"/>
    <mergeCell ref="A30:C30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99ED2-6E16-4184-A0A5-C1690FE7A258}">
  <sheetPr>
    <outlinePr summaryBelow="0"/>
    <pageSetUpPr fitToPage="1"/>
  </sheetPr>
  <dimension ref="A1:BH5000"/>
  <sheetViews>
    <sheetView zoomScaleNormal="100" workbookViewId="0">
      <pane ySplit="7" topLeftCell="A146" activePane="bottomLeft" state="frozen"/>
      <selection pane="bottomLeft" activeCell="AA152" sqref="AA152"/>
    </sheetView>
  </sheetViews>
  <sheetFormatPr defaultRowHeight="12.75" outlineLevelRow="3" x14ac:dyDescent="0.2"/>
  <cols>
    <col min="1" max="1" width="3.42578125" customWidth="1"/>
    <col min="2" max="2" width="13.710937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95</v>
      </c>
      <c r="C3" s="254" t="s">
        <v>96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97</v>
      </c>
      <c r="C4" s="257" t="s">
        <v>96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SUMIF(AG9:AG60,"&lt;&gt;NOR",G9:G60)</f>
        <v>0</v>
      </c>
      <c r="H8" s="162"/>
      <c r="I8" s="162">
        <f>SUM(I9:I60)</f>
        <v>0</v>
      </c>
      <c r="J8" s="162"/>
      <c r="K8" s="162">
        <f>SUM(K9:K60)</f>
        <v>0</v>
      </c>
      <c r="L8" s="162"/>
      <c r="M8" s="162">
        <f>SUM(M9:M60)</f>
        <v>0</v>
      </c>
      <c r="N8" s="161"/>
      <c r="O8" s="161">
        <f>SUM(O9:O60)</f>
        <v>9.0000000000000011E-2</v>
      </c>
      <c r="P8" s="161"/>
      <c r="Q8" s="161">
        <f>SUM(Q9:Q60)</f>
        <v>27.689999999999998</v>
      </c>
      <c r="R8" s="162"/>
      <c r="S8" s="162"/>
      <c r="T8" s="162"/>
      <c r="U8" s="162"/>
      <c r="V8" s="162">
        <f>SUM(V9:V60)</f>
        <v>132.96</v>
      </c>
      <c r="W8" s="162"/>
      <c r="X8" s="162"/>
      <c r="Y8" s="162"/>
      <c r="AG8" t="s">
        <v>296</v>
      </c>
    </row>
    <row r="9" spans="1:60" outlineLevel="1" x14ac:dyDescent="0.2">
      <c r="A9" s="173">
        <v>1</v>
      </c>
      <c r="B9" s="174" t="s">
        <v>3476</v>
      </c>
      <c r="C9" s="187" t="s">
        <v>3477</v>
      </c>
      <c r="D9" s="175" t="s">
        <v>308</v>
      </c>
      <c r="E9" s="176">
        <v>19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0.22500000000000001</v>
      </c>
      <c r="Q9" s="156">
        <f>ROUND(E9*P9,2)</f>
        <v>4.28</v>
      </c>
      <c r="R9" s="157"/>
      <c r="S9" s="157" t="s">
        <v>300</v>
      </c>
      <c r="T9" s="157" t="s">
        <v>300</v>
      </c>
      <c r="U9" s="157">
        <v>0.14199999999999999</v>
      </c>
      <c r="V9" s="157">
        <f>ROUND(E9*U9,2)</f>
        <v>2.7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188" t="s">
        <v>3478</v>
      </c>
      <c r="D10" s="159"/>
      <c r="E10" s="160">
        <v>19</v>
      </c>
      <c r="F10" s="157"/>
      <c r="G10" s="15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>
        <v>0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3">
        <v>2</v>
      </c>
      <c r="B11" s="174" t="s">
        <v>3479</v>
      </c>
      <c r="C11" s="187" t="s">
        <v>3480</v>
      </c>
      <c r="D11" s="175" t="s">
        <v>338</v>
      </c>
      <c r="E11" s="176">
        <v>5.51</v>
      </c>
      <c r="F11" s="177"/>
      <c r="G11" s="178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0</v>
      </c>
      <c r="O11" s="156">
        <f>ROUND(E11*N11,2)</f>
        <v>0</v>
      </c>
      <c r="P11" s="156">
        <v>1.9</v>
      </c>
      <c r="Q11" s="156">
        <f>ROUND(E11*P11,2)</f>
        <v>10.47</v>
      </c>
      <c r="R11" s="157"/>
      <c r="S11" s="157" t="s">
        <v>300</v>
      </c>
      <c r="T11" s="157" t="s">
        <v>300</v>
      </c>
      <c r="U11" s="157">
        <v>0.51</v>
      </c>
      <c r="V11" s="157">
        <f>ROUND(E11*U11,2)</f>
        <v>2.81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ht="22.5" outlineLevel="2" x14ac:dyDescent="0.2">
      <c r="A12" s="154"/>
      <c r="B12" s="155"/>
      <c r="C12" s="188" t="s">
        <v>3481</v>
      </c>
      <c r="D12" s="159"/>
      <c r="E12" s="160">
        <v>5.51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3">
        <v>3</v>
      </c>
      <c r="B13" s="174" t="s">
        <v>3482</v>
      </c>
      <c r="C13" s="187" t="s">
        <v>3483</v>
      </c>
      <c r="D13" s="175" t="s">
        <v>308</v>
      </c>
      <c r="E13" s="176">
        <v>30.4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300</v>
      </c>
      <c r="T13" s="157" t="s">
        <v>300</v>
      </c>
      <c r="U13" s="157">
        <v>0.126</v>
      </c>
      <c r="V13" s="157">
        <f>ROUND(E13*U13,2)</f>
        <v>3.83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22.5" outlineLevel="2" x14ac:dyDescent="0.2">
      <c r="A14" s="154"/>
      <c r="B14" s="155"/>
      <c r="C14" s="188" t="s">
        <v>3484</v>
      </c>
      <c r="D14" s="159"/>
      <c r="E14" s="160">
        <v>30.4</v>
      </c>
      <c r="F14" s="157"/>
      <c r="G14" s="15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305</v>
      </c>
      <c r="AH14" s="147">
        <v>0</v>
      </c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3">
        <v>4</v>
      </c>
      <c r="B15" s="174" t="s">
        <v>3485</v>
      </c>
      <c r="C15" s="187" t="s">
        <v>3486</v>
      </c>
      <c r="D15" s="175" t="s">
        <v>338</v>
      </c>
      <c r="E15" s="176">
        <v>103.32</v>
      </c>
      <c r="F15" s="177"/>
      <c r="G15" s="178">
        <f>ROUND(E15*F15,2)</f>
        <v>0</v>
      </c>
      <c r="H15" s="158"/>
      <c r="I15" s="157">
        <f>ROUND(E15*H15,2)</f>
        <v>0</v>
      </c>
      <c r="J15" s="158"/>
      <c r="K15" s="157">
        <f>ROUND(E15*J15,2)</f>
        <v>0</v>
      </c>
      <c r="L15" s="157">
        <v>21</v>
      </c>
      <c r="M15" s="157">
        <f>G15*(1+L15/100)</f>
        <v>0</v>
      </c>
      <c r="N15" s="156">
        <v>0</v>
      </c>
      <c r="O15" s="156">
        <f>ROUND(E15*N15,2)</f>
        <v>0</v>
      </c>
      <c r="P15" s="156">
        <v>0</v>
      </c>
      <c r="Q15" s="156">
        <f>ROUND(E15*P15,2)</f>
        <v>0</v>
      </c>
      <c r="R15" s="157"/>
      <c r="S15" s="157" t="s">
        <v>300</v>
      </c>
      <c r="T15" s="157" t="s">
        <v>300</v>
      </c>
      <c r="U15" s="157">
        <v>0.36799999999999999</v>
      </c>
      <c r="V15" s="157">
        <f>ROUND(E15*U15,2)</f>
        <v>38.020000000000003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">
      <c r="A16" s="154"/>
      <c r="B16" s="155"/>
      <c r="C16" s="188" t="s">
        <v>3487</v>
      </c>
      <c r="D16" s="159"/>
      <c r="E16" s="160">
        <v>5.7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33.75" outlineLevel="3" x14ac:dyDescent="0.2">
      <c r="A17" s="154"/>
      <c r="B17" s="155"/>
      <c r="C17" s="188" t="s">
        <v>3488</v>
      </c>
      <c r="D17" s="159"/>
      <c r="E17" s="160">
        <v>18.600000000000001</v>
      </c>
      <c r="F17" s="157"/>
      <c r="G17" s="157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305</v>
      </c>
      <c r="AH17" s="147">
        <v>0</v>
      </c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3" x14ac:dyDescent="0.2">
      <c r="A18" s="154"/>
      <c r="B18" s="155"/>
      <c r="C18" s="188" t="s">
        <v>3489</v>
      </c>
      <c r="D18" s="159"/>
      <c r="E18" s="160">
        <v>27.9</v>
      </c>
      <c r="F18" s="157"/>
      <c r="G18" s="157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305</v>
      </c>
      <c r="AH18" s="147">
        <v>0</v>
      </c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2.5" outlineLevel="3" x14ac:dyDescent="0.2">
      <c r="A19" s="154"/>
      <c r="B19" s="155"/>
      <c r="C19" s="188" t="s">
        <v>3490</v>
      </c>
      <c r="D19" s="159"/>
      <c r="E19" s="160">
        <v>29.82</v>
      </c>
      <c r="F19" s="157"/>
      <c r="G19" s="15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3" x14ac:dyDescent="0.2">
      <c r="A20" s="154"/>
      <c r="B20" s="155"/>
      <c r="C20" s="188" t="s">
        <v>3491</v>
      </c>
      <c r="D20" s="159"/>
      <c r="E20" s="160">
        <v>21.3</v>
      </c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ht="22.5" outlineLevel="1" x14ac:dyDescent="0.2">
      <c r="A21" s="173">
        <v>5</v>
      </c>
      <c r="B21" s="174" t="s">
        <v>392</v>
      </c>
      <c r="C21" s="187" t="s">
        <v>393</v>
      </c>
      <c r="D21" s="175" t="s">
        <v>338</v>
      </c>
      <c r="E21" s="176">
        <v>103.32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0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300</v>
      </c>
      <c r="T21" s="157" t="s">
        <v>300</v>
      </c>
      <c r="U21" s="157">
        <v>0.65200000000000002</v>
      </c>
      <c r="V21" s="157">
        <f>ROUND(E21*U21,2)</f>
        <v>67.36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303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">
      <c r="A22" s="154"/>
      <c r="B22" s="155"/>
      <c r="C22" s="188" t="s">
        <v>3487</v>
      </c>
      <c r="D22" s="159"/>
      <c r="E22" s="160">
        <v>5.7</v>
      </c>
      <c r="F22" s="157"/>
      <c r="G22" s="157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>
        <v>0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ht="33.75" outlineLevel="3" x14ac:dyDescent="0.2">
      <c r="A23" s="154"/>
      <c r="B23" s="155"/>
      <c r="C23" s="188" t="s">
        <v>3488</v>
      </c>
      <c r="D23" s="159"/>
      <c r="E23" s="160">
        <v>18.600000000000001</v>
      </c>
      <c r="F23" s="157"/>
      <c r="G23" s="157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305</v>
      </c>
      <c r="AH23" s="147">
        <v>0</v>
      </c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3" x14ac:dyDescent="0.2">
      <c r="A24" s="154"/>
      <c r="B24" s="155"/>
      <c r="C24" s="188" t="s">
        <v>3489</v>
      </c>
      <c r="D24" s="159"/>
      <c r="E24" s="160">
        <v>27.9</v>
      </c>
      <c r="F24" s="157"/>
      <c r="G24" s="157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305</v>
      </c>
      <c r="AH24" s="147">
        <v>0</v>
      </c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ht="22.5" outlineLevel="3" x14ac:dyDescent="0.2">
      <c r="A25" s="154"/>
      <c r="B25" s="155"/>
      <c r="C25" s="188" t="s">
        <v>3490</v>
      </c>
      <c r="D25" s="159"/>
      <c r="E25" s="160">
        <v>29.82</v>
      </c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3" x14ac:dyDescent="0.2">
      <c r="A26" s="154"/>
      <c r="B26" s="155"/>
      <c r="C26" s="188" t="s">
        <v>3491</v>
      </c>
      <c r="D26" s="159"/>
      <c r="E26" s="160">
        <v>21.3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22.5" outlineLevel="1" x14ac:dyDescent="0.2">
      <c r="A27" s="173">
        <v>6</v>
      </c>
      <c r="B27" s="174" t="s">
        <v>398</v>
      </c>
      <c r="C27" s="187" t="s">
        <v>399</v>
      </c>
      <c r="D27" s="175" t="s">
        <v>338</v>
      </c>
      <c r="E27" s="176">
        <v>103.32</v>
      </c>
      <c r="F27" s="177"/>
      <c r="G27" s="178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6">
        <v>0</v>
      </c>
      <c r="O27" s="156">
        <f>ROUND(E27*N27,2)</f>
        <v>0</v>
      </c>
      <c r="P27" s="156">
        <v>0</v>
      </c>
      <c r="Q27" s="156">
        <f>ROUND(E27*P27,2)</f>
        <v>0</v>
      </c>
      <c r="R27" s="157"/>
      <c r="S27" s="157" t="s">
        <v>300</v>
      </c>
      <c r="T27" s="157" t="s">
        <v>300</v>
      </c>
      <c r="U27" s="157">
        <v>1.0999999999999999E-2</v>
      </c>
      <c r="V27" s="157">
        <f>ROUND(E27*U27,2)</f>
        <v>1.1399999999999999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303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">
      <c r="A28" s="154"/>
      <c r="B28" s="155"/>
      <c r="C28" s="188" t="s">
        <v>3487</v>
      </c>
      <c r="D28" s="159"/>
      <c r="E28" s="160">
        <v>5.7</v>
      </c>
      <c r="F28" s="157"/>
      <c r="G28" s="157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305</v>
      </c>
      <c r="AH28" s="147">
        <v>0</v>
      </c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ht="33.75" outlineLevel="3" x14ac:dyDescent="0.2">
      <c r="A29" s="154"/>
      <c r="B29" s="155"/>
      <c r="C29" s="188" t="s">
        <v>3488</v>
      </c>
      <c r="D29" s="159"/>
      <c r="E29" s="160">
        <v>18.600000000000001</v>
      </c>
      <c r="F29" s="157"/>
      <c r="G29" s="15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>
        <v>0</v>
      </c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3" x14ac:dyDescent="0.2">
      <c r="A30" s="154"/>
      <c r="B30" s="155"/>
      <c r="C30" s="188" t="s">
        <v>3489</v>
      </c>
      <c r="D30" s="159"/>
      <c r="E30" s="160">
        <v>27.9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ht="22.5" outlineLevel="3" x14ac:dyDescent="0.2">
      <c r="A31" s="154"/>
      <c r="B31" s="155"/>
      <c r="C31" s="188" t="s">
        <v>3490</v>
      </c>
      <c r="D31" s="159"/>
      <c r="E31" s="160">
        <v>29.82</v>
      </c>
      <c r="F31" s="157"/>
      <c r="G31" s="157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>
        <v>0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3" x14ac:dyDescent="0.2">
      <c r="A32" s="154"/>
      <c r="B32" s="155"/>
      <c r="C32" s="188" t="s">
        <v>3491</v>
      </c>
      <c r="D32" s="159"/>
      <c r="E32" s="160">
        <v>21.3</v>
      </c>
      <c r="F32" s="157"/>
      <c r="G32" s="157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305</v>
      </c>
      <c r="AH32" s="147">
        <v>0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ht="22.5" outlineLevel="1" x14ac:dyDescent="0.2">
      <c r="A33" s="173">
        <v>7</v>
      </c>
      <c r="B33" s="174" t="s">
        <v>395</v>
      </c>
      <c r="C33" s="187" t="s">
        <v>396</v>
      </c>
      <c r="D33" s="175" t="s">
        <v>348</v>
      </c>
      <c r="E33" s="176">
        <v>165.31200000000001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</v>
      </c>
      <c r="Q33" s="156">
        <f>ROUND(E33*P33,2)</f>
        <v>0</v>
      </c>
      <c r="R33" s="157"/>
      <c r="S33" s="157" t="s">
        <v>300</v>
      </c>
      <c r="T33" s="157" t="s">
        <v>300</v>
      </c>
      <c r="U33" s="157">
        <v>0</v>
      </c>
      <c r="V33" s="157">
        <f>ROUND(E33*U33,2)</f>
        <v>0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">
      <c r="A34" s="154"/>
      <c r="B34" s="155"/>
      <c r="C34" s="188" t="s">
        <v>3492</v>
      </c>
      <c r="D34" s="159"/>
      <c r="E34" s="160">
        <v>9.1199999999999992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33.75" outlineLevel="3" x14ac:dyDescent="0.2">
      <c r="A35" s="154"/>
      <c r="B35" s="155"/>
      <c r="C35" s="188" t="s">
        <v>3493</v>
      </c>
      <c r="D35" s="159"/>
      <c r="E35" s="160">
        <v>29.76</v>
      </c>
      <c r="F35" s="157"/>
      <c r="G35" s="157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3" x14ac:dyDescent="0.2">
      <c r="A36" s="154"/>
      <c r="B36" s="155"/>
      <c r="C36" s="188" t="s">
        <v>3494</v>
      </c>
      <c r="D36" s="159"/>
      <c r="E36" s="160">
        <v>44.64</v>
      </c>
      <c r="F36" s="157"/>
      <c r="G36" s="157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305</v>
      </c>
      <c r="AH36" s="147">
        <v>0</v>
      </c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2.5" outlineLevel="3" x14ac:dyDescent="0.2">
      <c r="A37" s="154"/>
      <c r="B37" s="155"/>
      <c r="C37" s="188" t="s">
        <v>3495</v>
      </c>
      <c r="D37" s="159"/>
      <c r="E37" s="160">
        <v>47.712000000000003</v>
      </c>
      <c r="F37" s="157"/>
      <c r="G37" s="157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305</v>
      </c>
      <c r="AH37" s="147">
        <v>0</v>
      </c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3" x14ac:dyDescent="0.2">
      <c r="A38" s="154"/>
      <c r="B38" s="155"/>
      <c r="C38" s="188" t="s">
        <v>3496</v>
      </c>
      <c r="D38" s="159"/>
      <c r="E38" s="160">
        <v>34.08</v>
      </c>
      <c r="F38" s="157"/>
      <c r="G38" s="157"/>
      <c r="H38" s="157"/>
      <c r="I38" s="157"/>
      <c r="J38" s="157"/>
      <c r="K38" s="157"/>
      <c r="L38" s="157"/>
      <c r="M38" s="157"/>
      <c r="N38" s="156"/>
      <c r="O38" s="156"/>
      <c r="P38" s="156"/>
      <c r="Q38" s="156"/>
      <c r="R38" s="157"/>
      <c r="S38" s="157"/>
      <c r="T38" s="157"/>
      <c r="U38" s="157"/>
      <c r="V38" s="157"/>
      <c r="W38" s="157"/>
      <c r="X38" s="157"/>
      <c r="Y38" s="157"/>
      <c r="Z38" s="147"/>
      <c r="AA38" s="147"/>
      <c r="AB38" s="147"/>
      <c r="AC38" s="147"/>
      <c r="AD38" s="147"/>
      <c r="AE38" s="147"/>
      <c r="AF38" s="147"/>
      <c r="AG38" s="147" t="s">
        <v>305</v>
      </c>
      <c r="AH38" s="147">
        <v>0</v>
      </c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3">
        <v>8</v>
      </c>
      <c r="B39" s="174" t="s">
        <v>3497</v>
      </c>
      <c r="C39" s="187" t="s">
        <v>3498</v>
      </c>
      <c r="D39" s="175" t="s">
        <v>308</v>
      </c>
      <c r="E39" s="176">
        <v>195</v>
      </c>
      <c r="F39" s="177"/>
      <c r="G39" s="178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7"/>
      <c r="S39" s="157" t="s">
        <v>300</v>
      </c>
      <c r="T39" s="157" t="s">
        <v>300</v>
      </c>
      <c r="U39" s="157">
        <v>0.03</v>
      </c>
      <c r="V39" s="157">
        <f>ROUND(E39*U39,2)</f>
        <v>5.85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303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2" x14ac:dyDescent="0.2">
      <c r="A40" s="154"/>
      <c r="B40" s="155"/>
      <c r="C40" s="188" t="s">
        <v>3499</v>
      </c>
      <c r="D40" s="159"/>
      <c r="E40" s="160">
        <v>19</v>
      </c>
      <c r="F40" s="157"/>
      <c r="G40" s="157"/>
      <c r="H40" s="157"/>
      <c r="I40" s="157"/>
      <c r="J40" s="157"/>
      <c r="K40" s="157"/>
      <c r="L40" s="157"/>
      <c r="M40" s="157"/>
      <c r="N40" s="156"/>
      <c r="O40" s="156"/>
      <c r="P40" s="156"/>
      <c r="Q40" s="156"/>
      <c r="R40" s="157"/>
      <c r="S40" s="157"/>
      <c r="T40" s="157"/>
      <c r="U40" s="157"/>
      <c r="V40" s="157"/>
      <c r="W40" s="157"/>
      <c r="X40" s="157"/>
      <c r="Y40" s="157"/>
      <c r="Z40" s="147"/>
      <c r="AA40" s="147"/>
      <c r="AB40" s="147"/>
      <c r="AC40" s="147"/>
      <c r="AD40" s="147"/>
      <c r="AE40" s="147"/>
      <c r="AF40" s="147"/>
      <c r="AG40" s="147" t="s">
        <v>305</v>
      </c>
      <c r="AH40" s="147">
        <v>0</v>
      </c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3" x14ac:dyDescent="0.2">
      <c r="A41" s="154"/>
      <c r="B41" s="155"/>
      <c r="C41" s="188" t="s">
        <v>3500</v>
      </c>
      <c r="D41" s="159"/>
      <c r="E41" s="160">
        <v>93</v>
      </c>
      <c r="F41" s="157"/>
      <c r="G41" s="157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305</v>
      </c>
      <c r="AH41" s="147">
        <v>0</v>
      </c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3" x14ac:dyDescent="0.2">
      <c r="A42" s="154"/>
      <c r="B42" s="155"/>
      <c r="C42" s="188" t="s">
        <v>3501</v>
      </c>
      <c r="D42" s="159"/>
      <c r="E42" s="160">
        <v>71</v>
      </c>
      <c r="F42" s="157"/>
      <c r="G42" s="157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3" x14ac:dyDescent="0.2">
      <c r="A43" s="154"/>
      <c r="B43" s="155"/>
      <c r="C43" s="188" t="s">
        <v>3502</v>
      </c>
      <c r="D43" s="159"/>
      <c r="E43" s="160">
        <v>12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3">
        <v>9</v>
      </c>
      <c r="B44" s="174" t="s">
        <v>517</v>
      </c>
      <c r="C44" s="187" t="s">
        <v>3733</v>
      </c>
      <c r="D44" s="175" t="s">
        <v>308</v>
      </c>
      <c r="E44" s="176">
        <v>224.25</v>
      </c>
      <c r="F44" s="177"/>
      <c r="G44" s="178">
        <f>ROUND(E44*F44,2)</f>
        <v>0</v>
      </c>
      <c r="H44" s="158"/>
      <c r="I44" s="157">
        <f>ROUND(E44*H44,2)</f>
        <v>0</v>
      </c>
      <c r="J44" s="158"/>
      <c r="K44" s="157">
        <f>ROUND(E44*J44,2)</f>
        <v>0</v>
      </c>
      <c r="L44" s="157">
        <v>21</v>
      </c>
      <c r="M44" s="157">
        <f>G44*(1+L44/100)</f>
        <v>0</v>
      </c>
      <c r="N44" s="156">
        <v>2.9999999999999997E-4</v>
      </c>
      <c r="O44" s="156">
        <f>ROUND(E44*N44,2)</f>
        <v>7.0000000000000007E-2</v>
      </c>
      <c r="P44" s="156">
        <v>0</v>
      </c>
      <c r="Q44" s="156">
        <f>ROUND(E44*P44,2)</f>
        <v>0</v>
      </c>
      <c r="R44" s="157" t="s">
        <v>349</v>
      </c>
      <c r="S44" s="157" t="s">
        <v>300</v>
      </c>
      <c r="T44" s="157" t="s">
        <v>300</v>
      </c>
      <c r="U44" s="157">
        <v>0</v>
      </c>
      <c r="V44" s="157">
        <f>ROUND(E44*U44,2)</f>
        <v>0</v>
      </c>
      <c r="W44" s="157"/>
      <c r="X44" s="157" t="s">
        <v>334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335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2" x14ac:dyDescent="0.2">
      <c r="A45" s="154"/>
      <c r="B45" s="155"/>
      <c r="C45" s="188" t="s">
        <v>3503</v>
      </c>
      <c r="D45" s="159"/>
      <c r="E45" s="160">
        <v>19</v>
      </c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3" x14ac:dyDescent="0.2">
      <c r="A46" s="154"/>
      <c r="B46" s="155"/>
      <c r="C46" s="188" t="s">
        <v>3504</v>
      </c>
      <c r="D46" s="159"/>
      <c r="E46" s="160">
        <v>93</v>
      </c>
      <c r="F46" s="157"/>
      <c r="G46" s="157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305</v>
      </c>
      <c r="AH46" s="147">
        <v>0</v>
      </c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3" x14ac:dyDescent="0.2">
      <c r="A47" s="154"/>
      <c r="B47" s="155"/>
      <c r="C47" s="188" t="s">
        <v>3501</v>
      </c>
      <c r="D47" s="159"/>
      <c r="E47" s="160">
        <v>71</v>
      </c>
      <c r="F47" s="157"/>
      <c r="G47" s="157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305</v>
      </c>
      <c r="AH47" s="147">
        <v>0</v>
      </c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3" x14ac:dyDescent="0.2">
      <c r="A48" s="154"/>
      <c r="B48" s="155"/>
      <c r="C48" s="188" t="s">
        <v>3505</v>
      </c>
      <c r="D48" s="159"/>
      <c r="E48" s="160">
        <v>12</v>
      </c>
      <c r="F48" s="157"/>
      <c r="G48" s="15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305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3" x14ac:dyDescent="0.2">
      <c r="A49" s="154"/>
      <c r="B49" s="155"/>
      <c r="C49" s="195" t="s">
        <v>520</v>
      </c>
      <c r="D49" s="193"/>
      <c r="E49" s="194">
        <v>29.25</v>
      </c>
      <c r="F49" s="157"/>
      <c r="G49" s="15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305</v>
      </c>
      <c r="AH49" s="147">
        <v>4</v>
      </c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">
      <c r="A50" s="173">
        <v>10</v>
      </c>
      <c r="B50" s="174" t="s">
        <v>359</v>
      </c>
      <c r="C50" s="187" t="s">
        <v>360</v>
      </c>
      <c r="D50" s="175" t="s">
        <v>308</v>
      </c>
      <c r="E50" s="176">
        <v>71</v>
      </c>
      <c r="F50" s="177"/>
      <c r="G50" s="178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0</v>
      </c>
      <c r="O50" s="156">
        <f>ROUND(E50*N50,2)</f>
        <v>0</v>
      </c>
      <c r="P50" s="156">
        <v>0</v>
      </c>
      <c r="Q50" s="156">
        <f>ROUND(E50*P50,2)</f>
        <v>0</v>
      </c>
      <c r="R50" s="157"/>
      <c r="S50" s="157" t="s">
        <v>300</v>
      </c>
      <c r="T50" s="157" t="s">
        <v>300</v>
      </c>
      <c r="U50" s="157">
        <v>4.3999999999999997E-2</v>
      </c>
      <c r="V50" s="157">
        <f>ROUND(E50*U50,2)</f>
        <v>3.12</v>
      </c>
      <c r="W50" s="157"/>
      <c r="X50" s="157" t="s">
        <v>301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303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2" x14ac:dyDescent="0.2">
      <c r="A51" s="154"/>
      <c r="B51" s="155"/>
      <c r="C51" s="188" t="s">
        <v>3506</v>
      </c>
      <c r="D51" s="159"/>
      <c r="E51" s="160">
        <v>71</v>
      </c>
      <c r="F51" s="157"/>
      <c r="G51" s="15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>
        <v>0</v>
      </c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22.5" outlineLevel="1" x14ac:dyDescent="0.2">
      <c r="A52" s="173">
        <v>11</v>
      </c>
      <c r="B52" s="174" t="s">
        <v>3507</v>
      </c>
      <c r="C52" s="187" t="s">
        <v>3508</v>
      </c>
      <c r="D52" s="175" t="s">
        <v>308</v>
      </c>
      <c r="E52" s="176">
        <v>81.650000000000006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2.9999999999999997E-4</v>
      </c>
      <c r="O52" s="156">
        <f>ROUND(E52*N52,2)</f>
        <v>0.02</v>
      </c>
      <c r="P52" s="156">
        <v>0</v>
      </c>
      <c r="Q52" s="156">
        <f>ROUND(E52*P52,2)</f>
        <v>0</v>
      </c>
      <c r="R52" s="157"/>
      <c r="S52" s="157" t="s">
        <v>332</v>
      </c>
      <c r="T52" s="157" t="s">
        <v>333</v>
      </c>
      <c r="U52" s="157">
        <v>0</v>
      </c>
      <c r="V52" s="157">
        <f>ROUND(E52*U52,2)</f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335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">
      <c r="A53" s="154"/>
      <c r="B53" s="155"/>
      <c r="C53" s="188" t="s">
        <v>3506</v>
      </c>
      <c r="D53" s="159"/>
      <c r="E53" s="160">
        <v>71</v>
      </c>
      <c r="F53" s="157"/>
      <c r="G53" s="157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305</v>
      </c>
      <c r="AH53" s="147">
        <v>0</v>
      </c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3" x14ac:dyDescent="0.2">
      <c r="A54" s="154"/>
      <c r="B54" s="155"/>
      <c r="C54" s="195" t="s">
        <v>520</v>
      </c>
      <c r="D54" s="193"/>
      <c r="E54" s="194">
        <v>10.65</v>
      </c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4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3">
        <v>12</v>
      </c>
      <c r="B55" s="174" t="s">
        <v>3509</v>
      </c>
      <c r="C55" s="187" t="s">
        <v>3510</v>
      </c>
      <c r="D55" s="175" t="s">
        <v>308</v>
      </c>
      <c r="E55" s="176">
        <v>213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0</v>
      </c>
      <c r="O55" s="156">
        <f>ROUND(E55*N55,2)</f>
        <v>0</v>
      </c>
      <c r="P55" s="156">
        <v>0</v>
      </c>
      <c r="Q55" s="156">
        <f>ROUND(E55*P55,2)</f>
        <v>0</v>
      </c>
      <c r="R55" s="157"/>
      <c r="S55" s="157" t="s">
        <v>300</v>
      </c>
      <c r="T55" s="157" t="s">
        <v>300</v>
      </c>
      <c r="U55" s="157">
        <v>1.7999999999999999E-2</v>
      </c>
      <c r="V55" s="157">
        <f>ROUND(E55*U55,2)</f>
        <v>3.83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303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">
      <c r="A56" s="154"/>
      <c r="B56" s="155"/>
      <c r="C56" s="188" t="s">
        <v>3511</v>
      </c>
      <c r="D56" s="159"/>
      <c r="E56" s="160">
        <v>213</v>
      </c>
      <c r="F56" s="157"/>
      <c r="G56" s="157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305</v>
      </c>
      <c r="AH56" s="147">
        <v>0</v>
      </c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">
      <c r="A57" s="173">
        <v>13</v>
      </c>
      <c r="B57" s="174" t="s">
        <v>3512</v>
      </c>
      <c r="C57" s="187" t="s">
        <v>3513</v>
      </c>
      <c r="D57" s="175" t="s">
        <v>308</v>
      </c>
      <c r="E57" s="176">
        <v>12</v>
      </c>
      <c r="F57" s="177"/>
      <c r="G57" s="178">
        <f>ROUND(E57*F57,2)</f>
        <v>0</v>
      </c>
      <c r="H57" s="158"/>
      <c r="I57" s="157">
        <f>ROUND(E57*H57,2)</f>
        <v>0</v>
      </c>
      <c r="J57" s="158"/>
      <c r="K57" s="157">
        <f>ROUND(E57*J57,2)</f>
        <v>0</v>
      </c>
      <c r="L57" s="157">
        <v>21</v>
      </c>
      <c r="M57" s="157">
        <f>G57*(1+L57/100)</f>
        <v>0</v>
      </c>
      <c r="N57" s="156">
        <v>0</v>
      </c>
      <c r="O57" s="156">
        <f>ROUND(E57*N57,2)</f>
        <v>0</v>
      </c>
      <c r="P57" s="156">
        <v>0.11</v>
      </c>
      <c r="Q57" s="156">
        <f>ROUND(E57*P57,2)</f>
        <v>1.32</v>
      </c>
      <c r="R57" s="157"/>
      <c r="S57" s="157" t="s">
        <v>300</v>
      </c>
      <c r="T57" s="157" t="s">
        <v>300</v>
      </c>
      <c r="U57" s="157">
        <v>0.2</v>
      </c>
      <c r="V57" s="157">
        <f>ROUND(E57*U57,2)</f>
        <v>2.4</v>
      </c>
      <c r="W57" s="157"/>
      <c r="X57" s="157" t="s">
        <v>301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303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2" x14ac:dyDescent="0.2">
      <c r="A58" s="154"/>
      <c r="B58" s="155"/>
      <c r="C58" s="188" t="s">
        <v>3514</v>
      </c>
      <c r="D58" s="159"/>
      <c r="E58" s="160">
        <v>12</v>
      </c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3">
        <v>14</v>
      </c>
      <c r="B59" s="174" t="s">
        <v>3515</v>
      </c>
      <c r="C59" s="187" t="s">
        <v>3516</v>
      </c>
      <c r="D59" s="175" t="s">
        <v>308</v>
      </c>
      <c r="E59" s="176">
        <v>12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0</v>
      </c>
      <c r="O59" s="156">
        <f>ROUND(E59*N59,2)</f>
        <v>0</v>
      </c>
      <c r="P59" s="156">
        <v>0.96799999999999997</v>
      </c>
      <c r="Q59" s="156">
        <f>ROUND(E59*P59,2)</f>
        <v>11.62</v>
      </c>
      <c r="R59" s="157"/>
      <c r="S59" s="157" t="s">
        <v>300</v>
      </c>
      <c r="T59" s="157" t="s">
        <v>300</v>
      </c>
      <c r="U59" s="157">
        <v>0.15870000000000001</v>
      </c>
      <c r="V59" s="157">
        <f>ROUND(E59*U59,2)</f>
        <v>1.9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303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">
      <c r="A60" s="154"/>
      <c r="B60" s="155"/>
      <c r="C60" s="188" t="s">
        <v>3517</v>
      </c>
      <c r="D60" s="159"/>
      <c r="E60" s="160">
        <v>12</v>
      </c>
      <c r="F60" s="157"/>
      <c r="G60" s="157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305</v>
      </c>
      <c r="AH60" s="147">
        <v>0</v>
      </c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x14ac:dyDescent="0.2">
      <c r="A61" s="163" t="s">
        <v>295</v>
      </c>
      <c r="B61" s="164" t="s">
        <v>167</v>
      </c>
      <c r="C61" s="186" t="s">
        <v>168</v>
      </c>
      <c r="D61" s="165"/>
      <c r="E61" s="166"/>
      <c r="F61" s="167"/>
      <c r="G61" s="168">
        <f>SUMIF(AG62:AG117,"&lt;&gt;NOR",G62:G117)</f>
        <v>0</v>
      </c>
      <c r="H61" s="162"/>
      <c r="I61" s="162">
        <f>SUM(I62:I117)</f>
        <v>0</v>
      </c>
      <c r="J61" s="162"/>
      <c r="K61" s="162">
        <f>SUM(K62:K117)</f>
        <v>0</v>
      </c>
      <c r="L61" s="162"/>
      <c r="M61" s="162">
        <f>SUM(M62:M117)</f>
        <v>0</v>
      </c>
      <c r="N61" s="161"/>
      <c r="O61" s="161">
        <f>SUM(O62:O117)</f>
        <v>329.99</v>
      </c>
      <c r="P61" s="161"/>
      <c r="Q61" s="161">
        <f>SUM(Q62:Q117)</f>
        <v>0</v>
      </c>
      <c r="R61" s="162"/>
      <c r="S61" s="162"/>
      <c r="T61" s="162"/>
      <c r="U61" s="162"/>
      <c r="V61" s="162">
        <f>SUM(V62:V117)</f>
        <v>198.43</v>
      </c>
      <c r="W61" s="162"/>
      <c r="X61" s="162"/>
      <c r="Y61" s="162"/>
      <c r="AG61" t="s">
        <v>296</v>
      </c>
    </row>
    <row r="62" spans="1:60" ht="22.5" outlineLevel="1" x14ac:dyDescent="0.2">
      <c r="A62" s="173">
        <v>15</v>
      </c>
      <c r="B62" s="174" t="s">
        <v>3518</v>
      </c>
      <c r="C62" s="187" t="s">
        <v>3519</v>
      </c>
      <c r="D62" s="175" t="s">
        <v>308</v>
      </c>
      <c r="E62" s="176">
        <v>112</v>
      </c>
      <c r="F62" s="177"/>
      <c r="G62" s="178">
        <f>ROUND(E62*F62,2)</f>
        <v>0</v>
      </c>
      <c r="H62" s="158"/>
      <c r="I62" s="157">
        <f>ROUND(E62*H62,2)</f>
        <v>0</v>
      </c>
      <c r="J62" s="158"/>
      <c r="K62" s="157">
        <f>ROUND(E62*J62,2)</f>
        <v>0</v>
      </c>
      <c r="L62" s="157">
        <v>21</v>
      </c>
      <c r="M62" s="157">
        <f>G62*(1+L62/100)</f>
        <v>0</v>
      </c>
      <c r="N62" s="156">
        <v>0.57499999999999996</v>
      </c>
      <c r="O62" s="156">
        <f>ROUND(E62*N62,2)</f>
        <v>64.400000000000006</v>
      </c>
      <c r="P62" s="156">
        <v>0</v>
      </c>
      <c r="Q62" s="156">
        <f>ROUND(E62*P62,2)</f>
        <v>0</v>
      </c>
      <c r="R62" s="157"/>
      <c r="S62" s="157" t="s">
        <v>300</v>
      </c>
      <c r="T62" s="157" t="s">
        <v>300</v>
      </c>
      <c r="U62" s="157">
        <v>2.7E-2</v>
      </c>
      <c r="V62" s="157">
        <f>ROUND(E62*U62,2)</f>
        <v>3.02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303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2" x14ac:dyDescent="0.2">
      <c r="A63" s="154"/>
      <c r="B63" s="155"/>
      <c r="C63" s="188" t="s">
        <v>3520</v>
      </c>
      <c r="D63" s="159"/>
      <c r="E63" s="160">
        <v>19</v>
      </c>
      <c r="F63" s="157"/>
      <c r="G63" s="157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7"/>
      <c r="AA63" s="147"/>
      <c r="AB63" s="147"/>
      <c r="AC63" s="147"/>
      <c r="AD63" s="147"/>
      <c r="AE63" s="147"/>
      <c r="AF63" s="147"/>
      <c r="AG63" s="147" t="s">
        <v>305</v>
      </c>
      <c r="AH63" s="147">
        <v>0</v>
      </c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3" x14ac:dyDescent="0.2">
      <c r="A64" s="154"/>
      <c r="B64" s="155"/>
      <c r="C64" s="188" t="s">
        <v>3521</v>
      </c>
      <c r="D64" s="159"/>
      <c r="E64" s="160">
        <v>93</v>
      </c>
      <c r="F64" s="157"/>
      <c r="G64" s="157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305</v>
      </c>
      <c r="AH64" s="147">
        <v>0</v>
      </c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ht="22.5" outlineLevel="1" x14ac:dyDescent="0.2">
      <c r="A65" s="173">
        <v>16</v>
      </c>
      <c r="B65" s="174" t="s">
        <v>3522</v>
      </c>
      <c r="C65" s="187" t="s">
        <v>3523</v>
      </c>
      <c r="D65" s="175" t="s">
        <v>3524</v>
      </c>
      <c r="E65" s="176">
        <v>4</v>
      </c>
      <c r="F65" s="177"/>
      <c r="G65" s="178">
        <f>ROUND(E65*F65,2)</f>
        <v>0</v>
      </c>
      <c r="H65" s="158"/>
      <c r="I65" s="157">
        <f>ROUND(E65*H65,2)</f>
        <v>0</v>
      </c>
      <c r="J65" s="158"/>
      <c r="K65" s="157">
        <f>ROUND(E65*J65,2)</f>
        <v>0</v>
      </c>
      <c r="L65" s="157">
        <v>21</v>
      </c>
      <c r="M65" s="157">
        <f>G65*(1+L65/100)</f>
        <v>0</v>
      </c>
      <c r="N65" s="156">
        <v>0</v>
      </c>
      <c r="O65" s="156">
        <f>ROUND(E65*N65,2)</f>
        <v>0</v>
      </c>
      <c r="P65" s="156">
        <v>0</v>
      </c>
      <c r="Q65" s="156">
        <f>ROUND(E65*P65,2)</f>
        <v>0</v>
      </c>
      <c r="R65" s="157"/>
      <c r="S65" s="157" t="s">
        <v>300</v>
      </c>
      <c r="T65" s="157" t="s">
        <v>333</v>
      </c>
      <c r="U65" s="157">
        <v>0</v>
      </c>
      <c r="V65" s="157">
        <f>ROUND(E65*U65,2)</f>
        <v>0</v>
      </c>
      <c r="W65" s="157"/>
      <c r="X65" s="157" t="s">
        <v>98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371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ht="45" outlineLevel="2" x14ac:dyDescent="0.2">
      <c r="A66" s="154"/>
      <c r="B66" s="155"/>
      <c r="C66" s="274" t="s">
        <v>3525</v>
      </c>
      <c r="D66" s="275"/>
      <c r="E66" s="275"/>
      <c r="F66" s="275"/>
      <c r="G66" s="275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319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85" t="str">
        <f>C66</f>
        <v>Náplň činnosti: technická zpráva, měření prováděné pro ověření správnosti geometrických parametrů dokončené etapy stavební činnosti, u nichž je určena mezní odchylka, měření pro kontrolu dodržení geometrických parametrů staveb jednotlivých konstrukcí a konstrukčních vrstev se stává součástí Geodetické zaměření skutečného provedení stavby jednotlivých objektů</v>
      </c>
      <c r="BB66" s="147"/>
      <c r="BC66" s="147"/>
      <c r="BD66" s="147"/>
      <c r="BE66" s="147"/>
      <c r="BF66" s="147"/>
      <c r="BG66" s="147"/>
      <c r="BH66" s="147"/>
    </row>
    <row r="67" spans="1:60" ht="22.5" outlineLevel="2" x14ac:dyDescent="0.2">
      <c r="A67" s="154"/>
      <c r="B67" s="155"/>
      <c r="C67" s="188" t="s">
        <v>3526</v>
      </c>
      <c r="D67" s="159"/>
      <c r="E67" s="160">
        <v>4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ht="22.5" outlineLevel="1" x14ac:dyDescent="0.2">
      <c r="A68" s="173">
        <v>17</v>
      </c>
      <c r="B68" s="174" t="s">
        <v>3527</v>
      </c>
      <c r="C68" s="187" t="s">
        <v>3528</v>
      </c>
      <c r="D68" s="175" t="s">
        <v>308</v>
      </c>
      <c r="E68" s="176">
        <v>366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0.34499999999999997</v>
      </c>
      <c r="O68" s="156">
        <f>ROUND(E68*N68,2)</f>
        <v>126.27</v>
      </c>
      <c r="P68" s="156">
        <v>0</v>
      </c>
      <c r="Q68" s="156">
        <f>ROUND(E68*P68,2)</f>
        <v>0</v>
      </c>
      <c r="R68" s="157"/>
      <c r="S68" s="157" t="s">
        <v>300</v>
      </c>
      <c r="T68" s="157" t="s">
        <v>300</v>
      </c>
      <c r="U68" s="157">
        <v>2.5999999999999999E-2</v>
      </c>
      <c r="V68" s="157">
        <f>ROUND(E68*U68,2)</f>
        <v>9.52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303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ht="22.5" outlineLevel="2" x14ac:dyDescent="0.2">
      <c r="A69" s="154"/>
      <c r="B69" s="155"/>
      <c r="C69" s="188" t="s">
        <v>3529</v>
      </c>
      <c r="D69" s="159"/>
      <c r="E69" s="160">
        <v>38</v>
      </c>
      <c r="F69" s="157"/>
      <c r="G69" s="157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305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3" x14ac:dyDescent="0.2">
      <c r="A70" s="154"/>
      <c r="B70" s="155"/>
      <c r="C70" s="188" t="s">
        <v>3530</v>
      </c>
      <c r="D70" s="159"/>
      <c r="E70" s="160">
        <v>186</v>
      </c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3" x14ac:dyDescent="0.2">
      <c r="A71" s="154"/>
      <c r="B71" s="155"/>
      <c r="C71" s="188" t="s">
        <v>3531</v>
      </c>
      <c r="D71" s="159"/>
      <c r="E71" s="160">
        <v>142</v>
      </c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ht="22.5" outlineLevel="1" x14ac:dyDescent="0.2">
      <c r="A72" s="173">
        <v>18</v>
      </c>
      <c r="B72" s="174" t="s">
        <v>3518</v>
      </c>
      <c r="C72" s="187" t="s">
        <v>3519</v>
      </c>
      <c r="D72" s="175" t="s">
        <v>308</v>
      </c>
      <c r="E72" s="176">
        <v>24</v>
      </c>
      <c r="F72" s="177"/>
      <c r="G72" s="178">
        <f>ROUND(E72*F72,2)</f>
        <v>0</v>
      </c>
      <c r="H72" s="158"/>
      <c r="I72" s="157">
        <f>ROUND(E72*H72,2)</f>
        <v>0</v>
      </c>
      <c r="J72" s="158"/>
      <c r="K72" s="157">
        <f>ROUND(E72*J72,2)</f>
        <v>0</v>
      </c>
      <c r="L72" s="157">
        <v>21</v>
      </c>
      <c r="M72" s="157">
        <f>G72*(1+L72/100)</f>
        <v>0</v>
      </c>
      <c r="N72" s="156">
        <v>0.57499999999999996</v>
      </c>
      <c r="O72" s="156">
        <f>ROUND(E72*N72,2)</f>
        <v>13.8</v>
      </c>
      <c r="P72" s="156">
        <v>0</v>
      </c>
      <c r="Q72" s="156">
        <f>ROUND(E72*P72,2)</f>
        <v>0</v>
      </c>
      <c r="R72" s="157"/>
      <c r="S72" s="157" t="s">
        <v>300</v>
      </c>
      <c r="T72" s="157" t="s">
        <v>300</v>
      </c>
      <c r="U72" s="157">
        <v>2.7E-2</v>
      </c>
      <c r="V72" s="157">
        <f>ROUND(E72*U72,2)</f>
        <v>0.65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303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2" x14ac:dyDescent="0.2">
      <c r="A73" s="154"/>
      <c r="B73" s="155"/>
      <c r="C73" s="188" t="s">
        <v>3532</v>
      </c>
      <c r="D73" s="159"/>
      <c r="E73" s="160">
        <v>24</v>
      </c>
      <c r="F73" s="157"/>
      <c r="G73" s="157"/>
      <c r="H73" s="157"/>
      <c r="I73" s="157"/>
      <c r="J73" s="157"/>
      <c r="K73" s="157"/>
      <c r="L73" s="157"/>
      <c r="M73" s="157"/>
      <c r="N73" s="156"/>
      <c r="O73" s="156"/>
      <c r="P73" s="156"/>
      <c r="Q73" s="156"/>
      <c r="R73" s="157"/>
      <c r="S73" s="157"/>
      <c r="T73" s="157"/>
      <c r="U73" s="157"/>
      <c r="V73" s="157"/>
      <c r="W73" s="157"/>
      <c r="X73" s="157"/>
      <c r="Y73" s="157"/>
      <c r="Z73" s="147"/>
      <c r="AA73" s="147"/>
      <c r="AB73" s="147"/>
      <c r="AC73" s="147"/>
      <c r="AD73" s="147"/>
      <c r="AE73" s="147"/>
      <c r="AF73" s="147"/>
      <c r="AG73" s="147" t="s">
        <v>305</v>
      </c>
      <c r="AH73" s="147">
        <v>0</v>
      </c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2">
      <c r="A74" s="173">
        <v>19</v>
      </c>
      <c r="B74" s="174" t="s">
        <v>3533</v>
      </c>
      <c r="C74" s="187" t="s">
        <v>3534</v>
      </c>
      <c r="D74" s="175" t="s">
        <v>308</v>
      </c>
      <c r="E74" s="176">
        <v>19</v>
      </c>
      <c r="F74" s="177"/>
      <c r="G74" s="178">
        <f>ROUND(E74*F74,2)</f>
        <v>0</v>
      </c>
      <c r="H74" s="158"/>
      <c r="I74" s="157">
        <f>ROUND(E74*H74,2)</f>
        <v>0</v>
      </c>
      <c r="J74" s="158"/>
      <c r="K74" s="157">
        <f>ROUND(E74*J74,2)</f>
        <v>0</v>
      </c>
      <c r="L74" s="157">
        <v>21</v>
      </c>
      <c r="M74" s="157">
        <f>G74*(1+L74/100)</f>
        <v>0</v>
      </c>
      <c r="N74" s="156">
        <v>7.3899999999999993E-2</v>
      </c>
      <c r="O74" s="156">
        <f>ROUND(E74*N74,2)</f>
        <v>1.4</v>
      </c>
      <c r="P74" s="156">
        <v>0</v>
      </c>
      <c r="Q74" s="156">
        <f>ROUND(E74*P74,2)</f>
        <v>0</v>
      </c>
      <c r="R74" s="157"/>
      <c r="S74" s="157" t="s">
        <v>300</v>
      </c>
      <c r="T74" s="157" t="s">
        <v>300</v>
      </c>
      <c r="U74" s="157">
        <v>0.47799999999999998</v>
      </c>
      <c r="V74" s="157">
        <f>ROUND(E74*U74,2)</f>
        <v>9.08</v>
      </c>
      <c r="W74" s="157"/>
      <c r="X74" s="157" t="s">
        <v>301</v>
      </c>
      <c r="Y74" s="157" t="s">
        <v>302</v>
      </c>
      <c r="Z74" s="147"/>
      <c r="AA74" s="147"/>
      <c r="AB74" s="147"/>
      <c r="AC74" s="147"/>
      <c r="AD74" s="147"/>
      <c r="AE74" s="147"/>
      <c r="AF74" s="147"/>
      <c r="AG74" s="147" t="s">
        <v>303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2" x14ac:dyDescent="0.2">
      <c r="A75" s="154"/>
      <c r="B75" s="155"/>
      <c r="C75" s="188" t="s">
        <v>3535</v>
      </c>
      <c r="D75" s="159"/>
      <c r="E75" s="160">
        <v>19</v>
      </c>
      <c r="F75" s="157"/>
      <c r="G75" s="157"/>
      <c r="H75" s="157"/>
      <c r="I75" s="157"/>
      <c r="J75" s="157"/>
      <c r="K75" s="157"/>
      <c r="L75" s="157"/>
      <c r="M75" s="157"/>
      <c r="N75" s="156"/>
      <c r="O75" s="156"/>
      <c r="P75" s="156"/>
      <c r="Q75" s="156"/>
      <c r="R75" s="157"/>
      <c r="S75" s="157"/>
      <c r="T75" s="157"/>
      <c r="U75" s="157"/>
      <c r="V75" s="157"/>
      <c r="W75" s="157"/>
      <c r="X75" s="157"/>
      <c r="Y75" s="157"/>
      <c r="Z75" s="147"/>
      <c r="AA75" s="147"/>
      <c r="AB75" s="147"/>
      <c r="AC75" s="147"/>
      <c r="AD75" s="147"/>
      <c r="AE75" s="147"/>
      <c r="AF75" s="147"/>
      <c r="AG75" s="147" t="s">
        <v>305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ht="22.5" outlineLevel="1" x14ac:dyDescent="0.2">
      <c r="A76" s="173">
        <v>20</v>
      </c>
      <c r="B76" s="174" t="s">
        <v>3536</v>
      </c>
      <c r="C76" s="187" t="s">
        <v>3734</v>
      </c>
      <c r="D76" s="175" t="s">
        <v>308</v>
      </c>
      <c r="E76" s="176">
        <v>17.600000000000001</v>
      </c>
      <c r="F76" s="177"/>
      <c r="G76" s="178">
        <f>ROUND(E76*F76,2)</f>
        <v>0</v>
      </c>
      <c r="H76" s="158"/>
      <c r="I76" s="157">
        <f>ROUND(E76*H76,2)</f>
        <v>0</v>
      </c>
      <c r="J76" s="158"/>
      <c r="K76" s="157">
        <f>ROUND(E76*J76,2)</f>
        <v>0</v>
      </c>
      <c r="L76" s="157">
        <v>21</v>
      </c>
      <c r="M76" s="157">
        <f>G76*(1+L76/100)</f>
        <v>0</v>
      </c>
      <c r="N76" s="156">
        <v>0.17280000000000001</v>
      </c>
      <c r="O76" s="156">
        <f>ROUND(E76*N76,2)</f>
        <v>3.04</v>
      </c>
      <c r="P76" s="156">
        <v>0</v>
      </c>
      <c r="Q76" s="156">
        <f>ROUND(E76*P76,2)</f>
        <v>0</v>
      </c>
      <c r="R76" s="157" t="s">
        <v>349</v>
      </c>
      <c r="S76" s="157" t="s">
        <v>300</v>
      </c>
      <c r="T76" s="157" t="s">
        <v>300</v>
      </c>
      <c r="U76" s="157">
        <v>0</v>
      </c>
      <c r="V76" s="157">
        <f>ROUND(E76*U76,2)</f>
        <v>0</v>
      </c>
      <c r="W76" s="157"/>
      <c r="X76" s="157" t="s">
        <v>334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335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2" x14ac:dyDescent="0.2">
      <c r="A77" s="154"/>
      <c r="B77" s="155"/>
      <c r="C77" s="188" t="s">
        <v>3537</v>
      </c>
      <c r="D77" s="159"/>
      <c r="E77" s="160">
        <v>16</v>
      </c>
      <c r="F77" s="157"/>
      <c r="G77" s="157"/>
      <c r="H77" s="157"/>
      <c r="I77" s="157"/>
      <c r="J77" s="157"/>
      <c r="K77" s="157"/>
      <c r="L77" s="157"/>
      <c r="M77" s="157"/>
      <c r="N77" s="156"/>
      <c r="O77" s="156"/>
      <c r="P77" s="156"/>
      <c r="Q77" s="156"/>
      <c r="R77" s="157"/>
      <c r="S77" s="157"/>
      <c r="T77" s="157"/>
      <c r="U77" s="157"/>
      <c r="V77" s="157"/>
      <c r="W77" s="157"/>
      <c r="X77" s="157"/>
      <c r="Y77" s="157"/>
      <c r="Z77" s="147"/>
      <c r="AA77" s="147"/>
      <c r="AB77" s="147"/>
      <c r="AC77" s="147"/>
      <c r="AD77" s="147"/>
      <c r="AE77" s="147"/>
      <c r="AF77" s="147"/>
      <c r="AG77" s="147" t="s">
        <v>305</v>
      </c>
      <c r="AH77" s="147">
        <v>0</v>
      </c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3" x14ac:dyDescent="0.2">
      <c r="A78" s="154"/>
      <c r="B78" s="155"/>
      <c r="C78" s="195" t="s">
        <v>1146</v>
      </c>
      <c r="D78" s="193"/>
      <c r="E78" s="194">
        <v>1.6</v>
      </c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4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ht="22.5" outlineLevel="1" x14ac:dyDescent="0.2">
      <c r="A79" s="173">
        <v>21</v>
      </c>
      <c r="B79" s="174" t="s">
        <v>3538</v>
      </c>
      <c r="C79" s="187" t="s">
        <v>3735</v>
      </c>
      <c r="D79" s="175" t="s">
        <v>308</v>
      </c>
      <c r="E79" s="176">
        <v>3.3</v>
      </c>
      <c r="F79" s="177"/>
      <c r="G79" s="178">
        <f>ROUND(E79*F79,2)</f>
        <v>0</v>
      </c>
      <c r="H79" s="158"/>
      <c r="I79" s="157">
        <f>ROUND(E79*H79,2)</f>
        <v>0</v>
      </c>
      <c r="J79" s="158"/>
      <c r="K79" s="157">
        <f>ROUND(E79*J79,2)</f>
        <v>0</v>
      </c>
      <c r="L79" s="157">
        <v>21</v>
      </c>
      <c r="M79" s="157">
        <f>G79*(1+L79/100)</f>
        <v>0</v>
      </c>
      <c r="N79" s="156">
        <v>0.17824000000000001</v>
      </c>
      <c r="O79" s="156">
        <f>ROUND(E79*N79,2)</f>
        <v>0.59</v>
      </c>
      <c r="P79" s="156">
        <v>0</v>
      </c>
      <c r="Q79" s="156">
        <f>ROUND(E79*P79,2)</f>
        <v>0</v>
      </c>
      <c r="R79" s="157" t="s">
        <v>349</v>
      </c>
      <c r="S79" s="157" t="s">
        <v>300</v>
      </c>
      <c r="T79" s="157" t="s">
        <v>300</v>
      </c>
      <c r="U79" s="157">
        <v>0</v>
      </c>
      <c r="V79" s="157">
        <f>ROUND(E79*U79,2)</f>
        <v>0</v>
      </c>
      <c r="W79" s="157"/>
      <c r="X79" s="157" t="s">
        <v>334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335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2" x14ac:dyDescent="0.2">
      <c r="A80" s="154"/>
      <c r="B80" s="155"/>
      <c r="C80" s="188" t="s">
        <v>3539</v>
      </c>
      <c r="D80" s="159"/>
      <c r="E80" s="160">
        <v>3</v>
      </c>
      <c r="F80" s="157"/>
      <c r="G80" s="157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305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3" x14ac:dyDescent="0.2">
      <c r="A81" s="154"/>
      <c r="B81" s="155"/>
      <c r="C81" s="195" t="s">
        <v>1146</v>
      </c>
      <c r="D81" s="193"/>
      <c r="E81" s="194">
        <v>0.3</v>
      </c>
      <c r="F81" s="157"/>
      <c r="G81" s="157"/>
      <c r="H81" s="157"/>
      <c r="I81" s="157"/>
      <c r="J81" s="157"/>
      <c r="K81" s="157"/>
      <c r="L81" s="157"/>
      <c r="M81" s="157"/>
      <c r="N81" s="156"/>
      <c r="O81" s="156"/>
      <c r="P81" s="156"/>
      <c r="Q81" s="156"/>
      <c r="R81" s="157"/>
      <c r="S81" s="157"/>
      <c r="T81" s="157"/>
      <c r="U81" s="157"/>
      <c r="V81" s="157"/>
      <c r="W81" s="157"/>
      <c r="X81" s="157"/>
      <c r="Y81" s="157"/>
      <c r="Z81" s="147"/>
      <c r="AA81" s="147"/>
      <c r="AB81" s="147"/>
      <c r="AC81" s="147"/>
      <c r="AD81" s="147"/>
      <c r="AE81" s="147"/>
      <c r="AF81" s="147"/>
      <c r="AG81" s="147" t="s">
        <v>305</v>
      </c>
      <c r="AH81" s="147">
        <v>4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">
      <c r="A82" s="173">
        <v>22</v>
      </c>
      <c r="B82" s="174" t="s">
        <v>3540</v>
      </c>
      <c r="C82" s="187" t="s">
        <v>3541</v>
      </c>
      <c r="D82" s="175" t="s">
        <v>355</v>
      </c>
      <c r="E82" s="176">
        <v>37.299999999999997</v>
      </c>
      <c r="F82" s="177"/>
      <c r="G82" s="178">
        <f>ROUND(E82*F82,2)</f>
        <v>0</v>
      </c>
      <c r="H82" s="158"/>
      <c r="I82" s="157">
        <f>ROUND(E82*H82,2)</f>
        <v>0</v>
      </c>
      <c r="J82" s="158"/>
      <c r="K82" s="157">
        <f>ROUND(E82*J82,2)</f>
        <v>0</v>
      </c>
      <c r="L82" s="157">
        <v>21</v>
      </c>
      <c r="M82" s="157">
        <f>G82*(1+L82/100)</f>
        <v>0</v>
      </c>
      <c r="N82" s="156">
        <v>3.6000000000000002E-4</v>
      </c>
      <c r="O82" s="156">
        <f>ROUND(E82*N82,2)</f>
        <v>0.01</v>
      </c>
      <c r="P82" s="156">
        <v>0</v>
      </c>
      <c r="Q82" s="156">
        <f>ROUND(E82*P82,2)</f>
        <v>0</v>
      </c>
      <c r="R82" s="157"/>
      <c r="S82" s="157" t="s">
        <v>300</v>
      </c>
      <c r="T82" s="157" t="s">
        <v>300</v>
      </c>
      <c r="U82" s="157">
        <v>0.43</v>
      </c>
      <c r="V82" s="157">
        <f>ROUND(E82*U82,2)</f>
        <v>16.04</v>
      </c>
      <c r="W82" s="157"/>
      <c r="X82" s="157" t="s">
        <v>301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303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ht="22.5" outlineLevel="2" x14ac:dyDescent="0.2">
      <c r="A83" s="154"/>
      <c r="B83" s="155"/>
      <c r="C83" s="188" t="s">
        <v>3542</v>
      </c>
      <c r="D83" s="159"/>
      <c r="E83" s="160">
        <v>37.299999999999997</v>
      </c>
      <c r="F83" s="157"/>
      <c r="G83" s="157"/>
      <c r="H83" s="157"/>
      <c r="I83" s="157"/>
      <c r="J83" s="157"/>
      <c r="K83" s="157"/>
      <c r="L83" s="157"/>
      <c r="M83" s="157"/>
      <c r="N83" s="156"/>
      <c r="O83" s="156"/>
      <c r="P83" s="156"/>
      <c r="Q83" s="156"/>
      <c r="R83" s="157"/>
      <c r="S83" s="157"/>
      <c r="T83" s="157"/>
      <c r="U83" s="157"/>
      <c r="V83" s="157"/>
      <c r="W83" s="157"/>
      <c r="X83" s="157"/>
      <c r="Y83" s="157"/>
      <c r="Z83" s="147"/>
      <c r="AA83" s="147"/>
      <c r="AB83" s="147"/>
      <c r="AC83" s="147"/>
      <c r="AD83" s="147"/>
      <c r="AE83" s="147"/>
      <c r="AF83" s="147"/>
      <c r="AG83" s="147" t="s">
        <v>305</v>
      </c>
      <c r="AH83" s="147">
        <v>0</v>
      </c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ht="22.5" outlineLevel="1" x14ac:dyDescent="0.2">
      <c r="A84" s="173">
        <v>23</v>
      </c>
      <c r="B84" s="174" t="s">
        <v>721</v>
      </c>
      <c r="C84" s="187" t="s">
        <v>722</v>
      </c>
      <c r="D84" s="175" t="s">
        <v>308</v>
      </c>
      <c r="E84" s="176">
        <v>93</v>
      </c>
      <c r="F84" s="177"/>
      <c r="G84" s="178">
        <f>ROUND(E84*F84,2)</f>
        <v>0</v>
      </c>
      <c r="H84" s="158"/>
      <c r="I84" s="157">
        <f>ROUND(E84*H84,2)</f>
        <v>0</v>
      </c>
      <c r="J84" s="158"/>
      <c r="K84" s="157">
        <f>ROUND(E84*J84,2)</f>
        <v>0</v>
      </c>
      <c r="L84" s="157">
        <v>21</v>
      </c>
      <c r="M84" s="157">
        <f>G84*(1+L84/100)</f>
        <v>0</v>
      </c>
      <c r="N84" s="156">
        <v>0.16700000000000001</v>
      </c>
      <c r="O84" s="156">
        <f>ROUND(E84*N84,2)</f>
        <v>15.53</v>
      </c>
      <c r="P84" s="156">
        <v>0</v>
      </c>
      <c r="Q84" s="156">
        <f>ROUND(E84*P84,2)</f>
        <v>0</v>
      </c>
      <c r="R84" s="157"/>
      <c r="S84" s="157" t="s">
        <v>300</v>
      </c>
      <c r="T84" s="157" t="s">
        <v>300</v>
      </c>
      <c r="U84" s="157">
        <v>0.755</v>
      </c>
      <c r="V84" s="157">
        <f>ROUND(E84*U84,2)</f>
        <v>70.22</v>
      </c>
      <c r="W84" s="157"/>
      <c r="X84" s="157" t="s">
        <v>301</v>
      </c>
      <c r="Y84" s="157" t="s">
        <v>302</v>
      </c>
      <c r="Z84" s="147"/>
      <c r="AA84" s="147"/>
      <c r="AB84" s="147"/>
      <c r="AC84" s="147"/>
      <c r="AD84" s="147"/>
      <c r="AE84" s="147"/>
      <c r="AF84" s="147"/>
      <c r="AG84" s="147" t="s">
        <v>303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2" x14ac:dyDescent="0.2">
      <c r="A85" s="154"/>
      <c r="B85" s="155"/>
      <c r="C85" s="188" t="s">
        <v>3504</v>
      </c>
      <c r="D85" s="159"/>
      <c r="E85" s="160">
        <v>93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">
      <c r="A86" s="173">
        <v>24</v>
      </c>
      <c r="B86" s="174" t="s">
        <v>3543</v>
      </c>
      <c r="C86" s="187" t="s">
        <v>726</v>
      </c>
      <c r="D86" s="175" t="s">
        <v>308</v>
      </c>
      <c r="E86" s="176">
        <v>97.65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0.12</v>
      </c>
      <c r="O86" s="156">
        <f>ROUND(E86*N86,2)</f>
        <v>11.72</v>
      </c>
      <c r="P86" s="156">
        <v>0</v>
      </c>
      <c r="Q86" s="156">
        <f>ROUND(E86*P86,2)</f>
        <v>0</v>
      </c>
      <c r="R86" s="157"/>
      <c r="S86" s="157" t="s">
        <v>332</v>
      </c>
      <c r="T86" s="157" t="s">
        <v>1419</v>
      </c>
      <c r="U86" s="157">
        <v>0</v>
      </c>
      <c r="V86" s="157">
        <f>ROUND(E86*U86,2)</f>
        <v>0</v>
      </c>
      <c r="W86" s="157"/>
      <c r="X86" s="157" t="s">
        <v>334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335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">
      <c r="A87" s="154"/>
      <c r="B87" s="155"/>
      <c r="C87" s="188" t="s">
        <v>3504</v>
      </c>
      <c r="D87" s="159"/>
      <c r="E87" s="160">
        <v>93</v>
      </c>
      <c r="F87" s="157"/>
      <c r="G87" s="157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305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3" x14ac:dyDescent="0.2">
      <c r="A88" s="154"/>
      <c r="B88" s="155"/>
      <c r="C88" s="195" t="s">
        <v>588</v>
      </c>
      <c r="D88" s="193"/>
      <c r="E88" s="194">
        <v>4.6500000000000004</v>
      </c>
      <c r="F88" s="157"/>
      <c r="G88" s="157"/>
      <c r="H88" s="157"/>
      <c r="I88" s="157"/>
      <c r="J88" s="157"/>
      <c r="K88" s="157"/>
      <c r="L88" s="157"/>
      <c r="M88" s="157"/>
      <c r="N88" s="156"/>
      <c r="O88" s="156"/>
      <c r="P88" s="156"/>
      <c r="Q88" s="156"/>
      <c r="R88" s="157"/>
      <c r="S88" s="157"/>
      <c r="T88" s="157"/>
      <c r="U88" s="157"/>
      <c r="V88" s="157"/>
      <c r="W88" s="157"/>
      <c r="X88" s="157"/>
      <c r="Y88" s="157"/>
      <c r="Z88" s="147"/>
      <c r="AA88" s="147"/>
      <c r="AB88" s="147"/>
      <c r="AC88" s="147"/>
      <c r="AD88" s="147"/>
      <c r="AE88" s="147"/>
      <c r="AF88" s="147"/>
      <c r="AG88" s="147" t="s">
        <v>305</v>
      </c>
      <c r="AH88" s="147">
        <v>4</v>
      </c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2">
      <c r="A89" s="173">
        <v>25</v>
      </c>
      <c r="B89" s="174" t="s">
        <v>3544</v>
      </c>
      <c r="C89" s="187" t="s">
        <v>3545</v>
      </c>
      <c r="D89" s="175" t="s">
        <v>308</v>
      </c>
      <c r="E89" s="176">
        <v>71</v>
      </c>
      <c r="F89" s="177"/>
      <c r="G89" s="178">
        <f>ROUND(E89*F89,2)</f>
        <v>0</v>
      </c>
      <c r="H89" s="158"/>
      <c r="I89" s="157">
        <f>ROUND(E89*H89,2)</f>
        <v>0</v>
      </c>
      <c r="J89" s="158"/>
      <c r="K89" s="157">
        <f>ROUND(E89*J89,2)</f>
        <v>0</v>
      </c>
      <c r="L89" s="157">
        <v>21</v>
      </c>
      <c r="M89" s="157">
        <f>G89*(1+L89/100)</f>
        <v>0</v>
      </c>
      <c r="N89" s="156">
        <v>0.11</v>
      </c>
      <c r="O89" s="156">
        <f>ROUND(E89*N89,2)</f>
        <v>7.81</v>
      </c>
      <c r="P89" s="156">
        <v>0</v>
      </c>
      <c r="Q89" s="156">
        <f>ROUND(E89*P89,2)</f>
        <v>0</v>
      </c>
      <c r="R89" s="157"/>
      <c r="S89" s="157" t="s">
        <v>300</v>
      </c>
      <c r="T89" s="157" t="s">
        <v>300</v>
      </c>
      <c r="U89" s="157">
        <v>1.135</v>
      </c>
      <c r="V89" s="157">
        <f>ROUND(E89*U89,2)</f>
        <v>80.59</v>
      </c>
      <c r="W89" s="157"/>
      <c r="X89" s="157" t="s">
        <v>301</v>
      </c>
      <c r="Y89" s="157" t="s">
        <v>302</v>
      </c>
      <c r="Z89" s="147"/>
      <c r="AA89" s="147"/>
      <c r="AB89" s="147"/>
      <c r="AC89" s="147"/>
      <c r="AD89" s="147"/>
      <c r="AE89" s="147"/>
      <c r="AF89" s="147"/>
      <c r="AG89" s="147" t="s">
        <v>303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2" x14ac:dyDescent="0.2">
      <c r="A90" s="154"/>
      <c r="B90" s="155"/>
      <c r="C90" s="188" t="s">
        <v>3506</v>
      </c>
      <c r="D90" s="159"/>
      <c r="E90" s="160">
        <v>71</v>
      </c>
      <c r="F90" s="157"/>
      <c r="G90" s="157"/>
      <c r="H90" s="157"/>
      <c r="I90" s="157"/>
      <c r="J90" s="157"/>
      <c r="K90" s="157"/>
      <c r="L90" s="157"/>
      <c r="M90" s="157"/>
      <c r="N90" s="156"/>
      <c r="O90" s="156"/>
      <c r="P90" s="156"/>
      <c r="Q90" s="156"/>
      <c r="R90" s="157"/>
      <c r="S90" s="157"/>
      <c r="T90" s="157"/>
      <c r="U90" s="157"/>
      <c r="V90" s="157"/>
      <c r="W90" s="157"/>
      <c r="X90" s="157"/>
      <c r="Y90" s="157"/>
      <c r="Z90" s="147"/>
      <c r="AA90" s="147"/>
      <c r="AB90" s="147"/>
      <c r="AC90" s="147"/>
      <c r="AD90" s="147"/>
      <c r="AE90" s="147"/>
      <c r="AF90" s="147"/>
      <c r="AG90" s="147" t="s">
        <v>305</v>
      </c>
      <c r="AH90" s="147">
        <v>0</v>
      </c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ht="22.5" outlineLevel="1" x14ac:dyDescent="0.2">
      <c r="A91" s="173">
        <v>26</v>
      </c>
      <c r="B91" s="174" t="s">
        <v>3546</v>
      </c>
      <c r="C91" s="187" t="s">
        <v>3736</v>
      </c>
      <c r="D91" s="175" t="s">
        <v>308</v>
      </c>
      <c r="E91" s="176">
        <v>78.099999999999994</v>
      </c>
      <c r="F91" s="177"/>
      <c r="G91" s="178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0.14479</v>
      </c>
      <c r="O91" s="156">
        <f>ROUND(E91*N91,2)</f>
        <v>11.31</v>
      </c>
      <c r="P91" s="156">
        <v>0</v>
      </c>
      <c r="Q91" s="156">
        <f>ROUND(E91*P91,2)</f>
        <v>0</v>
      </c>
      <c r="R91" s="157" t="s">
        <v>349</v>
      </c>
      <c r="S91" s="157" t="s">
        <v>300</v>
      </c>
      <c r="T91" s="157" t="s">
        <v>333</v>
      </c>
      <c r="U91" s="157">
        <v>0</v>
      </c>
      <c r="V91" s="157">
        <f>ROUND(E91*U91,2)</f>
        <v>0</v>
      </c>
      <c r="W91" s="157"/>
      <c r="X91" s="157" t="s">
        <v>334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335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2" x14ac:dyDescent="0.2">
      <c r="A92" s="154"/>
      <c r="B92" s="155"/>
      <c r="C92" s="188" t="s">
        <v>3506</v>
      </c>
      <c r="D92" s="159"/>
      <c r="E92" s="160">
        <v>71</v>
      </c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3" x14ac:dyDescent="0.2">
      <c r="A93" s="154"/>
      <c r="B93" s="155"/>
      <c r="C93" s="195" t="s">
        <v>1146</v>
      </c>
      <c r="D93" s="193"/>
      <c r="E93" s="194">
        <v>7.1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4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">
      <c r="A94" s="173">
        <v>27</v>
      </c>
      <c r="B94" s="174" t="s">
        <v>3547</v>
      </c>
      <c r="C94" s="187" t="s">
        <v>3548</v>
      </c>
      <c r="D94" s="175" t="s">
        <v>308</v>
      </c>
      <c r="E94" s="176">
        <v>213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0</v>
      </c>
      <c r="O94" s="156">
        <f>ROUND(E94*N94,2)</f>
        <v>0</v>
      </c>
      <c r="P94" s="156">
        <v>0</v>
      </c>
      <c r="Q94" s="156">
        <f>ROUND(E94*P94,2)</f>
        <v>0</v>
      </c>
      <c r="R94" s="157"/>
      <c r="S94" s="157" t="s">
        <v>300</v>
      </c>
      <c r="T94" s="157" t="s">
        <v>300</v>
      </c>
      <c r="U94" s="157">
        <v>2.5999999999999999E-2</v>
      </c>
      <c r="V94" s="157">
        <f>ROUND(E94*U94,2)</f>
        <v>5.54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303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">
      <c r="A95" s="154"/>
      <c r="B95" s="155"/>
      <c r="C95" s="188" t="s">
        <v>3549</v>
      </c>
      <c r="D95" s="159"/>
      <c r="E95" s="160">
        <v>213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">
      <c r="A96" s="173">
        <v>28</v>
      </c>
      <c r="B96" s="174" t="s">
        <v>3550</v>
      </c>
      <c r="C96" s="187" t="s">
        <v>3551</v>
      </c>
      <c r="D96" s="175" t="s">
        <v>308</v>
      </c>
      <c r="E96" s="176">
        <v>71</v>
      </c>
      <c r="F96" s="177"/>
      <c r="G96" s="178">
        <f>ROUND(E96*F96,2)</f>
        <v>0</v>
      </c>
      <c r="H96" s="158"/>
      <c r="I96" s="157">
        <f>ROUND(E96*H96,2)</f>
        <v>0</v>
      </c>
      <c r="J96" s="158"/>
      <c r="K96" s="157">
        <f>ROUND(E96*J96,2)</f>
        <v>0</v>
      </c>
      <c r="L96" s="157">
        <v>21</v>
      </c>
      <c r="M96" s="157">
        <f>G96*(1+L96/100)</f>
        <v>0</v>
      </c>
      <c r="N96" s="156">
        <v>0</v>
      </c>
      <c r="O96" s="156">
        <f>ROUND(E96*N96,2)</f>
        <v>0</v>
      </c>
      <c r="P96" s="156">
        <v>0</v>
      </c>
      <c r="Q96" s="156">
        <f>ROUND(E96*P96,2)</f>
        <v>0</v>
      </c>
      <c r="R96" s="157"/>
      <c r="S96" s="157" t="s">
        <v>300</v>
      </c>
      <c r="T96" s="157" t="s">
        <v>300</v>
      </c>
      <c r="U96" s="157">
        <v>1.9E-2</v>
      </c>
      <c r="V96" s="157">
        <f>ROUND(E96*U96,2)</f>
        <v>1.35</v>
      </c>
      <c r="W96" s="157"/>
      <c r="X96" s="157" t="s">
        <v>301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303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2" x14ac:dyDescent="0.2">
      <c r="A97" s="154"/>
      <c r="B97" s="155"/>
      <c r="C97" s="188" t="s">
        <v>3506</v>
      </c>
      <c r="D97" s="159"/>
      <c r="E97" s="160">
        <v>71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">
      <c r="A98" s="173">
        <v>29</v>
      </c>
      <c r="B98" s="174" t="s">
        <v>3552</v>
      </c>
      <c r="C98" s="187" t="s">
        <v>3737</v>
      </c>
      <c r="D98" s="175" t="s">
        <v>348</v>
      </c>
      <c r="E98" s="176">
        <v>12.07</v>
      </c>
      <c r="F98" s="177"/>
      <c r="G98" s="178">
        <f>ROUND(E98*F98,2)</f>
        <v>0</v>
      </c>
      <c r="H98" s="158"/>
      <c r="I98" s="157">
        <f>ROUND(E98*H98,2)</f>
        <v>0</v>
      </c>
      <c r="J98" s="158"/>
      <c r="K98" s="157">
        <f>ROUND(E98*J98,2)</f>
        <v>0</v>
      </c>
      <c r="L98" s="157">
        <v>21</v>
      </c>
      <c r="M98" s="157">
        <f>G98*(1+L98/100)</f>
        <v>0</v>
      </c>
      <c r="N98" s="156">
        <v>1</v>
      </c>
      <c r="O98" s="156">
        <f>ROUND(E98*N98,2)</f>
        <v>12.07</v>
      </c>
      <c r="P98" s="156">
        <v>0</v>
      </c>
      <c r="Q98" s="156">
        <f>ROUND(E98*P98,2)</f>
        <v>0</v>
      </c>
      <c r="R98" s="157" t="s">
        <v>349</v>
      </c>
      <c r="S98" s="157" t="s">
        <v>300</v>
      </c>
      <c r="T98" s="157" t="s">
        <v>300</v>
      </c>
      <c r="U98" s="157">
        <v>0</v>
      </c>
      <c r="V98" s="157">
        <f>ROUND(E98*U98,2)</f>
        <v>0</v>
      </c>
      <c r="W98" s="157"/>
      <c r="X98" s="157" t="s">
        <v>334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335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">
      <c r="A99" s="154"/>
      <c r="B99" s="155"/>
      <c r="C99" s="188" t="s">
        <v>3553</v>
      </c>
      <c r="D99" s="159"/>
      <c r="E99" s="160">
        <v>12.07</v>
      </c>
      <c r="F99" s="157"/>
      <c r="G99" s="157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305</v>
      </c>
      <c r="AH99" s="147">
        <v>0</v>
      </c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2">
      <c r="A100" s="173">
        <v>30</v>
      </c>
      <c r="B100" s="174" t="s">
        <v>3554</v>
      </c>
      <c r="C100" s="187" t="s">
        <v>3738</v>
      </c>
      <c r="D100" s="175" t="s">
        <v>348</v>
      </c>
      <c r="E100" s="176">
        <v>12.07</v>
      </c>
      <c r="F100" s="177"/>
      <c r="G100" s="178">
        <f>ROUND(E100*F100,2)</f>
        <v>0</v>
      </c>
      <c r="H100" s="158"/>
      <c r="I100" s="157">
        <f>ROUND(E100*H100,2)</f>
        <v>0</v>
      </c>
      <c r="J100" s="158"/>
      <c r="K100" s="157">
        <f>ROUND(E100*J100,2)</f>
        <v>0</v>
      </c>
      <c r="L100" s="157">
        <v>21</v>
      </c>
      <c r="M100" s="157">
        <f>G100*(1+L100/100)</f>
        <v>0</v>
      </c>
      <c r="N100" s="156">
        <v>1</v>
      </c>
      <c r="O100" s="156">
        <f>ROUND(E100*N100,2)</f>
        <v>12.07</v>
      </c>
      <c r="P100" s="156">
        <v>0</v>
      </c>
      <c r="Q100" s="156">
        <f>ROUND(E100*P100,2)</f>
        <v>0</v>
      </c>
      <c r="R100" s="157" t="s">
        <v>349</v>
      </c>
      <c r="S100" s="157" t="s">
        <v>300</v>
      </c>
      <c r="T100" s="157" t="s">
        <v>300</v>
      </c>
      <c r="U100" s="157">
        <v>0</v>
      </c>
      <c r="V100" s="157">
        <f>ROUND(E100*U100,2)</f>
        <v>0</v>
      </c>
      <c r="W100" s="157"/>
      <c r="X100" s="157" t="s">
        <v>334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335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2" x14ac:dyDescent="0.2">
      <c r="A101" s="154"/>
      <c r="B101" s="155"/>
      <c r="C101" s="188" t="s">
        <v>3553</v>
      </c>
      <c r="D101" s="159"/>
      <c r="E101" s="160">
        <v>12.07</v>
      </c>
      <c r="F101" s="157"/>
      <c r="G101" s="157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305</v>
      </c>
      <c r="AH101" s="147">
        <v>0</v>
      </c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1" x14ac:dyDescent="0.2">
      <c r="A102" s="173">
        <v>31</v>
      </c>
      <c r="B102" s="174" t="s">
        <v>3555</v>
      </c>
      <c r="C102" s="187" t="s">
        <v>3739</v>
      </c>
      <c r="D102" s="175" t="s">
        <v>348</v>
      </c>
      <c r="E102" s="176">
        <v>24.14</v>
      </c>
      <c r="F102" s="177"/>
      <c r="G102" s="178">
        <f>ROUND(E102*F102,2)</f>
        <v>0</v>
      </c>
      <c r="H102" s="158"/>
      <c r="I102" s="157">
        <f>ROUND(E102*H102,2)</f>
        <v>0</v>
      </c>
      <c r="J102" s="158"/>
      <c r="K102" s="157">
        <f>ROUND(E102*J102,2)</f>
        <v>0</v>
      </c>
      <c r="L102" s="157">
        <v>21</v>
      </c>
      <c r="M102" s="157">
        <f>G102*(1+L102/100)</f>
        <v>0</v>
      </c>
      <c r="N102" s="156">
        <v>1</v>
      </c>
      <c r="O102" s="156">
        <f>ROUND(E102*N102,2)</f>
        <v>24.14</v>
      </c>
      <c r="P102" s="156">
        <v>0</v>
      </c>
      <c r="Q102" s="156">
        <f>ROUND(E102*P102,2)</f>
        <v>0</v>
      </c>
      <c r="R102" s="157" t="s">
        <v>349</v>
      </c>
      <c r="S102" s="157" t="s">
        <v>300</v>
      </c>
      <c r="T102" s="157" t="s">
        <v>300</v>
      </c>
      <c r="U102" s="157">
        <v>0</v>
      </c>
      <c r="V102" s="157">
        <f>ROUND(E102*U102,2)</f>
        <v>0</v>
      </c>
      <c r="W102" s="157"/>
      <c r="X102" s="157" t="s">
        <v>334</v>
      </c>
      <c r="Y102" s="157" t="s">
        <v>302</v>
      </c>
      <c r="Z102" s="147"/>
      <c r="AA102" s="147"/>
      <c r="AB102" s="147"/>
      <c r="AC102" s="147"/>
      <c r="AD102" s="147"/>
      <c r="AE102" s="147"/>
      <c r="AF102" s="147"/>
      <c r="AG102" s="147" t="s">
        <v>335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2" x14ac:dyDescent="0.2">
      <c r="A103" s="154"/>
      <c r="B103" s="155"/>
      <c r="C103" s="188" t="s">
        <v>3556</v>
      </c>
      <c r="D103" s="159"/>
      <c r="E103" s="160">
        <v>24.14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">
      <c r="A104" s="173">
        <v>32</v>
      </c>
      <c r="B104" s="174" t="s">
        <v>3557</v>
      </c>
      <c r="C104" s="187" t="s">
        <v>3740</v>
      </c>
      <c r="D104" s="175" t="s">
        <v>348</v>
      </c>
      <c r="E104" s="176">
        <v>12.07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1</v>
      </c>
      <c r="O104" s="156">
        <f>ROUND(E104*N104,2)</f>
        <v>12.07</v>
      </c>
      <c r="P104" s="156">
        <v>0</v>
      </c>
      <c r="Q104" s="156">
        <f>ROUND(E104*P104,2)</f>
        <v>0</v>
      </c>
      <c r="R104" s="157" t="s">
        <v>349</v>
      </c>
      <c r="S104" s="157" t="s">
        <v>300</v>
      </c>
      <c r="T104" s="157" t="s">
        <v>300</v>
      </c>
      <c r="U104" s="157">
        <v>0</v>
      </c>
      <c r="V104" s="157">
        <f>ROUND(E104*U104,2)</f>
        <v>0</v>
      </c>
      <c r="W104" s="157"/>
      <c r="X104" s="157" t="s">
        <v>334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335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2" x14ac:dyDescent="0.2">
      <c r="A105" s="154"/>
      <c r="B105" s="155"/>
      <c r="C105" s="188" t="s">
        <v>3553</v>
      </c>
      <c r="D105" s="159"/>
      <c r="E105" s="160">
        <v>12.07</v>
      </c>
      <c r="F105" s="157"/>
      <c r="G105" s="157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305</v>
      </c>
      <c r="AH105" s="147">
        <v>0</v>
      </c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ht="22.5" outlineLevel="1" x14ac:dyDescent="0.2">
      <c r="A106" s="173">
        <v>33</v>
      </c>
      <c r="B106" s="174" t="s">
        <v>3558</v>
      </c>
      <c r="C106" s="187" t="s">
        <v>3559</v>
      </c>
      <c r="D106" s="175" t="s">
        <v>308</v>
      </c>
      <c r="E106" s="176">
        <v>12</v>
      </c>
      <c r="F106" s="177"/>
      <c r="G106" s="178">
        <f>ROUND(E106*F106,2)</f>
        <v>0</v>
      </c>
      <c r="H106" s="158"/>
      <c r="I106" s="157">
        <f>ROUND(E106*H106,2)</f>
        <v>0</v>
      </c>
      <c r="J106" s="158"/>
      <c r="K106" s="157">
        <f>ROUND(E106*J106,2)</f>
        <v>0</v>
      </c>
      <c r="L106" s="157">
        <v>21</v>
      </c>
      <c r="M106" s="157">
        <f>G106*(1+L106/100)</f>
        <v>0</v>
      </c>
      <c r="N106" s="156">
        <v>0.10373</v>
      </c>
      <c r="O106" s="156">
        <f>ROUND(E106*N106,2)</f>
        <v>1.24</v>
      </c>
      <c r="P106" s="156">
        <v>0</v>
      </c>
      <c r="Q106" s="156">
        <f>ROUND(E106*P106,2)</f>
        <v>0</v>
      </c>
      <c r="R106" s="157"/>
      <c r="S106" s="157" t="s">
        <v>300</v>
      </c>
      <c r="T106" s="157" t="s">
        <v>300</v>
      </c>
      <c r="U106" s="157">
        <v>6.4000000000000001E-2</v>
      </c>
      <c r="V106" s="157">
        <f>ROUND(E106*U106,2)</f>
        <v>0.77</v>
      </c>
      <c r="W106" s="157"/>
      <c r="X106" s="157" t="s">
        <v>301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303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2" x14ac:dyDescent="0.2">
      <c r="A107" s="154"/>
      <c r="B107" s="155"/>
      <c r="C107" s="188" t="s">
        <v>3560</v>
      </c>
      <c r="D107" s="159"/>
      <c r="E107" s="160">
        <v>12</v>
      </c>
      <c r="F107" s="157"/>
      <c r="G107" s="157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305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2.5" outlineLevel="1" x14ac:dyDescent="0.2">
      <c r="A108" s="173">
        <v>34</v>
      </c>
      <c r="B108" s="174" t="s">
        <v>3561</v>
      </c>
      <c r="C108" s="187" t="s">
        <v>3562</v>
      </c>
      <c r="D108" s="175" t="s">
        <v>308</v>
      </c>
      <c r="E108" s="176">
        <v>12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2.9999999999999997E-4</v>
      </c>
      <c r="O108" s="156">
        <f>ROUND(E108*N108,2)</f>
        <v>0</v>
      </c>
      <c r="P108" s="156">
        <v>0</v>
      </c>
      <c r="Q108" s="156">
        <f>ROUND(E108*P108,2)</f>
        <v>0</v>
      </c>
      <c r="R108" s="157"/>
      <c r="S108" s="157" t="s">
        <v>300</v>
      </c>
      <c r="T108" s="157" t="s">
        <v>300</v>
      </c>
      <c r="U108" s="157">
        <v>2E-3</v>
      </c>
      <c r="V108" s="157">
        <f>ROUND(E108*U108,2)</f>
        <v>0.02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303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">
      <c r="A109" s="154"/>
      <c r="B109" s="155"/>
      <c r="C109" s="188" t="s">
        <v>3560</v>
      </c>
      <c r="D109" s="159"/>
      <c r="E109" s="160">
        <v>12</v>
      </c>
      <c r="F109" s="157"/>
      <c r="G109" s="157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305</v>
      </c>
      <c r="AH109" s="147">
        <v>0</v>
      </c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ht="22.5" outlineLevel="1" x14ac:dyDescent="0.2">
      <c r="A110" s="173">
        <v>35</v>
      </c>
      <c r="B110" s="174" t="s">
        <v>3563</v>
      </c>
      <c r="C110" s="187" t="s">
        <v>3564</v>
      </c>
      <c r="D110" s="175" t="s">
        <v>308</v>
      </c>
      <c r="E110" s="176">
        <v>12</v>
      </c>
      <c r="F110" s="177"/>
      <c r="G110" s="178">
        <f>ROUND(E110*F110,2)</f>
        <v>0</v>
      </c>
      <c r="H110" s="158"/>
      <c r="I110" s="157">
        <f>ROUND(E110*H110,2)</f>
        <v>0</v>
      </c>
      <c r="J110" s="158"/>
      <c r="K110" s="157">
        <f>ROUND(E110*J110,2)</f>
        <v>0</v>
      </c>
      <c r="L110" s="157">
        <v>21</v>
      </c>
      <c r="M110" s="157">
        <f>G110*(1+L110/100)</f>
        <v>0</v>
      </c>
      <c r="N110" s="156">
        <v>0.23737</v>
      </c>
      <c r="O110" s="156">
        <f>ROUND(E110*N110,2)</f>
        <v>2.85</v>
      </c>
      <c r="P110" s="156">
        <v>0</v>
      </c>
      <c r="Q110" s="156">
        <f>ROUND(E110*P110,2)</f>
        <v>0</v>
      </c>
      <c r="R110" s="157"/>
      <c r="S110" s="157" t="s">
        <v>300</v>
      </c>
      <c r="T110" s="157" t="s">
        <v>300</v>
      </c>
      <c r="U110" s="157">
        <v>7.6999999999999999E-2</v>
      </c>
      <c r="V110" s="157">
        <f>ROUND(E110*U110,2)</f>
        <v>0.92</v>
      </c>
      <c r="W110" s="157"/>
      <c r="X110" s="157" t="s">
        <v>301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303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2" x14ac:dyDescent="0.2">
      <c r="A111" s="154"/>
      <c r="B111" s="155"/>
      <c r="C111" s="188" t="s">
        <v>3560</v>
      </c>
      <c r="D111" s="159"/>
      <c r="E111" s="160">
        <v>12</v>
      </c>
      <c r="F111" s="157"/>
      <c r="G111" s="15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305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ht="22.5" outlineLevel="1" x14ac:dyDescent="0.2">
      <c r="A112" s="173">
        <v>36</v>
      </c>
      <c r="B112" s="174" t="s">
        <v>3565</v>
      </c>
      <c r="C112" s="187" t="s">
        <v>3566</v>
      </c>
      <c r="D112" s="175" t="s">
        <v>308</v>
      </c>
      <c r="E112" s="176">
        <v>12</v>
      </c>
      <c r="F112" s="177"/>
      <c r="G112" s="178">
        <f>ROUND(E112*F112,2)</f>
        <v>0</v>
      </c>
      <c r="H112" s="158"/>
      <c r="I112" s="157">
        <f>ROUND(E112*H112,2)</f>
        <v>0</v>
      </c>
      <c r="J112" s="158"/>
      <c r="K112" s="157">
        <f>ROUND(E112*J112,2)</f>
        <v>0</v>
      </c>
      <c r="L112" s="157">
        <v>21</v>
      </c>
      <c r="M112" s="157">
        <f>G112*(1+L112/100)</f>
        <v>0</v>
      </c>
      <c r="N112" s="156">
        <v>1.01E-3</v>
      </c>
      <c r="O112" s="156">
        <f>ROUND(E112*N112,2)</f>
        <v>0.01</v>
      </c>
      <c r="P112" s="156">
        <v>0</v>
      </c>
      <c r="Q112" s="156">
        <f>ROUND(E112*P112,2)</f>
        <v>0</v>
      </c>
      <c r="R112" s="157"/>
      <c r="S112" s="157" t="s">
        <v>300</v>
      </c>
      <c r="T112" s="157" t="s">
        <v>300</v>
      </c>
      <c r="U112" s="157">
        <v>4.0000000000000001E-3</v>
      </c>
      <c r="V112" s="157">
        <f>ROUND(E112*U112,2)</f>
        <v>0.05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303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2" x14ac:dyDescent="0.2">
      <c r="A113" s="154"/>
      <c r="B113" s="155"/>
      <c r="C113" s="188" t="s">
        <v>3560</v>
      </c>
      <c r="D113" s="159"/>
      <c r="E113" s="160">
        <v>12</v>
      </c>
      <c r="F113" s="157"/>
      <c r="G113" s="157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305</v>
      </c>
      <c r="AH113" s="147">
        <v>0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ht="22.5" outlineLevel="1" x14ac:dyDescent="0.2">
      <c r="A114" s="173">
        <v>37</v>
      </c>
      <c r="B114" s="174" t="s">
        <v>3567</v>
      </c>
      <c r="C114" s="187" t="s">
        <v>3568</v>
      </c>
      <c r="D114" s="175" t="s">
        <v>308</v>
      </c>
      <c r="E114" s="176">
        <v>12</v>
      </c>
      <c r="F114" s="177"/>
      <c r="G114" s="178">
        <f>ROUND(E114*F114,2)</f>
        <v>0</v>
      </c>
      <c r="H114" s="158"/>
      <c r="I114" s="157">
        <f>ROUND(E114*H114,2)</f>
        <v>0</v>
      </c>
      <c r="J114" s="158"/>
      <c r="K114" s="157">
        <f>ROUND(E114*J114,2)</f>
        <v>0</v>
      </c>
      <c r="L114" s="157">
        <v>21</v>
      </c>
      <c r="M114" s="157">
        <f>G114*(1+L114/100)</f>
        <v>0</v>
      </c>
      <c r="N114" s="156">
        <v>0.46</v>
      </c>
      <c r="O114" s="156">
        <f>ROUND(E114*N114,2)</f>
        <v>5.52</v>
      </c>
      <c r="P114" s="156">
        <v>0</v>
      </c>
      <c r="Q114" s="156">
        <f>ROUND(E114*P114,2)</f>
        <v>0</v>
      </c>
      <c r="R114" s="157"/>
      <c r="S114" s="157" t="s">
        <v>300</v>
      </c>
      <c r="T114" s="157" t="s">
        <v>300</v>
      </c>
      <c r="U114" s="157">
        <v>2.9000000000000001E-2</v>
      </c>
      <c r="V114" s="157">
        <f>ROUND(E114*U114,2)</f>
        <v>0.35</v>
      </c>
      <c r="W114" s="157"/>
      <c r="X114" s="157" t="s">
        <v>301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303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2" x14ac:dyDescent="0.2">
      <c r="A115" s="154"/>
      <c r="B115" s="155"/>
      <c r="C115" s="188" t="s">
        <v>3569</v>
      </c>
      <c r="D115" s="159"/>
      <c r="E115" s="160">
        <v>12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0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ht="22.5" outlineLevel="1" x14ac:dyDescent="0.2">
      <c r="A116" s="173">
        <v>38</v>
      </c>
      <c r="B116" s="174" t="s">
        <v>3527</v>
      </c>
      <c r="C116" s="187" t="s">
        <v>3528</v>
      </c>
      <c r="D116" s="175" t="s">
        <v>308</v>
      </c>
      <c r="E116" s="176">
        <v>12</v>
      </c>
      <c r="F116" s="177"/>
      <c r="G116" s="178">
        <f>ROUND(E116*F116,2)</f>
        <v>0</v>
      </c>
      <c r="H116" s="158"/>
      <c r="I116" s="157">
        <f>ROUND(E116*H116,2)</f>
        <v>0</v>
      </c>
      <c r="J116" s="158"/>
      <c r="K116" s="157">
        <f>ROUND(E116*J116,2)</f>
        <v>0</v>
      </c>
      <c r="L116" s="157">
        <v>21</v>
      </c>
      <c r="M116" s="157">
        <f>G116*(1+L116/100)</f>
        <v>0</v>
      </c>
      <c r="N116" s="156">
        <v>0.34499999999999997</v>
      </c>
      <c r="O116" s="156">
        <f>ROUND(E116*N116,2)</f>
        <v>4.1399999999999997</v>
      </c>
      <c r="P116" s="156">
        <v>0</v>
      </c>
      <c r="Q116" s="156">
        <f>ROUND(E116*P116,2)</f>
        <v>0</v>
      </c>
      <c r="R116" s="157"/>
      <c r="S116" s="157" t="s">
        <v>300</v>
      </c>
      <c r="T116" s="157" t="s">
        <v>300</v>
      </c>
      <c r="U116" s="157">
        <v>2.5999999999999999E-2</v>
      </c>
      <c r="V116" s="157">
        <f>ROUND(E116*U116,2)</f>
        <v>0.31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303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2" x14ac:dyDescent="0.2">
      <c r="A117" s="154"/>
      <c r="B117" s="155"/>
      <c r="C117" s="188" t="s">
        <v>3560</v>
      </c>
      <c r="D117" s="159"/>
      <c r="E117" s="160">
        <v>12</v>
      </c>
      <c r="F117" s="157"/>
      <c r="G117" s="157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305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x14ac:dyDescent="0.2">
      <c r="A118" s="163" t="s">
        <v>295</v>
      </c>
      <c r="B118" s="164" t="s">
        <v>188</v>
      </c>
      <c r="C118" s="186" t="s">
        <v>189</v>
      </c>
      <c r="D118" s="165"/>
      <c r="E118" s="166"/>
      <c r="F118" s="167"/>
      <c r="G118" s="168">
        <f>SUMIF(AG119:AG134,"&lt;&gt;NOR",G119:G134)</f>
        <v>0</v>
      </c>
      <c r="H118" s="162"/>
      <c r="I118" s="162">
        <f>SUM(I119:I134)</f>
        <v>0</v>
      </c>
      <c r="J118" s="162"/>
      <c r="K118" s="162">
        <f>SUM(K119:K134)</f>
        <v>0</v>
      </c>
      <c r="L118" s="162"/>
      <c r="M118" s="162">
        <f>SUM(M119:M134)</f>
        <v>0</v>
      </c>
      <c r="N118" s="161"/>
      <c r="O118" s="161">
        <f>SUM(O119:O134)</f>
        <v>15.150000000000002</v>
      </c>
      <c r="P118" s="161"/>
      <c r="Q118" s="161">
        <f>SUM(Q119:Q134)</f>
        <v>0</v>
      </c>
      <c r="R118" s="162"/>
      <c r="S118" s="162"/>
      <c r="T118" s="162"/>
      <c r="U118" s="162"/>
      <c r="V118" s="162">
        <f>SUM(V119:V134)</f>
        <v>14.29</v>
      </c>
      <c r="W118" s="162"/>
      <c r="X118" s="162"/>
      <c r="Y118" s="162"/>
      <c r="AG118" t="s">
        <v>296</v>
      </c>
    </row>
    <row r="119" spans="1:60" ht="33.75" outlineLevel="1" x14ac:dyDescent="0.2">
      <c r="A119" s="173">
        <v>39</v>
      </c>
      <c r="B119" s="174" t="s">
        <v>3570</v>
      </c>
      <c r="C119" s="187" t="s">
        <v>3571</v>
      </c>
      <c r="D119" s="175" t="s">
        <v>355</v>
      </c>
      <c r="E119" s="176">
        <v>42.4</v>
      </c>
      <c r="F119" s="177"/>
      <c r="G119" s="178">
        <f>ROUND(E119*F119,2)</f>
        <v>0</v>
      </c>
      <c r="H119" s="158"/>
      <c r="I119" s="157">
        <f>ROUND(E119*H119,2)</f>
        <v>0</v>
      </c>
      <c r="J119" s="158"/>
      <c r="K119" s="157">
        <f>ROUND(E119*J119,2)</f>
        <v>0</v>
      </c>
      <c r="L119" s="157">
        <v>21</v>
      </c>
      <c r="M119" s="157">
        <f>G119*(1+L119/100)</f>
        <v>0</v>
      </c>
      <c r="N119" s="156">
        <v>0.26680999999999999</v>
      </c>
      <c r="O119" s="156">
        <f>ROUND(E119*N119,2)</f>
        <v>11.31</v>
      </c>
      <c r="P119" s="156">
        <v>0</v>
      </c>
      <c r="Q119" s="156">
        <f>ROUND(E119*P119,2)</f>
        <v>0</v>
      </c>
      <c r="R119" s="157"/>
      <c r="S119" s="157" t="s">
        <v>300</v>
      </c>
      <c r="T119" s="157" t="s">
        <v>300</v>
      </c>
      <c r="U119" s="157">
        <v>0.33704000000000001</v>
      </c>
      <c r="V119" s="157">
        <f>ROUND(E119*U119,2)</f>
        <v>14.29</v>
      </c>
      <c r="W119" s="157"/>
      <c r="X119" s="157" t="s">
        <v>301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303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2" x14ac:dyDescent="0.2">
      <c r="A120" s="154"/>
      <c r="B120" s="155"/>
      <c r="C120" s="188" t="s">
        <v>3572</v>
      </c>
      <c r="D120" s="159"/>
      <c r="E120" s="160">
        <v>30.4</v>
      </c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3" x14ac:dyDescent="0.2">
      <c r="A121" s="154"/>
      <c r="B121" s="155"/>
      <c r="C121" s="188" t="s">
        <v>3573</v>
      </c>
      <c r="D121" s="159"/>
      <c r="E121" s="160">
        <v>2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3" x14ac:dyDescent="0.2">
      <c r="A122" s="154"/>
      <c r="B122" s="155"/>
      <c r="C122" s="188" t="s">
        <v>3574</v>
      </c>
      <c r="D122" s="159"/>
      <c r="E122" s="160">
        <v>6</v>
      </c>
      <c r="F122" s="157"/>
      <c r="G122" s="157"/>
      <c r="H122" s="157"/>
      <c r="I122" s="157"/>
      <c r="J122" s="157"/>
      <c r="K122" s="157"/>
      <c r="L122" s="157"/>
      <c r="M122" s="157"/>
      <c r="N122" s="156"/>
      <c r="O122" s="156"/>
      <c r="P122" s="156"/>
      <c r="Q122" s="156"/>
      <c r="R122" s="157"/>
      <c r="S122" s="157"/>
      <c r="T122" s="157"/>
      <c r="U122" s="157"/>
      <c r="V122" s="157"/>
      <c r="W122" s="157"/>
      <c r="X122" s="157"/>
      <c r="Y122" s="157"/>
      <c r="Z122" s="147"/>
      <c r="AA122" s="147"/>
      <c r="AB122" s="147"/>
      <c r="AC122" s="147"/>
      <c r="AD122" s="147"/>
      <c r="AE122" s="147"/>
      <c r="AF122" s="147"/>
      <c r="AG122" s="147" t="s">
        <v>305</v>
      </c>
      <c r="AH122" s="147">
        <v>0</v>
      </c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3" x14ac:dyDescent="0.2">
      <c r="A123" s="154"/>
      <c r="B123" s="155"/>
      <c r="C123" s="188" t="s">
        <v>3575</v>
      </c>
      <c r="D123" s="159"/>
      <c r="E123" s="160">
        <v>4</v>
      </c>
      <c r="F123" s="157"/>
      <c r="G123" s="157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305</v>
      </c>
      <c r="AH123" s="147">
        <v>0</v>
      </c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ht="22.5" outlineLevel="1" x14ac:dyDescent="0.2">
      <c r="A124" s="173">
        <v>40</v>
      </c>
      <c r="B124" s="174" t="s">
        <v>3576</v>
      </c>
      <c r="C124" s="187" t="s">
        <v>3741</v>
      </c>
      <c r="D124" s="175" t="s">
        <v>314</v>
      </c>
      <c r="E124" s="176">
        <v>30.4</v>
      </c>
      <c r="F124" s="177"/>
      <c r="G124" s="178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6">
        <v>8.0600000000000005E-2</v>
      </c>
      <c r="O124" s="156">
        <f>ROUND(E124*N124,2)</f>
        <v>2.4500000000000002</v>
      </c>
      <c r="P124" s="156">
        <v>0</v>
      </c>
      <c r="Q124" s="156">
        <f>ROUND(E124*P124,2)</f>
        <v>0</v>
      </c>
      <c r="R124" s="157" t="s">
        <v>349</v>
      </c>
      <c r="S124" s="157" t="s">
        <v>300</v>
      </c>
      <c r="T124" s="157" t="s">
        <v>300</v>
      </c>
      <c r="U124" s="157">
        <v>0</v>
      </c>
      <c r="V124" s="157">
        <f>ROUND(E124*U124,2)</f>
        <v>0</v>
      </c>
      <c r="W124" s="157"/>
      <c r="X124" s="157" t="s">
        <v>334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335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2" x14ac:dyDescent="0.2">
      <c r="A125" s="154"/>
      <c r="B125" s="155"/>
      <c r="C125" s="188" t="s">
        <v>3577</v>
      </c>
      <c r="D125" s="159"/>
      <c r="E125" s="160">
        <v>30.4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">
      <c r="A126" s="173">
        <v>41</v>
      </c>
      <c r="B126" s="174" t="s">
        <v>3578</v>
      </c>
      <c r="C126" s="187" t="s">
        <v>3742</v>
      </c>
      <c r="D126" s="175" t="s">
        <v>314</v>
      </c>
      <c r="E126" s="176">
        <v>11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5.0200000000000002E-2</v>
      </c>
      <c r="O126" s="156">
        <f>ROUND(E126*N126,2)</f>
        <v>0.55000000000000004</v>
      </c>
      <c r="P126" s="156">
        <v>0</v>
      </c>
      <c r="Q126" s="156">
        <f>ROUND(E126*P126,2)</f>
        <v>0</v>
      </c>
      <c r="R126" s="157" t="s">
        <v>349</v>
      </c>
      <c r="S126" s="157" t="s">
        <v>300</v>
      </c>
      <c r="T126" s="157" t="s">
        <v>300</v>
      </c>
      <c r="U126" s="157">
        <v>0</v>
      </c>
      <c r="V126" s="157">
        <f>ROUND(E126*U126,2)</f>
        <v>0</v>
      </c>
      <c r="W126" s="157"/>
      <c r="X126" s="157" t="s">
        <v>334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335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2" x14ac:dyDescent="0.2">
      <c r="A127" s="154"/>
      <c r="B127" s="155"/>
      <c r="C127" s="188" t="s">
        <v>3579</v>
      </c>
      <c r="D127" s="159"/>
      <c r="E127" s="160">
        <v>7.5</v>
      </c>
      <c r="F127" s="157"/>
      <c r="G127" s="157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305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3" x14ac:dyDescent="0.2">
      <c r="A128" s="154"/>
      <c r="B128" s="155"/>
      <c r="C128" s="188" t="s">
        <v>3580</v>
      </c>
      <c r="D128" s="159"/>
      <c r="E128" s="160">
        <v>3.5</v>
      </c>
      <c r="F128" s="157"/>
      <c r="G128" s="157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7"/>
      <c r="AA128" s="147"/>
      <c r="AB128" s="147"/>
      <c r="AC128" s="147"/>
      <c r="AD128" s="147"/>
      <c r="AE128" s="147"/>
      <c r="AF128" s="147"/>
      <c r="AG128" s="147" t="s">
        <v>305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ht="22.5" outlineLevel="1" x14ac:dyDescent="0.2">
      <c r="A129" s="173">
        <v>42</v>
      </c>
      <c r="B129" s="174" t="s">
        <v>3581</v>
      </c>
      <c r="C129" s="187" t="s">
        <v>3743</v>
      </c>
      <c r="D129" s="175" t="s">
        <v>314</v>
      </c>
      <c r="E129" s="176">
        <v>6</v>
      </c>
      <c r="F129" s="177"/>
      <c r="G129" s="178">
        <f>ROUND(E129*F129,2)</f>
        <v>0</v>
      </c>
      <c r="H129" s="158"/>
      <c r="I129" s="157">
        <f>ROUND(E129*H129,2)</f>
        <v>0</v>
      </c>
      <c r="J129" s="158"/>
      <c r="K129" s="157">
        <f>ROUND(E129*J129,2)</f>
        <v>0</v>
      </c>
      <c r="L129" s="157">
        <v>21</v>
      </c>
      <c r="M129" s="157">
        <f>G129*(1+L129/100)</f>
        <v>0</v>
      </c>
      <c r="N129" s="156">
        <v>0.06</v>
      </c>
      <c r="O129" s="156">
        <f>ROUND(E129*N129,2)</f>
        <v>0.36</v>
      </c>
      <c r="P129" s="156">
        <v>0</v>
      </c>
      <c r="Q129" s="156">
        <f>ROUND(E129*P129,2)</f>
        <v>0</v>
      </c>
      <c r="R129" s="157" t="s">
        <v>349</v>
      </c>
      <c r="S129" s="157" t="s">
        <v>300</v>
      </c>
      <c r="T129" s="157" t="s">
        <v>300</v>
      </c>
      <c r="U129" s="157">
        <v>0</v>
      </c>
      <c r="V129" s="157">
        <f>ROUND(E129*U129,2)</f>
        <v>0</v>
      </c>
      <c r="W129" s="157"/>
      <c r="X129" s="157" t="s">
        <v>334</v>
      </c>
      <c r="Y129" s="157" t="s">
        <v>302</v>
      </c>
      <c r="Z129" s="147"/>
      <c r="AA129" s="147"/>
      <c r="AB129" s="147"/>
      <c r="AC129" s="147"/>
      <c r="AD129" s="147"/>
      <c r="AE129" s="147"/>
      <c r="AF129" s="147"/>
      <c r="AG129" s="147" t="s">
        <v>335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2" x14ac:dyDescent="0.2">
      <c r="A130" s="154"/>
      <c r="B130" s="155"/>
      <c r="C130" s="188" t="s">
        <v>3574</v>
      </c>
      <c r="D130" s="159"/>
      <c r="E130" s="160">
        <v>6</v>
      </c>
      <c r="F130" s="157"/>
      <c r="G130" s="157"/>
      <c r="H130" s="157"/>
      <c r="I130" s="157"/>
      <c r="J130" s="157"/>
      <c r="K130" s="157"/>
      <c r="L130" s="157"/>
      <c r="M130" s="157"/>
      <c r="N130" s="156"/>
      <c r="O130" s="156"/>
      <c r="P130" s="156"/>
      <c r="Q130" s="156"/>
      <c r="R130" s="157"/>
      <c r="S130" s="157"/>
      <c r="T130" s="157"/>
      <c r="U130" s="157"/>
      <c r="V130" s="157"/>
      <c r="W130" s="157"/>
      <c r="X130" s="157"/>
      <c r="Y130" s="157"/>
      <c r="Z130" s="147"/>
      <c r="AA130" s="147"/>
      <c r="AB130" s="147"/>
      <c r="AC130" s="147"/>
      <c r="AD130" s="147"/>
      <c r="AE130" s="147"/>
      <c r="AF130" s="147"/>
      <c r="AG130" s="147" t="s">
        <v>305</v>
      </c>
      <c r="AH130" s="147">
        <v>0</v>
      </c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">
      <c r="A131" s="173">
        <v>43</v>
      </c>
      <c r="B131" s="174" t="s">
        <v>3582</v>
      </c>
      <c r="C131" s="187" t="s">
        <v>3744</v>
      </c>
      <c r="D131" s="175" t="s">
        <v>314</v>
      </c>
      <c r="E131" s="176">
        <v>4</v>
      </c>
      <c r="F131" s="177"/>
      <c r="G131" s="178">
        <f>ROUND(E131*F131,2)</f>
        <v>0</v>
      </c>
      <c r="H131" s="158"/>
      <c r="I131" s="157">
        <f>ROUND(E131*H131,2)</f>
        <v>0</v>
      </c>
      <c r="J131" s="158"/>
      <c r="K131" s="157">
        <f>ROUND(E131*J131,2)</f>
        <v>0</v>
      </c>
      <c r="L131" s="157">
        <v>21</v>
      </c>
      <c r="M131" s="157">
        <f>G131*(1+L131/100)</f>
        <v>0</v>
      </c>
      <c r="N131" s="156">
        <v>6.6000000000000003E-2</v>
      </c>
      <c r="O131" s="156">
        <f>ROUND(E131*N131,2)</f>
        <v>0.26</v>
      </c>
      <c r="P131" s="156">
        <v>0</v>
      </c>
      <c r="Q131" s="156">
        <f>ROUND(E131*P131,2)</f>
        <v>0</v>
      </c>
      <c r="R131" s="157" t="s">
        <v>349</v>
      </c>
      <c r="S131" s="157" t="s">
        <v>300</v>
      </c>
      <c r="T131" s="157" t="s">
        <v>300</v>
      </c>
      <c r="U131" s="157">
        <v>0</v>
      </c>
      <c r="V131" s="157">
        <f>ROUND(E131*U131,2)</f>
        <v>0</v>
      </c>
      <c r="W131" s="157"/>
      <c r="X131" s="157" t="s">
        <v>334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335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2" x14ac:dyDescent="0.2">
      <c r="A132" s="154"/>
      <c r="B132" s="155"/>
      <c r="C132" s="188" t="s">
        <v>3575</v>
      </c>
      <c r="D132" s="159"/>
      <c r="E132" s="160">
        <v>4</v>
      </c>
      <c r="F132" s="157"/>
      <c r="G132" s="157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305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">
      <c r="A133" s="173">
        <v>44</v>
      </c>
      <c r="B133" s="174" t="s">
        <v>3583</v>
      </c>
      <c r="C133" s="187" t="s">
        <v>3745</v>
      </c>
      <c r="D133" s="175" t="s">
        <v>314</v>
      </c>
      <c r="E133" s="176">
        <v>4</v>
      </c>
      <c r="F133" s="177"/>
      <c r="G133" s="178">
        <f>ROUND(E133*F133,2)</f>
        <v>0</v>
      </c>
      <c r="H133" s="158"/>
      <c r="I133" s="157">
        <f>ROUND(E133*H133,2)</f>
        <v>0</v>
      </c>
      <c r="J133" s="158"/>
      <c r="K133" s="157">
        <f>ROUND(E133*J133,2)</f>
        <v>0</v>
      </c>
      <c r="L133" s="157">
        <v>21</v>
      </c>
      <c r="M133" s="157">
        <f>G133*(1+L133/100)</f>
        <v>0</v>
      </c>
      <c r="N133" s="156">
        <v>5.3900000000000003E-2</v>
      </c>
      <c r="O133" s="156">
        <f>ROUND(E133*N133,2)</f>
        <v>0.22</v>
      </c>
      <c r="P133" s="156">
        <v>0</v>
      </c>
      <c r="Q133" s="156">
        <f>ROUND(E133*P133,2)</f>
        <v>0</v>
      </c>
      <c r="R133" s="157" t="s">
        <v>349</v>
      </c>
      <c r="S133" s="157" t="s">
        <v>300</v>
      </c>
      <c r="T133" s="157" t="s">
        <v>300</v>
      </c>
      <c r="U133" s="157">
        <v>0</v>
      </c>
      <c r="V133" s="157">
        <f>ROUND(E133*U133,2)</f>
        <v>0</v>
      </c>
      <c r="W133" s="157"/>
      <c r="X133" s="157" t="s">
        <v>334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335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2" x14ac:dyDescent="0.2">
      <c r="A134" s="154"/>
      <c r="B134" s="155"/>
      <c r="C134" s="188" t="s">
        <v>3584</v>
      </c>
      <c r="D134" s="159"/>
      <c r="E134" s="160">
        <v>4</v>
      </c>
      <c r="F134" s="157"/>
      <c r="G134" s="157"/>
      <c r="H134" s="157"/>
      <c r="I134" s="157"/>
      <c r="J134" s="157"/>
      <c r="K134" s="157"/>
      <c r="L134" s="157"/>
      <c r="M134" s="157"/>
      <c r="N134" s="156"/>
      <c r="O134" s="156"/>
      <c r="P134" s="156"/>
      <c r="Q134" s="156"/>
      <c r="R134" s="157"/>
      <c r="S134" s="157"/>
      <c r="T134" s="157"/>
      <c r="U134" s="157"/>
      <c r="V134" s="157"/>
      <c r="W134" s="157"/>
      <c r="X134" s="157"/>
      <c r="Y134" s="157"/>
      <c r="Z134" s="147"/>
      <c r="AA134" s="147"/>
      <c r="AB134" s="147"/>
      <c r="AC134" s="147"/>
      <c r="AD134" s="147"/>
      <c r="AE134" s="147"/>
      <c r="AF134" s="147"/>
      <c r="AG134" s="147" t="s">
        <v>305</v>
      </c>
      <c r="AH134" s="147">
        <v>0</v>
      </c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x14ac:dyDescent="0.2">
      <c r="A135" s="163" t="s">
        <v>295</v>
      </c>
      <c r="B135" s="164" t="s">
        <v>198</v>
      </c>
      <c r="C135" s="186" t="s">
        <v>200</v>
      </c>
      <c r="D135" s="165"/>
      <c r="E135" s="166"/>
      <c r="F135" s="167"/>
      <c r="G135" s="168">
        <f>SUMIF(AG136:AG145,"&lt;&gt;NOR",G136:G145)</f>
        <v>0</v>
      </c>
      <c r="H135" s="162"/>
      <c r="I135" s="162">
        <f>SUM(I136:I145)</f>
        <v>0</v>
      </c>
      <c r="J135" s="162"/>
      <c r="K135" s="162">
        <f>SUM(K136:K145)</f>
        <v>0</v>
      </c>
      <c r="L135" s="162"/>
      <c r="M135" s="162">
        <f>SUM(M136:M145)</f>
        <v>0</v>
      </c>
      <c r="N135" s="161"/>
      <c r="O135" s="161">
        <f>SUM(O136:O145)</f>
        <v>0</v>
      </c>
      <c r="P135" s="161"/>
      <c r="Q135" s="161">
        <f>SUM(Q136:Q145)</f>
        <v>0</v>
      </c>
      <c r="R135" s="162"/>
      <c r="S135" s="162"/>
      <c r="T135" s="162"/>
      <c r="U135" s="162"/>
      <c r="V135" s="162">
        <f>SUM(V136:V145)</f>
        <v>13.56</v>
      </c>
      <c r="W135" s="162"/>
      <c r="X135" s="162"/>
      <c r="Y135" s="162"/>
      <c r="AG135" t="s">
        <v>296</v>
      </c>
    </row>
    <row r="136" spans="1:60" outlineLevel="1" x14ac:dyDescent="0.2">
      <c r="A136" s="173">
        <v>45</v>
      </c>
      <c r="B136" s="174" t="s">
        <v>441</v>
      </c>
      <c r="C136" s="187" t="s">
        <v>442</v>
      </c>
      <c r="D136" s="175" t="s">
        <v>348</v>
      </c>
      <c r="E136" s="176">
        <v>27.68</v>
      </c>
      <c r="F136" s="177"/>
      <c r="G136" s="178">
        <f>ROUND(E136*F136,2)</f>
        <v>0</v>
      </c>
      <c r="H136" s="158"/>
      <c r="I136" s="157">
        <f>ROUND(E136*H136,2)</f>
        <v>0</v>
      </c>
      <c r="J136" s="158"/>
      <c r="K136" s="157">
        <f>ROUND(E136*J136,2)</f>
        <v>0</v>
      </c>
      <c r="L136" s="157">
        <v>21</v>
      </c>
      <c r="M136" s="157">
        <f>G136*(1+L136/100)</f>
        <v>0</v>
      </c>
      <c r="N136" s="156">
        <v>0</v>
      </c>
      <c r="O136" s="156">
        <f>ROUND(E136*N136,2)</f>
        <v>0</v>
      </c>
      <c r="P136" s="156">
        <v>0</v>
      </c>
      <c r="Q136" s="156">
        <f>ROUND(E136*P136,2)</f>
        <v>0</v>
      </c>
      <c r="R136" s="157"/>
      <c r="S136" s="157" t="s">
        <v>300</v>
      </c>
      <c r="T136" s="157" t="s">
        <v>300</v>
      </c>
      <c r="U136" s="157">
        <v>0.49</v>
      </c>
      <c r="V136" s="157">
        <f>ROUND(E136*U136,2)</f>
        <v>13.56</v>
      </c>
      <c r="W136" s="157"/>
      <c r="X136" s="157" t="s">
        <v>439</v>
      </c>
      <c r="Y136" s="157" t="s">
        <v>302</v>
      </c>
      <c r="Z136" s="147"/>
      <c r="AA136" s="147"/>
      <c r="AB136" s="147"/>
      <c r="AC136" s="147"/>
      <c r="AD136" s="147"/>
      <c r="AE136" s="147"/>
      <c r="AF136" s="147"/>
      <c r="AG136" s="147" t="s">
        <v>440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2" x14ac:dyDescent="0.2">
      <c r="A137" s="154"/>
      <c r="B137" s="155"/>
      <c r="C137" s="274" t="s">
        <v>443</v>
      </c>
      <c r="D137" s="275"/>
      <c r="E137" s="275"/>
      <c r="F137" s="275"/>
      <c r="G137" s="275"/>
      <c r="H137" s="157"/>
      <c r="I137" s="157"/>
      <c r="J137" s="157"/>
      <c r="K137" s="157"/>
      <c r="L137" s="157"/>
      <c r="M137" s="157"/>
      <c r="N137" s="156"/>
      <c r="O137" s="156"/>
      <c r="P137" s="156"/>
      <c r="Q137" s="156"/>
      <c r="R137" s="157"/>
      <c r="S137" s="157"/>
      <c r="T137" s="157"/>
      <c r="U137" s="157"/>
      <c r="V137" s="157"/>
      <c r="W137" s="157"/>
      <c r="X137" s="157"/>
      <c r="Y137" s="157"/>
      <c r="Z137" s="147"/>
      <c r="AA137" s="147"/>
      <c r="AB137" s="147"/>
      <c r="AC137" s="147"/>
      <c r="AD137" s="147"/>
      <c r="AE137" s="147"/>
      <c r="AF137" s="147"/>
      <c r="AG137" s="147" t="s">
        <v>319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1" x14ac:dyDescent="0.2">
      <c r="A138" s="179">
        <v>46</v>
      </c>
      <c r="B138" s="180" t="s">
        <v>444</v>
      </c>
      <c r="C138" s="189" t="s">
        <v>445</v>
      </c>
      <c r="D138" s="181" t="s">
        <v>348</v>
      </c>
      <c r="E138" s="182">
        <v>276.8</v>
      </c>
      <c r="F138" s="183"/>
      <c r="G138" s="184">
        <f>ROUND(E138*F138,2)</f>
        <v>0</v>
      </c>
      <c r="H138" s="158"/>
      <c r="I138" s="157">
        <f>ROUND(E138*H138,2)</f>
        <v>0</v>
      </c>
      <c r="J138" s="158"/>
      <c r="K138" s="157">
        <f>ROUND(E138*J138,2)</f>
        <v>0</v>
      </c>
      <c r="L138" s="157">
        <v>21</v>
      </c>
      <c r="M138" s="157">
        <f>G138*(1+L138/100)</f>
        <v>0</v>
      </c>
      <c r="N138" s="156">
        <v>0</v>
      </c>
      <c r="O138" s="156">
        <f>ROUND(E138*N138,2)</f>
        <v>0</v>
      </c>
      <c r="P138" s="156">
        <v>0</v>
      </c>
      <c r="Q138" s="156">
        <f>ROUND(E138*P138,2)</f>
        <v>0</v>
      </c>
      <c r="R138" s="157"/>
      <c r="S138" s="157" t="s">
        <v>300</v>
      </c>
      <c r="T138" s="157" t="s">
        <v>300</v>
      </c>
      <c r="U138" s="157">
        <v>0</v>
      </c>
      <c r="V138" s="157">
        <f>ROUND(E138*U138,2)</f>
        <v>0</v>
      </c>
      <c r="W138" s="157"/>
      <c r="X138" s="157" t="s">
        <v>439</v>
      </c>
      <c r="Y138" s="157" t="s">
        <v>302</v>
      </c>
      <c r="Z138" s="147"/>
      <c r="AA138" s="147"/>
      <c r="AB138" s="147"/>
      <c r="AC138" s="147"/>
      <c r="AD138" s="147"/>
      <c r="AE138" s="147"/>
      <c r="AF138" s="147"/>
      <c r="AG138" s="147" t="s">
        <v>440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ht="22.5" outlineLevel="1" x14ac:dyDescent="0.2">
      <c r="A139" s="173">
        <v>47</v>
      </c>
      <c r="B139" s="174" t="s">
        <v>449</v>
      </c>
      <c r="C139" s="187" t="s">
        <v>450</v>
      </c>
      <c r="D139" s="175" t="s">
        <v>348</v>
      </c>
      <c r="E139" s="176">
        <v>22.08</v>
      </c>
      <c r="F139" s="177"/>
      <c r="G139" s="178">
        <f>ROUND(E139*F139,2)</f>
        <v>0</v>
      </c>
      <c r="H139" s="158"/>
      <c r="I139" s="157">
        <f>ROUND(E139*H139,2)</f>
        <v>0</v>
      </c>
      <c r="J139" s="158"/>
      <c r="K139" s="157">
        <f>ROUND(E139*J139,2)</f>
        <v>0</v>
      </c>
      <c r="L139" s="157">
        <v>21</v>
      </c>
      <c r="M139" s="157">
        <f>G139*(1+L139/100)</f>
        <v>0</v>
      </c>
      <c r="N139" s="156">
        <v>0</v>
      </c>
      <c r="O139" s="156">
        <f>ROUND(E139*N139,2)</f>
        <v>0</v>
      </c>
      <c r="P139" s="156">
        <v>0</v>
      </c>
      <c r="Q139" s="156">
        <f>ROUND(E139*P139,2)</f>
        <v>0</v>
      </c>
      <c r="R139" s="157"/>
      <c r="S139" s="157" t="s">
        <v>300</v>
      </c>
      <c r="T139" s="157" t="s">
        <v>300</v>
      </c>
      <c r="U139" s="157">
        <v>0</v>
      </c>
      <c r="V139" s="157">
        <f>ROUND(E139*U139,2)</f>
        <v>0</v>
      </c>
      <c r="W139" s="157"/>
      <c r="X139" s="157" t="s">
        <v>301</v>
      </c>
      <c r="Y139" s="157" t="s">
        <v>302</v>
      </c>
      <c r="Z139" s="147"/>
      <c r="AA139" s="147"/>
      <c r="AB139" s="147"/>
      <c r="AC139" s="147"/>
      <c r="AD139" s="147"/>
      <c r="AE139" s="147"/>
      <c r="AF139" s="147"/>
      <c r="AG139" s="147" t="s">
        <v>303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2" x14ac:dyDescent="0.2">
      <c r="A140" s="154"/>
      <c r="B140" s="155"/>
      <c r="C140" s="188" t="s">
        <v>3585</v>
      </c>
      <c r="D140" s="159"/>
      <c r="E140" s="160">
        <v>22.08</v>
      </c>
      <c r="F140" s="157"/>
      <c r="G140" s="157"/>
      <c r="H140" s="157"/>
      <c r="I140" s="157"/>
      <c r="J140" s="157"/>
      <c r="K140" s="157"/>
      <c r="L140" s="157"/>
      <c r="M140" s="157"/>
      <c r="N140" s="156"/>
      <c r="O140" s="156"/>
      <c r="P140" s="156"/>
      <c r="Q140" s="156"/>
      <c r="R140" s="157"/>
      <c r="S140" s="157"/>
      <c r="T140" s="157"/>
      <c r="U140" s="157"/>
      <c r="V140" s="157"/>
      <c r="W140" s="157"/>
      <c r="X140" s="157"/>
      <c r="Y140" s="157"/>
      <c r="Z140" s="147"/>
      <c r="AA140" s="147"/>
      <c r="AB140" s="147"/>
      <c r="AC140" s="147"/>
      <c r="AD140" s="147"/>
      <c r="AE140" s="147"/>
      <c r="AF140" s="147"/>
      <c r="AG140" s="147" t="s">
        <v>305</v>
      </c>
      <c r="AH140" s="147">
        <v>0</v>
      </c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ht="22.5" outlineLevel="1" x14ac:dyDescent="0.2">
      <c r="A141" s="173">
        <v>48</v>
      </c>
      <c r="B141" s="174" t="s">
        <v>3586</v>
      </c>
      <c r="C141" s="187" t="s">
        <v>3587</v>
      </c>
      <c r="D141" s="175" t="s">
        <v>348</v>
      </c>
      <c r="E141" s="176">
        <v>1.32</v>
      </c>
      <c r="F141" s="177"/>
      <c r="G141" s="178">
        <f>ROUND(E141*F141,2)</f>
        <v>0</v>
      </c>
      <c r="H141" s="158"/>
      <c r="I141" s="157">
        <f>ROUND(E141*H141,2)</f>
        <v>0</v>
      </c>
      <c r="J141" s="158"/>
      <c r="K141" s="157">
        <f>ROUND(E141*J141,2)</f>
        <v>0</v>
      </c>
      <c r="L141" s="157">
        <v>21</v>
      </c>
      <c r="M141" s="157">
        <f>G141*(1+L141/100)</f>
        <v>0</v>
      </c>
      <c r="N141" s="156">
        <v>0</v>
      </c>
      <c r="O141" s="156">
        <f>ROUND(E141*N141,2)</f>
        <v>0</v>
      </c>
      <c r="P141" s="156">
        <v>0</v>
      </c>
      <c r="Q141" s="156">
        <f>ROUND(E141*P141,2)</f>
        <v>0</v>
      </c>
      <c r="R141" s="157"/>
      <c r="S141" s="157" t="s">
        <v>300</v>
      </c>
      <c r="T141" s="157" t="s">
        <v>300</v>
      </c>
      <c r="U141" s="157">
        <v>0</v>
      </c>
      <c r="V141" s="157">
        <f>ROUND(E141*U141,2)</f>
        <v>0</v>
      </c>
      <c r="W141" s="157"/>
      <c r="X141" s="157" t="s">
        <v>301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303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2" x14ac:dyDescent="0.2">
      <c r="A142" s="154"/>
      <c r="B142" s="155"/>
      <c r="C142" s="274" t="s">
        <v>3588</v>
      </c>
      <c r="D142" s="275"/>
      <c r="E142" s="275"/>
      <c r="F142" s="275"/>
      <c r="G142" s="275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319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2" x14ac:dyDescent="0.2">
      <c r="A143" s="154"/>
      <c r="B143" s="155"/>
      <c r="C143" s="188" t="s">
        <v>3589</v>
      </c>
      <c r="D143" s="159"/>
      <c r="E143" s="160">
        <v>1.32</v>
      </c>
      <c r="F143" s="157"/>
      <c r="G143" s="157"/>
      <c r="H143" s="157"/>
      <c r="I143" s="157"/>
      <c r="J143" s="157"/>
      <c r="K143" s="157"/>
      <c r="L143" s="157"/>
      <c r="M143" s="157"/>
      <c r="N143" s="156"/>
      <c r="O143" s="156"/>
      <c r="P143" s="156"/>
      <c r="Q143" s="156"/>
      <c r="R143" s="157"/>
      <c r="S143" s="157"/>
      <c r="T143" s="157"/>
      <c r="U143" s="157"/>
      <c r="V143" s="157"/>
      <c r="W143" s="157"/>
      <c r="X143" s="157"/>
      <c r="Y143" s="157"/>
      <c r="Z143" s="147"/>
      <c r="AA143" s="147"/>
      <c r="AB143" s="147"/>
      <c r="AC143" s="147"/>
      <c r="AD143" s="147"/>
      <c r="AE143" s="147"/>
      <c r="AF143" s="147"/>
      <c r="AG143" s="147" t="s">
        <v>305</v>
      </c>
      <c r="AH143" s="147">
        <v>0</v>
      </c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ht="22.5" outlineLevel="1" x14ac:dyDescent="0.2">
      <c r="A144" s="173">
        <v>49</v>
      </c>
      <c r="B144" s="174" t="s">
        <v>3590</v>
      </c>
      <c r="C144" s="187" t="s">
        <v>3591</v>
      </c>
      <c r="D144" s="175" t="s">
        <v>348</v>
      </c>
      <c r="E144" s="176">
        <v>4.28</v>
      </c>
      <c r="F144" s="177"/>
      <c r="G144" s="178">
        <f>ROUND(E144*F144,2)</f>
        <v>0</v>
      </c>
      <c r="H144" s="158"/>
      <c r="I144" s="157">
        <f>ROUND(E144*H144,2)</f>
        <v>0</v>
      </c>
      <c r="J144" s="158"/>
      <c r="K144" s="157">
        <f>ROUND(E144*J144,2)</f>
        <v>0</v>
      </c>
      <c r="L144" s="157">
        <v>21</v>
      </c>
      <c r="M144" s="157">
        <f>G144*(1+L144/100)</f>
        <v>0</v>
      </c>
      <c r="N144" s="156">
        <v>0</v>
      </c>
      <c r="O144" s="156">
        <f>ROUND(E144*N144,2)</f>
        <v>0</v>
      </c>
      <c r="P144" s="156">
        <v>0</v>
      </c>
      <c r="Q144" s="156">
        <f>ROUND(E144*P144,2)</f>
        <v>0</v>
      </c>
      <c r="R144" s="157"/>
      <c r="S144" s="157" t="s">
        <v>300</v>
      </c>
      <c r="T144" s="157" t="s">
        <v>300</v>
      </c>
      <c r="U144" s="157">
        <v>0</v>
      </c>
      <c r="V144" s="157">
        <f>ROUND(E144*U144,2)</f>
        <v>0</v>
      </c>
      <c r="W144" s="157"/>
      <c r="X144" s="157" t="s">
        <v>301</v>
      </c>
      <c r="Y144" s="157" t="s">
        <v>302</v>
      </c>
      <c r="Z144" s="147"/>
      <c r="AA144" s="147"/>
      <c r="AB144" s="147"/>
      <c r="AC144" s="147"/>
      <c r="AD144" s="147"/>
      <c r="AE144" s="147"/>
      <c r="AF144" s="147"/>
      <c r="AG144" s="147" t="s">
        <v>303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2" x14ac:dyDescent="0.2">
      <c r="A145" s="154"/>
      <c r="B145" s="155"/>
      <c r="C145" s="188" t="s">
        <v>3592</v>
      </c>
      <c r="D145" s="159"/>
      <c r="E145" s="160">
        <v>4.28</v>
      </c>
      <c r="F145" s="157"/>
      <c r="G145" s="157"/>
      <c r="H145" s="157"/>
      <c r="I145" s="157"/>
      <c r="J145" s="157"/>
      <c r="K145" s="157"/>
      <c r="L145" s="157"/>
      <c r="M145" s="157"/>
      <c r="N145" s="156"/>
      <c r="O145" s="156"/>
      <c r="P145" s="156"/>
      <c r="Q145" s="156"/>
      <c r="R145" s="157"/>
      <c r="S145" s="157"/>
      <c r="T145" s="157"/>
      <c r="U145" s="157"/>
      <c r="V145" s="157"/>
      <c r="W145" s="157"/>
      <c r="X145" s="157"/>
      <c r="Y145" s="157"/>
      <c r="Z145" s="147"/>
      <c r="AA145" s="147"/>
      <c r="AB145" s="147"/>
      <c r="AC145" s="147"/>
      <c r="AD145" s="147"/>
      <c r="AE145" s="147"/>
      <c r="AF145" s="147"/>
      <c r="AG145" s="147" t="s">
        <v>305</v>
      </c>
      <c r="AH145" s="147">
        <v>0</v>
      </c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x14ac:dyDescent="0.2">
      <c r="A146" s="163" t="s">
        <v>295</v>
      </c>
      <c r="B146" s="164" t="s">
        <v>201</v>
      </c>
      <c r="C146" s="186" t="s">
        <v>202</v>
      </c>
      <c r="D146" s="165"/>
      <c r="E146" s="166"/>
      <c r="F146" s="167"/>
      <c r="G146" s="168">
        <f>SUMIF(AG147:AG147,"&lt;&gt;NOR",G147:G147)</f>
        <v>0</v>
      </c>
      <c r="H146" s="162"/>
      <c r="I146" s="162">
        <f>SUM(I147:I147)</f>
        <v>0</v>
      </c>
      <c r="J146" s="162"/>
      <c r="K146" s="162">
        <f>SUM(K147:K147)</f>
        <v>0</v>
      </c>
      <c r="L146" s="162"/>
      <c r="M146" s="162">
        <f>SUM(M147:M147)</f>
        <v>0</v>
      </c>
      <c r="N146" s="161"/>
      <c r="O146" s="161">
        <f>SUM(O147:O147)</f>
        <v>0</v>
      </c>
      <c r="P146" s="161"/>
      <c r="Q146" s="161">
        <f>SUM(Q147:Q147)</f>
        <v>0</v>
      </c>
      <c r="R146" s="162"/>
      <c r="S146" s="162"/>
      <c r="T146" s="162"/>
      <c r="U146" s="162"/>
      <c r="V146" s="162">
        <f>SUM(V147:V147)</f>
        <v>134.65</v>
      </c>
      <c r="W146" s="162"/>
      <c r="X146" s="162"/>
      <c r="Y146" s="162"/>
      <c r="AG146" t="s">
        <v>296</v>
      </c>
    </row>
    <row r="147" spans="1:60" outlineLevel="1" x14ac:dyDescent="0.2">
      <c r="A147" s="173">
        <v>50</v>
      </c>
      <c r="B147" s="174" t="s">
        <v>456</v>
      </c>
      <c r="C147" s="187" t="s">
        <v>457</v>
      </c>
      <c r="D147" s="175" t="s">
        <v>348</v>
      </c>
      <c r="E147" s="176">
        <v>345.24957000000001</v>
      </c>
      <c r="F147" s="177"/>
      <c r="G147" s="178">
        <f>ROUND(E147*F147,2)</f>
        <v>0</v>
      </c>
      <c r="H147" s="158"/>
      <c r="I147" s="157">
        <f>ROUND(E147*H147,2)</f>
        <v>0</v>
      </c>
      <c r="J147" s="158"/>
      <c r="K147" s="157">
        <f>ROUND(E147*J147,2)</f>
        <v>0</v>
      </c>
      <c r="L147" s="157">
        <v>21</v>
      </c>
      <c r="M147" s="157">
        <f>G147*(1+L147/100)</f>
        <v>0</v>
      </c>
      <c r="N147" s="156">
        <v>0</v>
      </c>
      <c r="O147" s="156">
        <f>ROUND(E147*N147,2)</f>
        <v>0</v>
      </c>
      <c r="P147" s="156">
        <v>0</v>
      </c>
      <c r="Q147" s="156">
        <f>ROUND(E147*P147,2)</f>
        <v>0</v>
      </c>
      <c r="R147" s="157"/>
      <c r="S147" s="157" t="s">
        <v>300</v>
      </c>
      <c r="T147" s="157" t="s">
        <v>300</v>
      </c>
      <c r="U147" s="157">
        <v>0.39</v>
      </c>
      <c r="V147" s="157">
        <f>ROUND(E147*U147,2)</f>
        <v>134.65</v>
      </c>
      <c r="W147" s="157"/>
      <c r="X147" s="157" t="s">
        <v>206</v>
      </c>
      <c r="Y147" s="157" t="s">
        <v>302</v>
      </c>
      <c r="Z147" s="147"/>
      <c r="AA147" s="147"/>
      <c r="AB147" s="147"/>
      <c r="AC147" s="147"/>
      <c r="AD147" s="147"/>
      <c r="AE147" s="147"/>
      <c r="AF147" s="147"/>
      <c r="AG147" s="147" t="s">
        <v>458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x14ac:dyDescent="0.2">
      <c r="A148" s="3"/>
      <c r="B148" s="4"/>
      <c r="C148" s="190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AE148">
        <v>12</v>
      </c>
      <c r="AF148">
        <v>21</v>
      </c>
      <c r="AG148" t="s">
        <v>281</v>
      </c>
    </row>
    <row r="149" spans="1:60" x14ac:dyDescent="0.2">
      <c r="A149" s="150"/>
      <c r="B149" s="151" t="s">
        <v>31</v>
      </c>
      <c r="C149" s="191"/>
      <c r="D149" s="152"/>
      <c r="E149" s="153"/>
      <c r="F149" s="153"/>
      <c r="G149" s="172">
        <f>G8+G61+G118+G135+G146</f>
        <v>0</v>
      </c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AE149">
        <f>SUMIF(L7:L147,AE148,G7:G147)</f>
        <v>0</v>
      </c>
      <c r="AF149">
        <f>SUMIF(L7:L147,AF148,G7:G147)</f>
        <v>0</v>
      </c>
      <c r="AG149" t="s">
        <v>463</v>
      </c>
    </row>
    <row r="150" spans="1:60" x14ac:dyDescent="0.2">
      <c r="A150" s="3"/>
      <c r="B150" s="4"/>
      <c r="C150" s="190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  <row r="151" spans="1:60" x14ac:dyDescent="0.2">
      <c r="A151" s="3"/>
      <c r="B151" s="4"/>
      <c r="C151" s="190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60" x14ac:dyDescent="0.2">
      <c r="A152" s="260" t="s">
        <v>464</v>
      </c>
      <c r="B152" s="260"/>
      <c r="C152" s="261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60" x14ac:dyDescent="0.2">
      <c r="A153" s="262"/>
      <c r="B153" s="263"/>
      <c r="C153" s="264"/>
      <c r="D153" s="263"/>
      <c r="E153" s="263"/>
      <c r="F153" s="263"/>
      <c r="G153" s="265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AG153" t="s">
        <v>465</v>
      </c>
    </row>
    <row r="154" spans="1:60" x14ac:dyDescent="0.2">
      <c r="A154" s="266"/>
      <c r="B154" s="267"/>
      <c r="C154" s="268"/>
      <c r="D154" s="267"/>
      <c r="E154" s="267"/>
      <c r="F154" s="267"/>
      <c r="G154" s="269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60" x14ac:dyDescent="0.2">
      <c r="A155" s="266"/>
      <c r="B155" s="267"/>
      <c r="C155" s="268"/>
      <c r="D155" s="267"/>
      <c r="E155" s="267"/>
      <c r="F155" s="267"/>
      <c r="G155" s="269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60" x14ac:dyDescent="0.2">
      <c r="A156" s="266"/>
      <c r="B156" s="267"/>
      <c r="C156" s="268"/>
      <c r="D156" s="267"/>
      <c r="E156" s="267"/>
      <c r="F156" s="267"/>
      <c r="G156" s="269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spans="1:60" x14ac:dyDescent="0.2">
      <c r="A157" s="270"/>
      <c r="B157" s="271"/>
      <c r="C157" s="272"/>
      <c r="D157" s="271"/>
      <c r="E157" s="271"/>
      <c r="F157" s="271"/>
      <c r="G157" s="27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spans="1:60" x14ac:dyDescent="0.2">
      <c r="A158" s="3"/>
      <c r="B158" s="4"/>
      <c r="C158" s="190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60" x14ac:dyDescent="0.2">
      <c r="C159" s="192"/>
      <c r="D159" s="10"/>
      <c r="AG159" t="s">
        <v>466</v>
      </c>
    </row>
    <row r="160" spans="1:60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9xya363H93JX+FJAmBNOxliDgv5r6xQuKowhS7ta4Yh11hwObBLEk80/L5OL+fhuaiw05Ar0H6fS71i3iJpXxg==" saltValue="9yQXk7tCYz6qqiClIGYfig==" spinCount="100000" sheet="1" formatRows="0"/>
  <mergeCells count="9">
    <mergeCell ref="A153:G157"/>
    <mergeCell ref="C66:G66"/>
    <mergeCell ref="C137:G137"/>
    <mergeCell ref="C142:G142"/>
    <mergeCell ref="A1:G1"/>
    <mergeCell ref="C2:G2"/>
    <mergeCell ref="C3:G3"/>
    <mergeCell ref="C4:G4"/>
    <mergeCell ref="A152:C152"/>
  </mergeCells>
  <pageMargins left="0.59055118110236204" right="0.196850393700787" top="0.78740157499999996" bottom="0.78740157499999996" header="0.3" footer="0.3"/>
  <pageSetup paperSize="9" scale="94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B02F5-4B02-4028-8967-AA22BBAC00D0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98</v>
      </c>
      <c r="C3" s="254" t="s">
        <v>99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98</v>
      </c>
      <c r="C4" s="257" t="s">
        <v>98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267</v>
      </c>
      <c r="C8" s="186" t="s">
        <v>29</v>
      </c>
      <c r="D8" s="165"/>
      <c r="E8" s="166"/>
      <c r="F8" s="167"/>
      <c r="G8" s="168">
        <f>SUMIF(AG9:AG24,"&lt;&gt;NOR",G9:G24)</f>
        <v>0</v>
      </c>
      <c r="H8" s="162"/>
      <c r="I8" s="162">
        <f>SUM(I9:I24)</f>
        <v>0</v>
      </c>
      <c r="J8" s="162"/>
      <c r="K8" s="162">
        <f>SUM(K9:K24)</f>
        <v>0</v>
      </c>
      <c r="L8" s="162"/>
      <c r="M8" s="162">
        <f>SUM(M9:M24)</f>
        <v>0</v>
      </c>
      <c r="N8" s="161"/>
      <c r="O8" s="161">
        <f>SUM(O9:O24)</f>
        <v>0</v>
      </c>
      <c r="P8" s="161"/>
      <c r="Q8" s="161">
        <f>SUM(Q9:Q24)</f>
        <v>0</v>
      </c>
      <c r="R8" s="162"/>
      <c r="S8" s="162"/>
      <c r="T8" s="162"/>
      <c r="U8" s="162"/>
      <c r="V8" s="162">
        <f>SUM(V9:V24)</f>
        <v>0</v>
      </c>
      <c r="W8" s="162"/>
      <c r="X8" s="162"/>
      <c r="Y8" s="162"/>
      <c r="AG8" t="s">
        <v>296</v>
      </c>
    </row>
    <row r="9" spans="1:60" ht="22.5" outlineLevel="1" x14ac:dyDescent="0.2">
      <c r="A9" s="173">
        <v>1</v>
      </c>
      <c r="B9" s="174" t="s">
        <v>3593</v>
      </c>
      <c r="C9" s="187" t="s">
        <v>3594</v>
      </c>
      <c r="D9" s="175" t="s">
        <v>3595</v>
      </c>
      <c r="E9" s="176">
        <v>1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333</v>
      </c>
      <c r="U9" s="157">
        <v>0</v>
      </c>
      <c r="V9" s="157">
        <f>ROUND(E9*U9,2)</f>
        <v>0</v>
      </c>
      <c r="W9" s="157"/>
      <c r="X9" s="157" t="s">
        <v>98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371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274" t="s">
        <v>3643</v>
      </c>
      <c r="D10" s="275"/>
      <c r="E10" s="275"/>
      <c r="F10" s="275"/>
      <c r="G10" s="275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2.5" outlineLevel="3" x14ac:dyDescent="0.2">
      <c r="A11" s="154"/>
      <c r="B11" s="155"/>
      <c r="C11" s="276" t="s">
        <v>3596</v>
      </c>
      <c r="D11" s="277"/>
      <c r="E11" s="277"/>
      <c r="F11" s="277"/>
      <c r="G11" s="27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319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85" t="str">
        <f>C11</f>
        <v>Vyhotovení protokolu o vytyčení stavby se seznamem souřadnic vytyčených bodů a jejich polohopisnými (S-JTSK) a výškopisnými (Bpv) hodnotami.</v>
      </c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3">
        <v>2</v>
      </c>
      <c r="B12" s="174" t="s">
        <v>3597</v>
      </c>
      <c r="C12" s="187" t="s">
        <v>3598</v>
      </c>
      <c r="D12" s="175" t="s">
        <v>3595</v>
      </c>
      <c r="E12" s="176">
        <v>1</v>
      </c>
      <c r="F12" s="177"/>
      <c r="G12" s="178">
        <f>ROUND(E12*F12,2)</f>
        <v>0</v>
      </c>
      <c r="H12" s="158"/>
      <c r="I12" s="157">
        <f>ROUND(E12*H12,2)</f>
        <v>0</v>
      </c>
      <c r="J12" s="158"/>
      <c r="K12" s="157">
        <f>ROUND(E12*J12,2)</f>
        <v>0</v>
      </c>
      <c r="L12" s="157">
        <v>21</v>
      </c>
      <c r="M12" s="157">
        <f>G12*(1+L12/100)</f>
        <v>0</v>
      </c>
      <c r="N12" s="156">
        <v>0</v>
      </c>
      <c r="O12" s="156">
        <f>ROUND(E12*N12,2)</f>
        <v>0</v>
      </c>
      <c r="P12" s="156">
        <v>0</v>
      </c>
      <c r="Q12" s="156">
        <f>ROUND(E12*P12,2)</f>
        <v>0</v>
      </c>
      <c r="R12" s="157"/>
      <c r="S12" s="157" t="s">
        <v>300</v>
      </c>
      <c r="T12" s="157" t="s">
        <v>333</v>
      </c>
      <c r="U12" s="157">
        <v>0</v>
      </c>
      <c r="V12" s="157">
        <f>ROUND(E12*U12,2)</f>
        <v>0</v>
      </c>
      <c r="W12" s="157"/>
      <c r="X12" s="157" t="s">
        <v>98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371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2" x14ac:dyDescent="0.2">
      <c r="A13" s="154"/>
      <c r="B13" s="155"/>
      <c r="C13" s="274" t="s">
        <v>3599</v>
      </c>
      <c r="D13" s="275"/>
      <c r="E13" s="275"/>
      <c r="F13" s="275"/>
      <c r="G13" s="275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7"/>
      <c r="AA13" s="147"/>
      <c r="AB13" s="147"/>
      <c r="AC13" s="147"/>
      <c r="AD13" s="147"/>
      <c r="AE13" s="147"/>
      <c r="AF13" s="147"/>
      <c r="AG13" s="147" t="s">
        <v>319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22.5" outlineLevel="3" x14ac:dyDescent="0.2">
      <c r="A14" s="154"/>
      <c r="B14" s="155"/>
      <c r="C14" s="276" t="s">
        <v>3600</v>
      </c>
      <c r="D14" s="277"/>
      <c r="E14" s="277"/>
      <c r="F14" s="277"/>
      <c r="G14" s="27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319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85" t="str">
        <f>C14</f>
        <v>Sejmutí ornice, hrubá úprava terénu a zpevnění ploch pro osazení objektů sociálního zařízení staveniště a kanceláří stavby.</v>
      </c>
      <c r="BB14" s="147"/>
      <c r="BC14" s="147"/>
      <c r="BD14" s="147"/>
      <c r="BE14" s="147"/>
      <c r="BF14" s="147"/>
      <c r="BG14" s="147"/>
      <c r="BH14" s="147"/>
    </row>
    <row r="15" spans="1:60" outlineLevel="3" x14ac:dyDescent="0.2">
      <c r="A15" s="154"/>
      <c r="B15" s="155"/>
      <c r="C15" s="276" t="s">
        <v>3601</v>
      </c>
      <c r="D15" s="277"/>
      <c r="E15" s="277"/>
      <c r="F15" s="277"/>
      <c r="G15" s="277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319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3" x14ac:dyDescent="0.2">
      <c r="A16" s="154"/>
      <c r="B16" s="155"/>
      <c r="C16" s="276" t="s">
        <v>3602</v>
      </c>
      <c r="D16" s="277"/>
      <c r="E16" s="277"/>
      <c r="F16" s="277"/>
      <c r="G16" s="27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319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3" x14ac:dyDescent="0.2">
      <c r="A17" s="154"/>
      <c r="B17" s="155"/>
      <c r="C17" s="276" t="s">
        <v>3603</v>
      </c>
      <c r="D17" s="277"/>
      <c r="E17" s="277"/>
      <c r="F17" s="277"/>
      <c r="G17" s="277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319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33.75" outlineLevel="3" x14ac:dyDescent="0.2">
      <c r="A18" s="154"/>
      <c r="B18" s="155"/>
      <c r="C18" s="276" t="s">
        <v>3604</v>
      </c>
      <c r="D18" s="277"/>
      <c r="E18" s="277"/>
      <c r="F18" s="277"/>
      <c r="G18" s="277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85" t="str">
        <f>C18</f>
        <v>Zřízení vnitrostaveništního rozvodu energie do 5 kV od připojení na hlavní přívod na staveništi včetně rozvaděčů pro připojení přenosných zásuvkových skříní, obecné osvětlení staveniště (včetně stožárů a osvětlovacích těles).</v>
      </c>
      <c r="BB18" s="147"/>
      <c r="BC18" s="147"/>
      <c r="BD18" s="147"/>
      <c r="BE18" s="147"/>
      <c r="BF18" s="147"/>
      <c r="BG18" s="147"/>
      <c r="BH18" s="147"/>
    </row>
    <row r="19" spans="1:60" outlineLevel="3" x14ac:dyDescent="0.2">
      <c r="A19" s="154"/>
      <c r="B19" s="155"/>
      <c r="C19" s="276" t="s">
        <v>3605</v>
      </c>
      <c r="D19" s="277"/>
      <c r="E19" s="277"/>
      <c r="F19" s="277"/>
      <c r="G19" s="27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319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ht="22.5" outlineLevel="3" x14ac:dyDescent="0.2">
      <c r="A20" s="154"/>
      <c r="B20" s="155"/>
      <c r="C20" s="276" t="s">
        <v>3606</v>
      </c>
      <c r="D20" s="277"/>
      <c r="E20" s="277"/>
      <c r="F20" s="277"/>
      <c r="G20" s="27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319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85" t="str">
        <f>C20</f>
        <v>Zřízení přípojky elektrické energie a vody do vzdálenosti 1 km od obvodu staveniště. Náhradní zdroj elektrické energie.</v>
      </c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3">
        <v>3</v>
      </c>
      <c r="B21" s="174" t="s">
        <v>3607</v>
      </c>
      <c r="C21" s="187" t="s">
        <v>3608</v>
      </c>
      <c r="D21" s="175" t="s">
        <v>3595</v>
      </c>
      <c r="E21" s="176">
        <v>1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0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300</v>
      </c>
      <c r="T21" s="157" t="s">
        <v>333</v>
      </c>
      <c r="U21" s="157">
        <v>0</v>
      </c>
      <c r="V21" s="157">
        <f>ROUND(E21*U21,2)</f>
        <v>0</v>
      </c>
      <c r="W21" s="157"/>
      <c r="X21" s="157" t="s">
        <v>98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371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45" outlineLevel="2" x14ac:dyDescent="0.2">
      <c r="A22" s="154"/>
      <c r="B22" s="155"/>
      <c r="C22" s="274" t="s">
        <v>3609</v>
      </c>
      <c r="D22" s="275"/>
      <c r="E22" s="275"/>
      <c r="F22" s="275"/>
      <c r="G22" s="275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319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85" t="str">
        <f>C22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3">
        <v>4</v>
      </c>
      <c r="B23" s="174" t="s">
        <v>3610</v>
      </c>
      <c r="C23" s="187" t="s">
        <v>3611</v>
      </c>
      <c r="D23" s="175" t="s">
        <v>3595</v>
      </c>
      <c r="E23" s="176">
        <v>1</v>
      </c>
      <c r="F23" s="177"/>
      <c r="G23" s="178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300</v>
      </c>
      <c r="T23" s="157" t="s">
        <v>333</v>
      </c>
      <c r="U23" s="157">
        <v>0</v>
      </c>
      <c r="V23" s="157">
        <f>ROUND(E23*U23,2)</f>
        <v>0</v>
      </c>
      <c r="W23" s="157"/>
      <c r="X23" s="157" t="s">
        <v>98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371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33.75" outlineLevel="2" x14ac:dyDescent="0.2">
      <c r="A24" s="154"/>
      <c r="B24" s="155"/>
      <c r="C24" s="274" t="s">
        <v>3612</v>
      </c>
      <c r="D24" s="275"/>
      <c r="E24" s="275"/>
      <c r="F24" s="275"/>
      <c r="G24" s="275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319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85" t="str">
        <f>C24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24" s="147"/>
      <c r="BC24" s="147"/>
      <c r="BD24" s="147"/>
      <c r="BE24" s="147"/>
      <c r="BF24" s="147"/>
      <c r="BG24" s="147"/>
      <c r="BH24" s="147"/>
    </row>
    <row r="25" spans="1:60" x14ac:dyDescent="0.2">
      <c r="A25" s="163" t="s">
        <v>295</v>
      </c>
      <c r="B25" s="164" t="s">
        <v>268</v>
      </c>
      <c r="C25" s="186" t="s">
        <v>30</v>
      </c>
      <c r="D25" s="165"/>
      <c r="E25" s="166"/>
      <c r="F25" s="167"/>
      <c r="G25" s="168">
        <f>SUMIF(AG26:AG46,"&lt;&gt;NOR",G26:G46)</f>
        <v>0</v>
      </c>
      <c r="H25" s="162"/>
      <c r="I25" s="162">
        <f>SUM(I26:I46)</f>
        <v>0</v>
      </c>
      <c r="J25" s="162"/>
      <c r="K25" s="162">
        <f>SUM(K26:K46)</f>
        <v>0</v>
      </c>
      <c r="L25" s="162"/>
      <c r="M25" s="162">
        <f>SUM(M26:M46)</f>
        <v>0</v>
      </c>
      <c r="N25" s="161"/>
      <c r="O25" s="161">
        <f>SUM(O26:O46)</f>
        <v>0</v>
      </c>
      <c r="P25" s="161"/>
      <c r="Q25" s="161">
        <f>SUM(Q26:Q46)</f>
        <v>0</v>
      </c>
      <c r="R25" s="162"/>
      <c r="S25" s="162"/>
      <c r="T25" s="162"/>
      <c r="U25" s="162"/>
      <c r="V25" s="162">
        <f>SUM(V26:V46)</f>
        <v>0</v>
      </c>
      <c r="W25" s="162"/>
      <c r="X25" s="162"/>
      <c r="Y25" s="162"/>
      <c r="AG25" t="s">
        <v>296</v>
      </c>
    </row>
    <row r="26" spans="1:60" outlineLevel="1" x14ac:dyDescent="0.2">
      <c r="A26" s="173">
        <v>5</v>
      </c>
      <c r="B26" s="174" t="s">
        <v>3613</v>
      </c>
      <c r="C26" s="187" t="s">
        <v>3614</v>
      </c>
      <c r="D26" s="175" t="s">
        <v>3595</v>
      </c>
      <c r="E26" s="176">
        <v>1</v>
      </c>
      <c r="F26" s="177"/>
      <c r="G26" s="178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7"/>
      <c r="S26" s="157" t="s">
        <v>300</v>
      </c>
      <c r="T26" s="157" t="s">
        <v>333</v>
      </c>
      <c r="U26" s="157">
        <v>0</v>
      </c>
      <c r="V26" s="157">
        <f>ROUND(E26*U26,2)</f>
        <v>0</v>
      </c>
      <c r="W26" s="157"/>
      <c r="X26" s="157" t="s">
        <v>98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371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2" x14ac:dyDescent="0.2">
      <c r="A27" s="154"/>
      <c r="B27" s="155"/>
      <c r="C27" s="274" t="s">
        <v>3615</v>
      </c>
      <c r="D27" s="275"/>
      <c r="E27" s="275"/>
      <c r="F27" s="275"/>
      <c r="G27" s="275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7"/>
      <c r="AA27" s="147"/>
      <c r="AB27" s="147"/>
      <c r="AC27" s="147"/>
      <c r="AD27" s="147"/>
      <c r="AE27" s="147"/>
      <c r="AF27" s="147"/>
      <c r="AG27" s="147" t="s">
        <v>319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3">
        <v>6</v>
      </c>
      <c r="B28" s="174" t="s">
        <v>3616</v>
      </c>
      <c r="C28" s="187" t="s">
        <v>3617</v>
      </c>
      <c r="D28" s="175" t="s">
        <v>3595</v>
      </c>
      <c r="E28" s="176">
        <v>1</v>
      </c>
      <c r="F28" s="177"/>
      <c r="G28" s="178">
        <f>ROUND(E28*F28,2)</f>
        <v>0</v>
      </c>
      <c r="H28" s="158"/>
      <c r="I28" s="157">
        <f>ROUND(E28*H28,2)</f>
        <v>0</v>
      </c>
      <c r="J28" s="158"/>
      <c r="K28" s="157">
        <f>ROUND(E28*J28,2)</f>
        <v>0</v>
      </c>
      <c r="L28" s="157">
        <v>21</v>
      </c>
      <c r="M28" s="157">
        <f>G28*(1+L28/100)</f>
        <v>0</v>
      </c>
      <c r="N28" s="156">
        <v>0</v>
      </c>
      <c r="O28" s="156">
        <f>ROUND(E28*N28,2)</f>
        <v>0</v>
      </c>
      <c r="P28" s="156">
        <v>0</v>
      </c>
      <c r="Q28" s="156">
        <f>ROUND(E28*P28,2)</f>
        <v>0</v>
      </c>
      <c r="R28" s="157"/>
      <c r="S28" s="157" t="s">
        <v>300</v>
      </c>
      <c r="T28" s="157" t="s">
        <v>333</v>
      </c>
      <c r="U28" s="157">
        <v>0</v>
      </c>
      <c r="V28" s="157">
        <f>ROUND(E28*U28,2)</f>
        <v>0</v>
      </c>
      <c r="W28" s="157"/>
      <c r="X28" s="157" t="s">
        <v>98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371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ht="33.75" outlineLevel="2" x14ac:dyDescent="0.2">
      <c r="A29" s="154"/>
      <c r="B29" s="155"/>
      <c r="C29" s="274" t="s">
        <v>3618</v>
      </c>
      <c r="D29" s="275"/>
      <c r="E29" s="275"/>
      <c r="F29" s="275"/>
      <c r="G29" s="275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319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85" t="str">
        <f>C29</f>
        <v>Náklady a poplatky spojené s užíváním veřejných ploch a prostranství, pokud jsou stavebními pracemi nebo souvisejícími činnostmi dotčeny, a to včetně užívání ploch v souvislosti s uložením stavebního materiálu nebo stavebního odpadu.</v>
      </c>
      <c r="BB29" s="147"/>
      <c r="BC29" s="147"/>
      <c r="BD29" s="147"/>
      <c r="BE29" s="147"/>
      <c r="BF29" s="147"/>
      <c r="BG29" s="147"/>
      <c r="BH29" s="147"/>
    </row>
    <row r="30" spans="1:60" ht="22.5" outlineLevel="2" x14ac:dyDescent="0.2">
      <c r="A30" s="154"/>
      <c r="B30" s="155"/>
      <c r="C30" s="188" t="s">
        <v>3619</v>
      </c>
      <c r="D30" s="159"/>
      <c r="E30" s="160">
        <v>1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3">
        <v>7</v>
      </c>
      <c r="B31" s="174" t="s">
        <v>3620</v>
      </c>
      <c r="C31" s="187" t="s">
        <v>3621</v>
      </c>
      <c r="D31" s="175" t="s">
        <v>3595</v>
      </c>
      <c r="E31" s="176">
        <v>1</v>
      </c>
      <c r="F31" s="177"/>
      <c r="G31" s="178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7"/>
      <c r="S31" s="157" t="s">
        <v>300</v>
      </c>
      <c r="T31" s="157" t="s">
        <v>333</v>
      </c>
      <c r="U31" s="157">
        <v>0</v>
      </c>
      <c r="V31" s="157">
        <f>ROUND(E31*U31,2)</f>
        <v>0</v>
      </c>
      <c r="W31" s="157"/>
      <c r="X31" s="157" t="s">
        <v>98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371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45" outlineLevel="2" x14ac:dyDescent="0.2">
      <c r="A32" s="154"/>
      <c r="B32" s="155"/>
      <c r="C32" s="274" t="s">
        <v>3622</v>
      </c>
      <c r="D32" s="275"/>
      <c r="E32" s="275"/>
      <c r="F32" s="275"/>
      <c r="G32" s="275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319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85" t="str">
        <f>C32</f>
        <v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3">
        <v>8</v>
      </c>
      <c r="B33" s="174" t="s">
        <v>3623</v>
      </c>
      <c r="C33" s="187" t="s">
        <v>3624</v>
      </c>
      <c r="D33" s="175" t="s">
        <v>3595</v>
      </c>
      <c r="E33" s="176">
        <v>1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</v>
      </c>
      <c r="Q33" s="156">
        <f>ROUND(E33*P33,2)</f>
        <v>0</v>
      </c>
      <c r="R33" s="157"/>
      <c r="S33" s="157" t="s">
        <v>332</v>
      </c>
      <c r="T33" s="157" t="s">
        <v>333</v>
      </c>
      <c r="U33" s="157">
        <v>0</v>
      </c>
      <c r="V33" s="157">
        <f>ROUND(E33*U33,2)</f>
        <v>0</v>
      </c>
      <c r="W33" s="157"/>
      <c r="X33" s="157" t="s">
        <v>98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371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ht="22.5" outlineLevel="2" x14ac:dyDescent="0.2">
      <c r="A34" s="154"/>
      <c r="B34" s="155"/>
      <c r="C34" s="274" t="s">
        <v>3625</v>
      </c>
      <c r="D34" s="275"/>
      <c r="E34" s="275"/>
      <c r="F34" s="275"/>
      <c r="G34" s="275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319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85" t="str">
        <f>C34</f>
        <v>Náklady na vyhotovení dokumentace skutečného provedení stavby a její předání objednateli v požadované formě a požadovaném počtu.</v>
      </c>
      <c r="BB34" s="147"/>
      <c r="BC34" s="147"/>
      <c r="BD34" s="147"/>
      <c r="BE34" s="147"/>
      <c r="BF34" s="147"/>
      <c r="BG34" s="147"/>
      <c r="BH34" s="147"/>
    </row>
    <row r="35" spans="1:60" ht="22.5" outlineLevel="1" x14ac:dyDescent="0.2">
      <c r="A35" s="173">
        <v>9</v>
      </c>
      <c r="B35" s="174" t="s">
        <v>3626</v>
      </c>
      <c r="C35" s="187" t="s">
        <v>3627</v>
      </c>
      <c r="D35" s="175" t="s">
        <v>3595</v>
      </c>
      <c r="E35" s="176">
        <v>1</v>
      </c>
      <c r="F35" s="177"/>
      <c r="G35" s="178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0</v>
      </c>
      <c r="O35" s="156">
        <f>ROUND(E35*N35,2)</f>
        <v>0</v>
      </c>
      <c r="P35" s="156">
        <v>0</v>
      </c>
      <c r="Q35" s="156">
        <f>ROUND(E35*P35,2)</f>
        <v>0</v>
      </c>
      <c r="R35" s="157"/>
      <c r="S35" s="157" t="s">
        <v>300</v>
      </c>
      <c r="T35" s="157" t="s">
        <v>333</v>
      </c>
      <c r="U35" s="157">
        <v>0</v>
      </c>
      <c r="V35" s="157">
        <f>ROUND(E35*U35,2)</f>
        <v>0</v>
      </c>
      <c r="W35" s="157"/>
      <c r="X35" s="157" t="s">
        <v>98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371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2.5" outlineLevel="2" x14ac:dyDescent="0.2">
      <c r="A36" s="154"/>
      <c r="B36" s="155"/>
      <c r="C36" s="274" t="s">
        <v>3628</v>
      </c>
      <c r="D36" s="275"/>
      <c r="E36" s="275"/>
      <c r="F36" s="275"/>
      <c r="G36" s="275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319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85" t="str">
        <f>C36</f>
        <v>Náklady na provedení skutečného zaměření stavby v rozsahu nezbytném pro zápis změny do katastru nemovitostí.</v>
      </c>
      <c r="BB36" s="147"/>
      <c r="BC36" s="147"/>
      <c r="BD36" s="147"/>
      <c r="BE36" s="147"/>
      <c r="BF36" s="147"/>
      <c r="BG36" s="147"/>
      <c r="BH36" s="147"/>
    </row>
    <row r="37" spans="1:60" ht="45" outlineLevel="1" x14ac:dyDescent="0.2">
      <c r="A37" s="173">
        <v>10</v>
      </c>
      <c r="B37" s="174" t="s">
        <v>3629</v>
      </c>
      <c r="C37" s="187" t="s">
        <v>3630</v>
      </c>
      <c r="D37" s="175" t="s">
        <v>3595</v>
      </c>
      <c r="E37" s="176">
        <v>1</v>
      </c>
      <c r="F37" s="177"/>
      <c r="G37" s="178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</v>
      </c>
      <c r="V37" s="157">
        <f>ROUND(E37*U37,2)</f>
        <v>0</v>
      </c>
      <c r="W37" s="157"/>
      <c r="X37" s="157" t="s">
        <v>98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371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56.25" outlineLevel="2" x14ac:dyDescent="0.2">
      <c r="A38" s="154"/>
      <c r="B38" s="155"/>
      <c r="C38" s="274" t="s">
        <v>3631</v>
      </c>
      <c r="D38" s="275"/>
      <c r="E38" s="275"/>
      <c r="F38" s="275"/>
      <c r="G38" s="275"/>
      <c r="H38" s="157"/>
      <c r="I38" s="157"/>
      <c r="J38" s="157"/>
      <c r="K38" s="157"/>
      <c r="L38" s="157"/>
      <c r="M38" s="157"/>
      <c r="N38" s="156"/>
      <c r="O38" s="156"/>
      <c r="P38" s="156"/>
      <c r="Q38" s="156"/>
      <c r="R38" s="157"/>
      <c r="S38" s="157"/>
      <c r="T38" s="157"/>
      <c r="U38" s="157"/>
      <c r="V38" s="157"/>
      <c r="W38" s="157"/>
      <c r="X38" s="157"/>
      <c r="Y38" s="157"/>
      <c r="Z38" s="147"/>
      <c r="AA38" s="147"/>
      <c r="AB38" s="147"/>
      <c r="AC38" s="147"/>
      <c r="AD38" s="147"/>
      <c r="AE38" s="147"/>
      <c r="AF38" s="147"/>
      <c r="AG38" s="147" t="s">
        <v>319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85" t="str">
        <f>C38</f>
        <v>Náklady na provedení průzkumů nebo doplnění stávajících průzkumů, pokud je obchodní podmínky vyžadují a tyto průzkumy nejsou v dostatečném rozsahu součástí projektové dokumentace. Jedná se zejména o Geologický – inženýrsko-geologický / radonový / hydrogeologický / pedologický průzkum, botanický a zoologický průzkum, stavební průzkum – umělecko historický / stavebně statický a případný průzkum výskytu nebezpečných látek – odpadu / munice / výbušnin apod.</v>
      </c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3">
        <v>11</v>
      </c>
      <c r="B39" s="174" t="s">
        <v>3632</v>
      </c>
      <c r="C39" s="187" t="s">
        <v>3633</v>
      </c>
      <c r="D39" s="175" t="s">
        <v>3595</v>
      </c>
      <c r="E39" s="176">
        <v>1</v>
      </c>
      <c r="F39" s="177"/>
      <c r="G39" s="178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7"/>
      <c r="S39" s="157" t="s">
        <v>332</v>
      </c>
      <c r="T39" s="157" t="s">
        <v>333</v>
      </c>
      <c r="U39" s="157">
        <v>0</v>
      </c>
      <c r="V39" s="157">
        <f>ROUND(E39*U39,2)</f>
        <v>0</v>
      </c>
      <c r="W39" s="157"/>
      <c r="X39" s="157" t="s">
        <v>98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371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56.25" outlineLevel="2" x14ac:dyDescent="0.2">
      <c r="A40" s="154"/>
      <c r="B40" s="155"/>
      <c r="C40" s="274" t="s">
        <v>3631</v>
      </c>
      <c r="D40" s="275"/>
      <c r="E40" s="275"/>
      <c r="F40" s="275"/>
      <c r="G40" s="275"/>
      <c r="H40" s="157"/>
      <c r="I40" s="157"/>
      <c r="J40" s="157"/>
      <c r="K40" s="157"/>
      <c r="L40" s="157"/>
      <c r="M40" s="157"/>
      <c r="N40" s="156"/>
      <c r="O40" s="156"/>
      <c r="P40" s="156"/>
      <c r="Q40" s="156"/>
      <c r="R40" s="157"/>
      <c r="S40" s="157"/>
      <c r="T40" s="157"/>
      <c r="U40" s="157"/>
      <c r="V40" s="157"/>
      <c r="W40" s="157"/>
      <c r="X40" s="157"/>
      <c r="Y40" s="157"/>
      <c r="Z40" s="147"/>
      <c r="AA40" s="147"/>
      <c r="AB40" s="147"/>
      <c r="AC40" s="147"/>
      <c r="AD40" s="147"/>
      <c r="AE40" s="147"/>
      <c r="AF40" s="147"/>
      <c r="AG40" s="147" t="s">
        <v>319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85" t="str">
        <f>C40</f>
        <v>Náklady na provedení průzkumů nebo doplnění stávajících průzkumů, pokud je obchodní podmínky vyžadují a tyto průzkumy nejsou v dostatečném rozsahu součástí projektové dokumentace. Jedná se zejména o Geologický – inženýrsko-geologický / radonový / hydrogeologický / pedologický průzkum, botanický a zoologický průzkum, stavební průzkum – umělecko historický / stavebně statický a případný průzkum výskytu nebezpečných látek – odpadu / munice / výbušnin apod.</v>
      </c>
      <c r="BB40" s="147"/>
      <c r="BC40" s="147"/>
      <c r="BD40" s="147"/>
      <c r="BE40" s="147"/>
      <c r="BF40" s="147"/>
      <c r="BG40" s="147"/>
      <c r="BH40" s="147"/>
    </row>
    <row r="41" spans="1:60" ht="22.5" outlineLevel="1" x14ac:dyDescent="0.2">
      <c r="A41" s="173">
        <v>12</v>
      </c>
      <c r="B41" s="174" t="s">
        <v>3634</v>
      </c>
      <c r="C41" s="187" t="s">
        <v>3635</v>
      </c>
      <c r="D41" s="175" t="s">
        <v>3595</v>
      </c>
      <c r="E41" s="176">
        <v>1</v>
      </c>
      <c r="F41" s="177"/>
      <c r="G41" s="178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0</v>
      </c>
      <c r="O41" s="156">
        <f>ROUND(E41*N41,2)</f>
        <v>0</v>
      </c>
      <c r="P41" s="156">
        <v>0</v>
      </c>
      <c r="Q41" s="156">
        <f>ROUND(E41*P41,2)</f>
        <v>0</v>
      </c>
      <c r="R41" s="157"/>
      <c r="S41" s="157" t="s">
        <v>332</v>
      </c>
      <c r="T41" s="157" t="s">
        <v>333</v>
      </c>
      <c r="U41" s="157">
        <v>0</v>
      </c>
      <c r="V41" s="157">
        <f>ROUND(E41*U41,2)</f>
        <v>0</v>
      </c>
      <c r="W41" s="157"/>
      <c r="X41" s="157" t="s">
        <v>98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371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ht="33.75" outlineLevel="2" x14ac:dyDescent="0.2">
      <c r="A42" s="154"/>
      <c r="B42" s="155"/>
      <c r="C42" s="274" t="s">
        <v>3636</v>
      </c>
      <c r="D42" s="275"/>
      <c r="E42" s="275"/>
      <c r="F42" s="275"/>
      <c r="G42" s="275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319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85" t="str">
        <f>C42</f>
        <v>Náklady spojené s vypracováním projektové dokumentace, většinou v obsahu a rozsahu projektové dokumentace pro provádění stavby, ale mohou zde být obsaženy i náklady na jiné stupně projektové dokumentace, pokud jsou součástí požadavků objednatele.</v>
      </c>
      <c r="BB42" s="147"/>
      <c r="BC42" s="147"/>
      <c r="BD42" s="147"/>
      <c r="BE42" s="147"/>
      <c r="BF42" s="147"/>
      <c r="BG42" s="147"/>
      <c r="BH42" s="147"/>
    </row>
    <row r="43" spans="1:60" ht="33.75" outlineLevel="1" x14ac:dyDescent="0.2">
      <c r="A43" s="173">
        <v>13</v>
      </c>
      <c r="B43" s="174" t="s">
        <v>3637</v>
      </c>
      <c r="C43" s="187" t="s">
        <v>3638</v>
      </c>
      <c r="D43" s="175" t="s">
        <v>3595</v>
      </c>
      <c r="E43" s="176">
        <v>1</v>
      </c>
      <c r="F43" s="177"/>
      <c r="G43" s="178">
        <f>ROUND(E43*F43,2)</f>
        <v>0</v>
      </c>
      <c r="H43" s="158"/>
      <c r="I43" s="157">
        <f>ROUND(E43*H43,2)</f>
        <v>0</v>
      </c>
      <c r="J43" s="158"/>
      <c r="K43" s="157">
        <f>ROUND(E43*J43,2)</f>
        <v>0</v>
      </c>
      <c r="L43" s="157">
        <v>21</v>
      </c>
      <c r="M43" s="157">
        <f>G43*(1+L43/100)</f>
        <v>0</v>
      </c>
      <c r="N43" s="156">
        <v>0</v>
      </c>
      <c r="O43" s="156">
        <f>ROUND(E43*N43,2)</f>
        <v>0</v>
      </c>
      <c r="P43" s="156">
        <v>0</v>
      </c>
      <c r="Q43" s="156">
        <f>ROUND(E43*P43,2)</f>
        <v>0</v>
      </c>
      <c r="R43" s="157"/>
      <c r="S43" s="157" t="s">
        <v>332</v>
      </c>
      <c r="T43" s="157" t="s">
        <v>333</v>
      </c>
      <c r="U43" s="157">
        <v>0</v>
      </c>
      <c r="V43" s="157">
        <f>ROUND(E43*U43,2)</f>
        <v>0</v>
      </c>
      <c r="W43" s="157"/>
      <c r="X43" s="157" t="s">
        <v>98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371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ht="33.75" outlineLevel="2" x14ac:dyDescent="0.2">
      <c r="A44" s="154"/>
      <c r="B44" s="155"/>
      <c r="C44" s="274" t="s">
        <v>3639</v>
      </c>
      <c r="D44" s="275"/>
      <c r="E44" s="275"/>
      <c r="F44" s="275"/>
      <c r="G44" s="275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7"/>
      <c r="AA44" s="147"/>
      <c r="AB44" s="147"/>
      <c r="AC44" s="147"/>
      <c r="AD44" s="147"/>
      <c r="AE44" s="147"/>
      <c r="AF44" s="147"/>
      <c r="AG44" s="147" t="s">
        <v>319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85" t="str">
        <f>C44</f>
        <v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v>
      </c>
      <c r="BB44" s="147"/>
      <c r="BC44" s="147"/>
      <c r="BD44" s="147"/>
      <c r="BE44" s="147"/>
      <c r="BF44" s="147"/>
      <c r="BG44" s="147"/>
      <c r="BH44" s="147"/>
    </row>
    <row r="45" spans="1:60" outlineLevel="1" x14ac:dyDescent="0.2">
      <c r="A45" s="173">
        <v>14</v>
      </c>
      <c r="B45" s="174" t="s">
        <v>3640</v>
      </c>
      <c r="C45" s="187" t="s">
        <v>3641</v>
      </c>
      <c r="D45" s="175" t="s">
        <v>3595</v>
      </c>
      <c r="E45" s="176">
        <v>1</v>
      </c>
      <c r="F45" s="177"/>
      <c r="G45" s="178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0</v>
      </c>
      <c r="O45" s="156">
        <f>ROUND(E45*N45,2)</f>
        <v>0</v>
      </c>
      <c r="P45" s="156">
        <v>0</v>
      </c>
      <c r="Q45" s="156">
        <f>ROUND(E45*P45,2)</f>
        <v>0</v>
      </c>
      <c r="R45" s="157"/>
      <c r="S45" s="157" t="s">
        <v>332</v>
      </c>
      <c r="T45" s="157" t="s">
        <v>333</v>
      </c>
      <c r="U45" s="157">
        <v>0</v>
      </c>
      <c r="V45" s="157">
        <f>ROUND(E45*U45,2)</f>
        <v>0</v>
      </c>
      <c r="W45" s="157"/>
      <c r="X45" s="157" t="s">
        <v>98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371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ht="22.5" outlineLevel="2" x14ac:dyDescent="0.2">
      <c r="A46" s="154"/>
      <c r="B46" s="155"/>
      <c r="C46" s="274" t="s">
        <v>3642</v>
      </c>
      <c r="D46" s="275"/>
      <c r="E46" s="275"/>
      <c r="F46" s="275"/>
      <c r="G46" s="275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319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85" t="str">
        <f>C46</f>
        <v>náklady spojené s provedením všech technickými normami předepsaných zkoušek a revizí stavebních konstrukcí nebo stavebních prací.</v>
      </c>
      <c r="BB46" s="147"/>
      <c r="BC46" s="147"/>
      <c r="BD46" s="147"/>
      <c r="BE46" s="147"/>
      <c r="BF46" s="147"/>
      <c r="BG46" s="147"/>
      <c r="BH46" s="147"/>
    </row>
    <row r="47" spans="1:60" x14ac:dyDescent="0.2">
      <c r="A47" s="3"/>
      <c r="B47" s="4"/>
      <c r="C47" s="190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AE47">
        <v>12</v>
      </c>
      <c r="AF47">
        <v>21</v>
      </c>
      <c r="AG47" t="s">
        <v>281</v>
      </c>
    </row>
    <row r="48" spans="1:60" x14ac:dyDescent="0.2">
      <c r="A48" s="150"/>
      <c r="B48" s="151" t="s">
        <v>31</v>
      </c>
      <c r="C48" s="191"/>
      <c r="D48" s="152"/>
      <c r="E48" s="153"/>
      <c r="F48" s="153"/>
      <c r="G48" s="172">
        <f>G8+G25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AE48">
        <f>SUMIF(L7:L46,AE47,G7:G46)</f>
        <v>0</v>
      </c>
      <c r="AF48">
        <f>SUMIF(L7:L46,AF47,G7:G46)</f>
        <v>0</v>
      </c>
      <c r="AG48" t="s">
        <v>463</v>
      </c>
    </row>
    <row r="49" spans="1:33" x14ac:dyDescent="0.2">
      <c r="A49" s="3"/>
      <c r="B49" s="4"/>
      <c r="C49" s="190"/>
      <c r="D49" s="6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33" x14ac:dyDescent="0.2">
      <c r="A50" s="3"/>
      <c r="B50" s="4"/>
      <c r="C50" s="190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33" x14ac:dyDescent="0.2">
      <c r="A51" s="260" t="s">
        <v>464</v>
      </c>
      <c r="B51" s="260"/>
      <c r="C51" s="261"/>
      <c r="D51" s="6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33" x14ac:dyDescent="0.2">
      <c r="A52" s="262"/>
      <c r="B52" s="263"/>
      <c r="C52" s="264"/>
      <c r="D52" s="263"/>
      <c r="E52" s="263"/>
      <c r="F52" s="263"/>
      <c r="G52" s="265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AG52" t="s">
        <v>465</v>
      </c>
    </row>
    <row r="53" spans="1:33" x14ac:dyDescent="0.2">
      <c r="A53" s="266"/>
      <c r="B53" s="267"/>
      <c r="C53" s="268"/>
      <c r="D53" s="267"/>
      <c r="E53" s="267"/>
      <c r="F53" s="267"/>
      <c r="G53" s="269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33" x14ac:dyDescent="0.2">
      <c r="A54" s="266"/>
      <c r="B54" s="267"/>
      <c r="C54" s="268"/>
      <c r="D54" s="267"/>
      <c r="E54" s="267"/>
      <c r="F54" s="267"/>
      <c r="G54" s="269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33" x14ac:dyDescent="0.2">
      <c r="A55" s="266"/>
      <c r="B55" s="267"/>
      <c r="C55" s="268"/>
      <c r="D55" s="267"/>
      <c r="E55" s="267"/>
      <c r="F55" s="267"/>
      <c r="G55" s="269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33" x14ac:dyDescent="0.2">
      <c r="A56" s="270"/>
      <c r="B56" s="271"/>
      <c r="C56" s="272"/>
      <c r="D56" s="271"/>
      <c r="E56" s="271"/>
      <c r="F56" s="271"/>
      <c r="G56" s="27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33" x14ac:dyDescent="0.2">
      <c r="A57" s="3"/>
      <c r="B57" s="4"/>
      <c r="C57" s="190"/>
      <c r="D57" s="6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33" x14ac:dyDescent="0.2">
      <c r="C58" s="192"/>
      <c r="D58" s="10"/>
      <c r="AG58" t="s">
        <v>466</v>
      </c>
    </row>
    <row r="59" spans="1:33" x14ac:dyDescent="0.2">
      <c r="D59" s="10"/>
    </row>
    <row r="60" spans="1:33" x14ac:dyDescent="0.2">
      <c r="D60" s="10"/>
    </row>
    <row r="61" spans="1:33" x14ac:dyDescent="0.2">
      <c r="D61" s="10"/>
    </row>
    <row r="62" spans="1:33" x14ac:dyDescent="0.2">
      <c r="D62" s="10"/>
    </row>
    <row r="63" spans="1:33" x14ac:dyDescent="0.2">
      <c r="D63" s="10"/>
    </row>
    <row r="64" spans="1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gW2wkx8/uN5UK6n3qdkMEY+4QggyUsXzMh9RIpp7VoBGvqDZLQ2G+wxbbpSxVqEf0hO5VQokpGxZbMiMuQF2Dg==" saltValue="QQP0b6hrqFEbJQMF1myJNA==" spinCount="100000" sheet="1" formatRows="0"/>
  <mergeCells count="28">
    <mergeCell ref="A51:C51"/>
    <mergeCell ref="A52:G56"/>
    <mergeCell ref="C10:G10"/>
    <mergeCell ref="C11:G11"/>
    <mergeCell ref="C13:G13"/>
    <mergeCell ref="C14:G14"/>
    <mergeCell ref="C20:G20"/>
    <mergeCell ref="C16:G16"/>
    <mergeCell ref="C17:G17"/>
    <mergeCell ref="C18:G18"/>
    <mergeCell ref="C19:G19"/>
    <mergeCell ref="C46:G46"/>
    <mergeCell ref="C22:G22"/>
    <mergeCell ref="C24:G24"/>
    <mergeCell ref="C27:G27"/>
    <mergeCell ref="C29:G29"/>
    <mergeCell ref="A1:G1"/>
    <mergeCell ref="C2:G2"/>
    <mergeCell ref="C3:G3"/>
    <mergeCell ref="C4:G4"/>
    <mergeCell ref="C15:G15"/>
    <mergeCell ref="C42:G42"/>
    <mergeCell ref="C44:G44"/>
    <mergeCell ref="C32:G32"/>
    <mergeCell ref="C34:G34"/>
    <mergeCell ref="C36:G36"/>
    <mergeCell ref="C38:G38"/>
    <mergeCell ref="C40:G40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249" t="s">
        <v>7</v>
      </c>
      <c r="B1" s="249"/>
      <c r="C1" s="250"/>
      <c r="D1" s="249"/>
      <c r="E1" s="249"/>
      <c r="F1" s="249"/>
      <c r="G1" s="249"/>
    </row>
    <row r="2" spans="1:7" ht="24.95" customHeight="1" x14ac:dyDescent="0.2">
      <c r="A2" s="49" t="s">
        <v>8</v>
      </c>
      <c r="B2" s="48"/>
      <c r="C2" s="251"/>
      <c r="D2" s="251"/>
      <c r="E2" s="251"/>
      <c r="F2" s="251"/>
      <c r="G2" s="252"/>
    </row>
    <row r="3" spans="1:7" ht="24.95" customHeight="1" x14ac:dyDescent="0.2">
      <c r="A3" s="49" t="s">
        <v>9</v>
      </c>
      <c r="B3" s="48"/>
      <c r="C3" s="251"/>
      <c r="D3" s="251"/>
      <c r="E3" s="251"/>
      <c r="F3" s="251"/>
      <c r="G3" s="252"/>
    </row>
    <row r="4" spans="1:7" ht="24.95" customHeight="1" x14ac:dyDescent="0.2">
      <c r="A4" s="49" t="s">
        <v>10</v>
      </c>
      <c r="B4" s="48"/>
      <c r="C4" s="251"/>
      <c r="D4" s="251"/>
      <c r="E4" s="251"/>
      <c r="F4" s="251"/>
      <c r="G4" s="252"/>
    </row>
    <row r="5" spans="1:7" x14ac:dyDescent="0.2">
      <c r="B5" s="4"/>
      <c r="C5" s="5"/>
      <c r="D5" s="6"/>
    </row>
  </sheetData>
  <sheetProtection algorithmName="SHA-512" hashValue="1s6ZbuUjbE25fxzUbeR81aWB+wb2KZM3nX760oyQT35KTbdmxe4yH02h4WVw38W8fk0U8tlAXcxDtIZVZLbmoA==" saltValue="Le1jDn1WS2gqPW6/H4hc1g==" spinCount="100000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61B9-0C48-48B5-A395-996BAD214B52}">
  <sheetPr>
    <outlinePr summaryBelow="0"/>
    <pageSetUpPr fitToPage="1"/>
  </sheetPr>
  <dimension ref="A1:BH5000"/>
  <sheetViews>
    <sheetView zoomScaleNormal="100" workbookViewId="0">
      <pane ySplit="7" topLeftCell="A8" activePane="bottomLeft" state="frozen"/>
      <selection pane="bottomLeft" activeCell="C23" sqref="C23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60</v>
      </c>
      <c r="C3" s="254" t="s">
        <v>61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62</v>
      </c>
      <c r="C4" s="257" t="s">
        <v>61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SUMIF(AG9:AG89,"&lt;&gt;NOR",G9:G89)</f>
        <v>0</v>
      </c>
      <c r="H8" s="162"/>
      <c r="I8" s="162">
        <f>SUM(I9:I89)</f>
        <v>0</v>
      </c>
      <c r="J8" s="162"/>
      <c r="K8" s="162">
        <f>SUM(K9:K89)</f>
        <v>0</v>
      </c>
      <c r="L8" s="162"/>
      <c r="M8" s="162">
        <f>SUM(M9:M89)</f>
        <v>0</v>
      </c>
      <c r="N8" s="161"/>
      <c r="O8" s="161">
        <f>SUM(O9:O89)</f>
        <v>6.7700000000000005</v>
      </c>
      <c r="P8" s="161"/>
      <c r="Q8" s="161">
        <f>SUM(Q9:Q89)</f>
        <v>42.44</v>
      </c>
      <c r="R8" s="162"/>
      <c r="S8" s="162"/>
      <c r="T8" s="162"/>
      <c r="U8" s="162"/>
      <c r="V8" s="162">
        <f>SUM(V9:V89)</f>
        <v>341.04</v>
      </c>
      <c r="W8" s="162"/>
      <c r="X8" s="162"/>
      <c r="Y8" s="162"/>
      <c r="AG8" t="s">
        <v>296</v>
      </c>
    </row>
    <row r="9" spans="1:60" outlineLevel="1" x14ac:dyDescent="0.2">
      <c r="A9" s="173">
        <v>1</v>
      </c>
      <c r="B9" s="174" t="s">
        <v>297</v>
      </c>
      <c r="C9" s="187" t="s">
        <v>298</v>
      </c>
      <c r="D9" s="175" t="s">
        <v>299</v>
      </c>
      <c r="E9" s="176">
        <v>0.15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300</v>
      </c>
      <c r="U9" s="157">
        <v>111</v>
      </c>
      <c r="V9" s="157">
        <f>ROUND(E9*U9,2)</f>
        <v>16.649999999999999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188" t="s">
        <v>304</v>
      </c>
      <c r="D10" s="159"/>
      <c r="E10" s="160">
        <v>0.15</v>
      </c>
      <c r="F10" s="157"/>
      <c r="G10" s="15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>
        <v>0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3">
        <v>2</v>
      </c>
      <c r="B11" s="174" t="s">
        <v>306</v>
      </c>
      <c r="C11" s="187" t="s">
        <v>307</v>
      </c>
      <c r="D11" s="175" t="s">
        <v>308</v>
      </c>
      <c r="E11" s="176">
        <v>34.799999999999997</v>
      </c>
      <c r="F11" s="177"/>
      <c r="G11" s="178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0</v>
      </c>
      <c r="O11" s="156">
        <f>ROUND(E11*N11,2)</f>
        <v>0</v>
      </c>
      <c r="P11" s="156">
        <v>0</v>
      </c>
      <c r="Q11" s="156">
        <f>ROUND(E11*P11,2)</f>
        <v>0</v>
      </c>
      <c r="R11" s="157"/>
      <c r="S11" s="157" t="s">
        <v>300</v>
      </c>
      <c r="T11" s="157" t="s">
        <v>300</v>
      </c>
      <c r="U11" s="157">
        <v>0.17199999999999999</v>
      </c>
      <c r="V11" s="157">
        <f>ROUND(E11*U11,2)</f>
        <v>5.99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2" x14ac:dyDescent="0.2">
      <c r="A12" s="154"/>
      <c r="B12" s="155"/>
      <c r="C12" s="188" t="s">
        <v>309</v>
      </c>
      <c r="D12" s="159"/>
      <c r="E12" s="160">
        <v>34.799999999999997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22.5" outlineLevel="1" x14ac:dyDescent="0.2">
      <c r="A13" s="173">
        <v>3</v>
      </c>
      <c r="B13" s="174" t="s">
        <v>310</v>
      </c>
      <c r="C13" s="187" t="s">
        <v>311</v>
      </c>
      <c r="D13" s="175" t="s">
        <v>308</v>
      </c>
      <c r="E13" s="176">
        <v>1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300</v>
      </c>
      <c r="T13" s="157" t="s">
        <v>300</v>
      </c>
      <c r="U13" s="157">
        <v>2.9129999999999998</v>
      </c>
      <c r="V13" s="157">
        <f>ROUND(E13*U13,2)</f>
        <v>2.91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2" x14ac:dyDescent="0.2">
      <c r="A14" s="154"/>
      <c r="B14" s="155"/>
      <c r="C14" s="188" t="s">
        <v>155</v>
      </c>
      <c r="D14" s="159"/>
      <c r="E14" s="160">
        <v>1</v>
      </c>
      <c r="F14" s="157"/>
      <c r="G14" s="15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305</v>
      </c>
      <c r="AH14" s="147">
        <v>0</v>
      </c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3">
        <v>4</v>
      </c>
      <c r="B15" s="174" t="s">
        <v>312</v>
      </c>
      <c r="C15" s="187" t="s">
        <v>313</v>
      </c>
      <c r="D15" s="175" t="s">
        <v>314</v>
      </c>
      <c r="E15" s="176">
        <v>1</v>
      </c>
      <c r="F15" s="177"/>
      <c r="G15" s="178">
        <f>ROUND(E15*F15,2)</f>
        <v>0</v>
      </c>
      <c r="H15" s="158"/>
      <c r="I15" s="157">
        <f>ROUND(E15*H15,2)</f>
        <v>0</v>
      </c>
      <c r="J15" s="158"/>
      <c r="K15" s="157">
        <f>ROUND(E15*J15,2)</f>
        <v>0</v>
      </c>
      <c r="L15" s="157">
        <v>21</v>
      </c>
      <c r="M15" s="157">
        <f>G15*(1+L15/100)</f>
        <v>0</v>
      </c>
      <c r="N15" s="156">
        <v>0</v>
      </c>
      <c r="O15" s="156">
        <f>ROUND(E15*N15,2)</f>
        <v>0</v>
      </c>
      <c r="P15" s="156">
        <v>0</v>
      </c>
      <c r="Q15" s="156">
        <f>ROUND(E15*P15,2)</f>
        <v>0</v>
      </c>
      <c r="R15" s="157"/>
      <c r="S15" s="157" t="s">
        <v>300</v>
      </c>
      <c r="T15" s="157" t="s">
        <v>300</v>
      </c>
      <c r="U15" s="157">
        <v>0.88</v>
      </c>
      <c r="V15" s="157">
        <f>ROUND(E15*U15,2)</f>
        <v>0.88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">
      <c r="A16" s="154"/>
      <c r="B16" s="155"/>
      <c r="C16" s="188" t="s">
        <v>315</v>
      </c>
      <c r="D16" s="159"/>
      <c r="E16" s="160">
        <v>1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3">
        <v>5</v>
      </c>
      <c r="B17" s="174" t="s">
        <v>316</v>
      </c>
      <c r="C17" s="187" t="s">
        <v>317</v>
      </c>
      <c r="D17" s="175" t="s">
        <v>308</v>
      </c>
      <c r="E17" s="176">
        <v>21.98</v>
      </c>
      <c r="F17" s="177"/>
      <c r="G17" s="178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6">
        <v>9.4000000000000004E-3</v>
      </c>
      <c r="O17" s="156">
        <f>ROUND(E17*N17,2)</f>
        <v>0.21</v>
      </c>
      <c r="P17" s="156">
        <v>0</v>
      </c>
      <c r="Q17" s="156">
        <f>ROUND(E17*P17,2)</f>
        <v>0</v>
      </c>
      <c r="R17" s="157"/>
      <c r="S17" s="157" t="s">
        <v>300</v>
      </c>
      <c r="T17" s="157" t="s">
        <v>300</v>
      </c>
      <c r="U17" s="157">
        <v>0.86399999999999999</v>
      </c>
      <c r="V17" s="157">
        <f>ROUND(E17*U17,2)</f>
        <v>18.989999999999998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">
      <c r="A18" s="154"/>
      <c r="B18" s="155"/>
      <c r="C18" s="274" t="s">
        <v>318</v>
      </c>
      <c r="D18" s="275"/>
      <c r="E18" s="275"/>
      <c r="F18" s="275"/>
      <c r="G18" s="275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2" x14ac:dyDescent="0.2">
      <c r="A19" s="154"/>
      <c r="B19" s="155"/>
      <c r="C19" s="188" t="s">
        <v>320</v>
      </c>
      <c r="D19" s="159"/>
      <c r="E19" s="160">
        <v>21.98</v>
      </c>
      <c r="F19" s="157"/>
      <c r="G19" s="15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3">
        <v>6</v>
      </c>
      <c r="B20" s="174" t="s">
        <v>321</v>
      </c>
      <c r="C20" s="187" t="s">
        <v>322</v>
      </c>
      <c r="D20" s="175" t="s">
        <v>308</v>
      </c>
      <c r="E20" s="176">
        <v>21.98</v>
      </c>
      <c r="F20" s="177"/>
      <c r="G20" s="178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7"/>
      <c r="S20" s="157" t="s">
        <v>300</v>
      </c>
      <c r="T20" s="157" t="s">
        <v>300</v>
      </c>
      <c r="U20" s="157">
        <v>0.371</v>
      </c>
      <c r="V20" s="157">
        <f>ROUND(E20*U20,2)</f>
        <v>8.15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303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2" x14ac:dyDescent="0.2">
      <c r="A21" s="154"/>
      <c r="B21" s="155"/>
      <c r="C21" s="274" t="s">
        <v>318</v>
      </c>
      <c r="D21" s="275"/>
      <c r="E21" s="275"/>
      <c r="F21" s="275"/>
      <c r="G21" s="275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319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">
      <c r="A22" s="154"/>
      <c r="B22" s="155"/>
      <c r="C22" s="188" t="s">
        <v>320</v>
      </c>
      <c r="D22" s="159"/>
      <c r="E22" s="160">
        <v>21.98</v>
      </c>
      <c r="F22" s="157"/>
      <c r="G22" s="157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>
        <v>0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3">
        <v>7</v>
      </c>
      <c r="B23" s="174" t="s">
        <v>323</v>
      </c>
      <c r="C23" s="187" t="s">
        <v>324</v>
      </c>
      <c r="D23" s="175" t="s">
        <v>314</v>
      </c>
      <c r="E23" s="176">
        <v>3</v>
      </c>
      <c r="F23" s="177"/>
      <c r="G23" s="178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300</v>
      </c>
      <c r="T23" s="157" t="s">
        <v>300</v>
      </c>
      <c r="U23" s="157">
        <v>0.16800000000000001</v>
      </c>
      <c r="V23" s="157">
        <f>ROUND(E23*U23,2)</f>
        <v>0.5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303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2" x14ac:dyDescent="0.2">
      <c r="A24" s="154"/>
      <c r="B24" s="155"/>
      <c r="C24" s="188" t="s">
        <v>325</v>
      </c>
      <c r="D24" s="159"/>
      <c r="E24" s="160">
        <v>2</v>
      </c>
      <c r="F24" s="157"/>
      <c r="G24" s="157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305</v>
      </c>
      <c r="AH24" s="147">
        <v>0</v>
      </c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3" x14ac:dyDescent="0.2">
      <c r="A25" s="154"/>
      <c r="B25" s="155"/>
      <c r="C25" s="188" t="s">
        <v>326</v>
      </c>
      <c r="D25" s="159"/>
      <c r="E25" s="160">
        <v>1</v>
      </c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2.5" outlineLevel="1" x14ac:dyDescent="0.2">
      <c r="A26" s="173">
        <v>8</v>
      </c>
      <c r="B26" s="174" t="s">
        <v>327</v>
      </c>
      <c r="C26" s="187" t="s">
        <v>328</v>
      </c>
      <c r="D26" s="175" t="s">
        <v>314</v>
      </c>
      <c r="E26" s="176">
        <v>1</v>
      </c>
      <c r="F26" s="177"/>
      <c r="G26" s="178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7"/>
      <c r="S26" s="157" t="s">
        <v>300</v>
      </c>
      <c r="T26" s="157" t="s">
        <v>300</v>
      </c>
      <c r="U26" s="157">
        <v>5.1999999999999998E-2</v>
      </c>
      <c r="V26" s="157">
        <f>ROUND(E26*U26,2)</f>
        <v>0.05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303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2" x14ac:dyDescent="0.2">
      <c r="A27" s="154"/>
      <c r="B27" s="155"/>
      <c r="C27" s="188" t="s">
        <v>329</v>
      </c>
      <c r="D27" s="159"/>
      <c r="E27" s="160">
        <v>1</v>
      </c>
      <c r="F27" s="157"/>
      <c r="G27" s="157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7"/>
      <c r="AA27" s="147"/>
      <c r="AB27" s="147"/>
      <c r="AC27" s="147"/>
      <c r="AD27" s="147"/>
      <c r="AE27" s="147"/>
      <c r="AF27" s="147"/>
      <c r="AG27" s="147" t="s">
        <v>305</v>
      </c>
      <c r="AH27" s="147">
        <v>0</v>
      </c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22.5" outlineLevel="1" x14ac:dyDescent="0.2">
      <c r="A28" s="173">
        <v>9</v>
      </c>
      <c r="B28" s="174" t="s">
        <v>330</v>
      </c>
      <c r="C28" s="187" t="s">
        <v>331</v>
      </c>
      <c r="D28" s="175" t="s">
        <v>314</v>
      </c>
      <c r="E28" s="176">
        <v>1</v>
      </c>
      <c r="F28" s="177"/>
      <c r="G28" s="178">
        <f>ROUND(E28*F28,2)</f>
        <v>0</v>
      </c>
      <c r="H28" s="158"/>
      <c r="I28" s="157">
        <f>ROUND(E28*H28,2)</f>
        <v>0</v>
      </c>
      <c r="J28" s="158"/>
      <c r="K28" s="157">
        <f>ROUND(E28*J28,2)</f>
        <v>0</v>
      </c>
      <c r="L28" s="157">
        <v>21</v>
      </c>
      <c r="M28" s="157">
        <f>G28*(1+L28/100)</f>
        <v>0</v>
      </c>
      <c r="N28" s="156">
        <v>2.9999999999999997E-4</v>
      </c>
      <c r="O28" s="156">
        <f>ROUND(E28*N28,2)</f>
        <v>0</v>
      </c>
      <c r="P28" s="156">
        <v>0</v>
      </c>
      <c r="Q28" s="156">
        <f>ROUND(E28*P28,2)</f>
        <v>0</v>
      </c>
      <c r="R28" s="157"/>
      <c r="S28" s="157" t="s">
        <v>332</v>
      </c>
      <c r="T28" s="157" t="s">
        <v>333</v>
      </c>
      <c r="U28" s="157">
        <v>0</v>
      </c>
      <c r="V28" s="157">
        <f>ROUND(E28*U28,2)</f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335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">
      <c r="A29" s="154"/>
      <c r="B29" s="155"/>
      <c r="C29" s="188" t="s">
        <v>155</v>
      </c>
      <c r="D29" s="159"/>
      <c r="E29" s="160">
        <v>1</v>
      </c>
      <c r="F29" s="157"/>
      <c r="G29" s="15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>
        <v>0</v>
      </c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3">
        <v>10</v>
      </c>
      <c r="B30" s="174" t="s">
        <v>336</v>
      </c>
      <c r="C30" s="187" t="s">
        <v>337</v>
      </c>
      <c r="D30" s="175" t="s">
        <v>338</v>
      </c>
      <c r="E30" s="176">
        <v>1</v>
      </c>
      <c r="F30" s="177"/>
      <c r="G30" s="178">
        <f>ROUND(E30*F30,2)</f>
        <v>0</v>
      </c>
      <c r="H30" s="158"/>
      <c r="I30" s="157">
        <f>ROUND(E30*H30,2)</f>
        <v>0</v>
      </c>
      <c r="J30" s="158"/>
      <c r="K30" s="157">
        <f>ROUND(E30*J30,2)</f>
        <v>0</v>
      </c>
      <c r="L30" s="157">
        <v>21</v>
      </c>
      <c r="M30" s="157">
        <f>G30*(1+L30/100)</f>
        <v>0</v>
      </c>
      <c r="N30" s="156">
        <v>0</v>
      </c>
      <c r="O30" s="156">
        <f>ROUND(E30*N30,2)</f>
        <v>0</v>
      </c>
      <c r="P30" s="156">
        <v>0</v>
      </c>
      <c r="Q30" s="156">
        <f>ROUND(E30*P30,2)</f>
        <v>0</v>
      </c>
      <c r="R30" s="157"/>
      <c r="S30" s="157" t="s">
        <v>300</v>
      </c>
      <c r="T30" s="157" t="s">
        <v>300</v>
      </c>
      <c r="U30" s="157">
        <v>3.5329999999999999</v>
      </c>
      <c r="V30" s="157">
        <f>ROUND(E30*U30,2)</f>
        <v>3.53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303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2" x14ac:dyDescent="0.2">
      <c r="A31" s="154"/>
      <c r="B31" s="155"/>
      <c r="C31" s="188" t="s">
        <v>339</v>
      </c>
      <c r="D31" s="159"/>
      <c r="E31" s="160">
        <v>1</v>
      </c>
      <c r="F31" s="157"/>
      <c r="G31" s="157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>
        <v>0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9">
        <v>11</v>
      </c>
      <c r="B32" s="180" t="s">
        <v>340</v>
      </c>
      <c r="C32" s="189" t="s">
        <v>341</v>
      </c>
      <c r="D32" s="181" t="s">
        <v>314</v>
      </c>
      <c r="E32" s="182">
        <v>1</v>
      </c>
      <c r="F32" s="183"/>
      <c r="G32" s="184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300</v>
      </c>
      <c r="T32" s="157" t="s">
        <v>300</v>
      </c>
      <c r="U32" s="157">
        <v>0.74199999999999999</v>
      </c>
      <c r="V32" s="157">
        <f>ROUND(E32*U32,2)</f>
        <v>0.74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303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3">
        <v>12</v>
      </c>
      <c r="B33" s="174" t="s">
        <v>342</v>
      </c>
      <c r="C33" s="187" t="s">
        <v>343</v>
      </c>
      <c r="D33" s="175" t="s">
        <v>338</v>
      </c>
      <c r="E33" s="176">
        <v>0.875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</v>
      </c>
      <c r="Q33" s="156">
        <f>ROUND(E33*P33,2)</f>
        <v>0</v>
      </c>
      <c r="R33" s="157"/>
      <c r="S33" s="157" t="s">
        <v>300</v>
      </c>
      <c r="T33" s="157" t="s">
        <v>300</v>
      </c>
      <c r="U33" s="157">
        <v>0.13200000000000001</v>
      </c>
      <c r="V33" s="157">
        <f>ROUND(E33*U33,2)</f>
        <v>0.12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">
      <c r="A34" s="154"/>
      <c r="B34" s="155"/>
      <c r="C34" s="274" t="s">
        <v>344</v>
      </c>
      <c r="D34" s="275"/>
      <c r="E34" s="275"/>
      <c r="F34" s="275"/>
      <c r="G34" s="275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319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2.5" outlineLevel="2" x14ac:dyDescent="0.2">
      <c r="A35" s="154"/>
      <c r="B35" s="155"/>
      <c r="C35" s="188" t="s">
        <v>345</v>
      </c>
      <c r="D35" s="159"/>
      <c r="E35" s="160">
        <v>0.875</v>
      </c>
      <c r="F35" s="157"/>
      <c r="G35" s="157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">
      <c r="A36" s="173">
        <v>13</v>
      </c>
      <c r="B36" s="174" t="s">
        <v>346</v>
      </c>
      <c r="C36" s="187" t="s">
        <v>347</v>
      </c>
      <c r="D36" s="175" t="s">
        <v>348</v>
      </c>
      <c r="E36" s="176">
        <v>1.4</v>
      </c>
      <c r="F36" s="177"/>
      <c r="G36" s="178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1</v>
      </c>
      <c r="O36" s="156">
        <f>ROUND(E36*N36,2)</f>
        <v>1.4</v>
      </c>
      <c r="P36" s="156">
        <v>0</v>
      </c>
      <c r="Q36" s="156">
        <f>ROUND(E36*P36,2)</f>
        <v>0</v>
      </c>
      <c r="R36" s="157" t="s">
        <v>349</v>
      </c>
      <c r="S36" s="157" t="s">
        <v>300</v>
      </c>
      <c r="T36" s="157" t="s">
        <v>300</v>
      </c>
      <c r="U36" s="157">
        <v>0</v>
      </c>
      <c r="V36" s="157">
        <f>ROUND(E36*U36,2)</f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335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2.5" outlineLevel="2" x14ac:dyDescent="0.2">
      <c r="A37" s="154"/>
      <c r="B37" s="155"/>
      <c r="C37" s="188" t="s">
        <v>350</v>
      </c>
      <c r="D37" s="159"/>
      <c r="E37" s="160">
        <v>1.4</v>
      </c>
      <c r="F37" s="157"/>
      <c r="G37" s="157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305</v>
      </c>
      <c r="AH37" s="147">
        <v>0</v>
      </c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">
      <c r="A38" s="173">
        <v>14</v>
      </c>
      <c r="B38" s="174" t="s">
        <v>351</v>
      </c>
      <c r="C38" s="187" t="s">
        <v>352</v>
      </c>
      <c r="D38" s="175" t="s">
        <v>314</v>
      </c>
      <c r="E38" s="176">
        <v>1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4.4999999999999999E-4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300</v>
      </c>
      <c r="T38" s="157" t="s">
        <v>300</v>
      </c>
      <c r="U38" s="157">
        <v>0.57099999999999995</v>
      </c>
      <c r="V38" s="157">
        <f>ROUND(E38*U38,2)</f>
        <v>0.56999999999999995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303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2" x14ac:dyDescent="0.2">
      <c r="A39" s="154"/>
      <c r="B39" s="155"/>
      <c r="C39" s="188" t="s">
        <v>155</v>
      </c>
      <c r="D39" s="159"/>
      <c r="E39" s="160">
        <v>1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3">
        <v>15</v>
      </c>
      <c r="B40" s="174" t="s">
        <v>353</v>
      </c>
      <c r="C40" s="187" t="s">
        <v>354</v>
      </c>
      <c r="D40" s="175" t="s">
        <v>355</v>
      </c>
      <c r="E40" s="176">
        <v>6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0.65</v>
      </c>
      <c r="O40" s="156">
        <f>ROUND(E40*N40,2)</f>
        <v>3.9</v>
      </c>
      <c r="P40" s="156">
        <v>0</v>
      </c>
      <c r="Q40" s="156">
        <f>ROUND(E40*P40,2)</f>
        <v>0</v>
      </c>
      <c r="R40" s="157" t="s">
        <v>349</v>
      </c>
      <c r="S40" s="157" t="s">
        <v>300</v>
      </c>
      <c r="T40" s="157" t="s">
        <v>300</v>
      </c>
      <c r="U40" s="157">
        <v>0</v>
      </c>
      <c r="V40" s="157">
        <f>ROUND(E40*U40,2)</f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335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">
      <c r="A41" s="154"/>
      <c r="B41" s="155"/>
      <c r="C41" s="188" t="s">
        <v>356</v>
      </c>
      <c r="D41" s="159"/>
      <c r="E41" s="160">
        <v>6</v>
      </c>
      <c r="F41" s="157"/>
      <c r="G41" s="157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305</v>
      </c>
      <c r="AH41" s="147">
        <v>0</v>
      </c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3">
        <v>16</v>
      </c>
      <c r="B42" s="174" t="s">
        <v>357</v>
      </c>
      <c r="C42" s="187" t="s">
        <v>358</v>
      </c>
      <c r="D42" s="175" t="s">
        <v>314</v>
      </c>
      <c r="E42" s="176">
        <v>3</v>
      </c>
      <c r="F42" s="177"/>
      <c r="G42" s="178">
        <f>ROUND(E42*F42,2)</f>
        <v>0</v>
      </c>
      <c r="H42" s="158"/>
      <c r="I42" s="157">
        <f>ROUND(E42*H42,2)</f>
        <v>0</v>
      </c>
      <c r="J42" s="158"/>
      <c r="K42" s="157">
        <f>ROUND(E42*J42,2)</f>
        <v>0</v>
      </c>
      <c r="L42" s="157">
        <v>21</v>
      </c>
      <c r="M42" s="157">
        <f>G42*(1+L42/100)</f>
        <v>0</v>
      </c>
      <c r="N42" s="156">
        <v>2.5000000000000001E-2</v>
      </c>
      <c r="O42" s="156">
        <f>ROUND(E42*N42,2)</f>
        <v>0.08</v>
      </c>
      <c r="P42" s="156">
        <v>0</v>
      </c>
      <c r="Q42" s="156">
        <f>ROUND(E42*P42,2)</f>
        <v>0</v>
      </c>
      <c r="R42" s="157" t="s">
        <v>349</v>
      </c>
      <c r="S42" s="157" t="s">
        <v>300</v>
      </c>
      <c r="T42" s="157" t="s">
        <v>300</v>
      </c>
      <c r="U42" s="157">
        <v>0</v>
      </c>
      <c r="V42" s="157">
        <f>ROUND(E42*U42,2)</f>
        <v>0</v>
      </c>
      <c r="W42" s="157"/>
      <c r="X42" s="157" t="s">
        <v>334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335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2" x14ac:dyDescent="0.2">
      <c r="A43" s="154"/>
      <c r="B43" s="155"/>
      <c r="C43" s="188" t="s">
        <v>159</v>
      </c>
      <c r="D43" s="159"/>
      <c r="E43" s="160">
        <v>3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3">
        <v>17</v>
      </c>
      <c r="B44" s="174" t="s">
        <v>359</v>
      </c>
      <c r="C44" s="187" t="s">
        <v>360</v>
      </c>
      <c r="D44" s="175" t="s">
        <v>308</v>
      </c>
      <c r="E44" s="176">
        <v>1</v>
      </c>
      <c r="F44" s="177"/>
      <c r="G44" s="178">
        <f>ROUND(E44*F44,2)</f>
        <v>0</v>
      </c>
      <c r="H44" s="158"/>
      <c r="I44" s="157">
        <f>ROUND(E44*H44,2)</f>
        <v>0</v>
      </c>
      <c r="J44" s="158"/>
      <c r="K44" s="157">
        <f>ROUND(E44*J44,2)</f>
        <v>0</v>
      </c>
      <c r="L44" s="157">
        <v>21</v>
      </c>
      <c r="M44" s="157">
        <f>G44*(1+L44/100)</f>
        <v>0</v>
      </c>
      <c r="N44" s="156">
        <v>0</v>
      </c>
      <c r="O44" s="156">
        <f>ROUND(E44*N44,2)</f>
        <v>0</v>
      </c>
      <c r="P44" s="156">
        <v>0</v>
      </c>
      <c r="Q44" s="156">
        <f>ROUND(E44*P44,2)</f>
        <v>0</v>
      </c>
      <c r="R44" s="157"/>
      <c r="S44" s="157" t="s">
        <v>300</v>
      </c>
      <c r="T44" s="157" t="s">
        <v>300</v>
      </c>
      <c r="U44" s="157">
        <v>4.3999999999999997E-2</v>
      </c>
      <c r="V44" s="157">
        <f>ROUND(E44*U44,2)</f>
        <v>0.04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303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2" x14ac:dyDescent="0.2">
      <c r="A45" s="154"/>
      <c r="B45" s="155"/>
      <c r="C45" s="188" t="s">
        <v>361</v>
      </c>
      <c r="D45" s="159"/>
      <c r="E45" s="160">
        <v>1</v>
      </c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3">
        <v>18</v>
      </c>
      <c r="B46" s="174" t="s">
        <v>362</v>
      </c>
      <c r="C46" s="187" t="s">
        <v>363</v>
      </c>
      <c r="D46" s="175" t="s">
        <v>308</v>
      </c>
      <c r="E46" s="176">
        <v>8</v>
      </c>
      <c r="F46" s="177"/>
      <c r="G46" s="178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5.0000000000000002E-5</v>
      </c>
      <c r="O46" s="156">
        <f>ROUND(E46*N46,2)</f>
        <v>0</v>
      </c>
      <c r="P46" s="156">
        <v>0</v>
      </c>
      <c r="Q46" s="156">
        <f>ROUND(E46*P46,2)</f>
        <v>0</v>
      </c>
      <c r="R46" s="157" t="s">
        <v>349</v>
      </c>
      <c r="S46" s="157" t="s">
        <v>300</v>
      </c>
      <c r="T46" s="157" t="s">
        <v>300</v>
      </c>
      <c r="U46" s="157">
        <v>0</v>
      </c>
      <c r="V46" s="157">
        <f>ROUND(E46*U46,2)</f>
        <v>0</v>
      </c>
      <c r="W46" s="157"/>
      <c r="X46" s="157" t="s">
        <v>334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335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2" x14ac:dyDescent="0.2">
      <c r="A47" s="154"/>
      <c r="B47" s="155"/>
      <c r="C47" s="188" t="s">
        <v>364</v>
      </c>
      <c r="D47" s="159"/>
      <c r="E47" s="160">
        <v>8</v>
      </c>
      <c r="F47" s="157"/>
      <c r="G47" s="157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305</v>
      </c>
      <c r="AH47" s="147">
        <v>0</v>
      </c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">
      <c r="A48" s="173">
        <v>19</v>
      </c>
      <c r="B48" s="174" t="s">
        <v>365</v>
      </c>
      <c r="C48" s="187" t="s">
        <v>366</v>
      </c>
      <c r="D48" s="175" t="s">
        <v>355</v>
      </c>
      <c r="E48" s="176">
        <v>7.5</v>
      </c>
      <c r="F48" s="177"/>
      <c r="G48" s="178">
        <f>ROUND(E48*F48,2)</f>
        <v>0</v>
      </c>
      <c r="H48" s="158"/>
      <c r="I48" s="157">
        <f>ROUND(E48*H48,2)</f>
        <v>0</v>
      </c>
      <c r="J48" s="158"/>
      <c r="K48" s="157">
        <f>ROUND(E48*J48,2)</f>
        <v>0</v>
      </c>
      <c r="L48" s="157">
        <v>21</v>
      </c>
      <c r="M48" s="157">
        <f>G48*(1+L48/100)</f>
        <v>0</v>
      </c>
      <c r="N48" s="156">
        <v>2.478E-2</v>
      </c>
      <c r="O48" s="156">
        <f>ROUND(E48*N48,2)</f>
        <v>0.19</v>
      </c>
      <c r="P48" s="156">
        <v>0</v>
      </c>
      <c r="Q48" s="156">
        <f>ROUND(E48*P48,2)</f>
        <v>0</v>
      </c>
      <c r="R48" s="157"/>
      <c r="S48" s="157" t="s">
        <v>300</v>
      </c>
      <c r="T48" s="157" t="s">
        <v>300</v>
      </c>
      <c r="U48" s="157">
        <v>0.54700000000000004</v>
      </c>
      <c r="V48" s="157">
        <f>ROUND(E48*U48,2)</f>
        <v>4.0999999999999996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303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2" x14ac:dyDescent="0.2">
      <c r="A49" s="154"/>
      <c r="B49" s="155"/>
      <c r="C49" s="188" t="s">
        <v>367</v>
      </c>
      <c r="D49" s="159"/>
      <c r="E49" s="160">
        <v>7.5</v>
      </c>
      <c r="F49" s="157"/>
      <c r="G49" s="15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305</v>
      </c>
      <c r="AH49" s="147">
        <v>0</v>
      </c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">
      <c r="A50" s="173">
        <v>20</v>
      </c>
      <c r="B50" s="174" t="s">
        <v>368</v>
      </c>
      <c r="C50" s="187" t="s">
        <v>369</v>
      </c>
      <c r="D50" s="175" t="s">
        <v>370</v>
      </c>
      <c r="E50" s="176">
        <v>1</v>
      </c>
      <c r="F50" s="177"/>
      <c r="G50" s="178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0</v>
      </c>
      <c r="O50" s="156">
        <f>ROUND(E50*N50,2)</f>
        <v>0</v>
      </c>
      <c r="P50" s="156">
        <v>0</v>
      </c>
      <c r="Q50" s="156">
        <f>ROUND(E50*P50,2)</f>
        <v>0</v>
      </c>
      <c r="R50" s="157"/>
      <c r="S50" s="157" t="s">
        <v>300</v>
      </c>
      <c r="T50" s="157" t="s">
        <v>333</v>
      </c>
      <c r="U50" s="157">
        <v>0</v>
      </c>
      <c r="V50" s="157">
        <f>ROUND(E50*U50,2)</f>
        <v>0</v>
      </c>
      <c r="W50" s="157"/>
      <c r="X50" s="157" t="s">
        <v>98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371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ht="33.75" outlineLevel="2" x14ac:dyDescent="0.2">
      <c r="A51" s="154"/>
      <c r="B51" s="155"/>
      <c r="C51" s="274" t="s">
        <v>372</v>
      </c>
      <c r="D51" s="275"/>
      <c r="E51" s="275"/>
      <c r="F51" s="275"/>
      <c r="G51" s="275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319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85" t="str">
        <f>C51</f>
        <v>Náplň činnosti: technická zpráva, stanoviska všech správců inženýrských sítí v dané lokalitě, vyhledání podzemních inženýrských sítí detektorem (pokud je to technicky možné), zaměření vyhledaného vedení a vytvoření dokumentace vyhledaných inženýrských sítí.</v>
      </c>
      <c r="BB51" s="147"/>
      <c r="BC51" s="147"/>
      <c r="BD51" s="147"/>
      <c r="BE51" s="147"/>
      <c r="BF51" s="147"/>
      <c r="BG51" s="147"/>
      <c r="BH51" s="147"/>
    </row>
    <row r="52" spans="1:60" outlineLevel="2" x14ac:dyDescent="0.2">
      <c r="A52" s="154"/>
      <c r="B52" s="155"/>
      <c r="C52" s="188" t="s">
        <v>373</v>
      </c>
      <c r="D52" s="159"/>
      <c r="E52" s="160">
        <v>1</v>
      </c>
      <c r="F52" s="157"/>
      <c r="G52" s="157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305</v>
      </c>
      <c r="AH52" s="147">
        <v>0</v>
      </c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ht="22.5" outlineLevel="1" x14ac:dyDescent="0.2">
      <c r="A53" s="173">
        <v>21</v>
      </c>
      <c r="B53" s="174" t="s">
        <v>374</v>
      </c>
      <c r="C53" s="187" t="s">
        <v>375</v>
      </c>
      <c r="D53" s="175" t="s">
        <v>376</v>
      </c>
      <c r="E53" s="176">
        <v>1</v>
      </c>
      <c r="F53" s="177"/>
      <c r="G53" s="178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0</v>
      </c>
      <c r="O53" s="156">
        <f>ROUND(E53*N53,2)</f>
        <v>0</v>
      </c>
      <c r="P53" s="156">
        <v>0</v>
      </c>
      <c r="Q53" s="156">
        <f>ROUND(E53*P53,2)</f>
        <v>0</v>
      </c>
      <c r="R53" s="157"/>
      <c r="S53" s="157" t="s">
        <v>300</v>
      </c>
      <c r="T53" s="157" t="s">
        <v>333</v>
      </c>
      <c r="U53" s="157">
        <v>0</v>
      </c>
      <c r="V53" s="157">
        <f>ROUND(E53*U53,2)</f>
        <v>0</v>
      </c>
      <c r="W53" s="157"/>
      <c r="X53" s="157" t="s">
        <v>98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371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ht="22.5" outlineLevel="2" x14ac:dyDescent="0.2">
      <c r="A54" s="154"/>
      <c r="B54" s="155"/>
      <c r="C54" s="274" t="s">
        <v>377</v>
      </c>
      <c r="D54" s="275"/>
      <c r="E54" s="275"/>
      <c r="F54" s="275"/>
      <c r="G54" s="275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319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85" t="str">
        <f>C54</f>
        <v>Popis činnosti: zhotovení a ověření vytyčovacích výkresů k jednotlivým objektům na podkladě projektové dokumentace.</v>
      </c>
      <c r="BB54" s="147"/>
      <c r="BC54" s="147"/>
      <c r="BD54" s="147"/>
      <c r="BE54" s="147"/>
      <c r="BF54" s="147"/>
      <c r="BG54" s="147"/>
      <c r="BH54" s="147"/>
    </row>
    <row r="55" spans="1:60" outlineLevel="2" x14ac:dyDescent="0.2">
      <c r="A55" s="154"/>
      <c r="B55" s="155"/>
      <c r="C55" s="188" t="s">
        <v>378</v>
      </c>
      <c r="D55" s="159"/>
      <c r="E55" s="160">
        <v>1</v>
      </c>
      <c r="F55" s="157"/>
      <c r="G55" s="157"/>
      <c r="H55" s="157"/>
      <c r="I55" s="157"/>
      <c r="J55" s="157"/>
      <c r="K55" s="157"/>
      <c r="L55" s="157"/>
      <c r="M55" s="157"/>
      <c r="N55" s="156"/>
      <c r="O55" s="156"/>
      <c r="P55" s="156"/>
      <c r="Q55" s="156"/>
      <c r="R55" s="157"/>
      <c r="S55" s="157"/>
      <c r="T55" s="157"/>
      <c r="U55" s="157"/>
      <c r="V55" s="157"/>
      <c r="W55" s="157"/>
      <c r="X55" s="157"/>
      <c r="Y55" s="157"/>
      <c r="Z55" s="147"/>
      <c r="AA55" s="147"/>
      <c r="AB55" s="147"/>
      <c r="AC55" s="147"/>
      <c r="AD55" s="147"/>
      <c r="AE55" s="147"/>
      <c r="AF55" s="147"/>
      <c r="AG55" s="147" t="s">
        <v>305</v>
      </c>
      <c r="AH55" s="147">
        <v>0</v>
      </c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">
      <c r="A56" s="173">
        <v>22</v>
      </c>
      <c r="B56" s="174" t="s">
        <v>379</v>
      </c>
      <c r="C56" s="187" t="s">
        <v>380</v>
      </c>
      <c r="D56" s="175" t="s">
        <v>355</v>
      </c>
      <c r="E56" s="176">
        <v>92.5</v>
      </c>
      <c r="F56" s="177"/>
      <c r="G56" s="178">
        <f>ROUND(E56*F56,2)</f>
        <v>0</v>
      </c>
      <c r="H56" s="158"/>
      <c r="I56" s="157">
        <f>ROUND(E56*H56,2)</f>
        <v>0</v>
      </c>
      <c r="J56" s="158"/>
      <c r="K56" s="157">
        <f>ROUND(E56*J56,2)</f>
        <v>0</v>
      </c>
      <c r="L56" s="157">
        <v>21</v>
      </c>
      <c r="M56" s="157">
        <f>G56*(1+L56/100)</f>
        <v>0</v>
      </c>
      <c r="N56" s="156">
        <v>1.069E-2</v>
      </c>
      <c r="O56" s="156">
        <f>ROUND(E56*N56,2)</f>
        <v>0.99</v>
      </c>
      <c r="P56" s="156">
        <v>0</v>
      </c>
      <c r="Q56" s="156">
        <f>ROUND(E56*P56,2)</f>
        <v>0</v>
      </c>
      <c r="R56" s="157"/>
      <c r="S56" s="157" t="s">
        <v>300</v>
      </c>
      <c r="T56" s="157" t="s">
        <v>300</v>
      </c>
      <c r="U56" s="157">
        <v>0.90800000000000003</v>
      </c>
      <c r="V56" s="157">
        <f>ROUND(E56*U56,2)</f>
        <v>83.99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303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">
      <c r="A57" s="154"/>
      <c r="B57" s="155"/>
      <c r="C57" s="188" t="s">
        <v>381</v>
      </c>
      <c r="D57" s="159"/>
      <c r="E57" s="160">
        <v>12.5</v>
      </c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3" x14ac:dyDescent="0.2">
      <c r="A58" s="154"/>
      <c r="B58" s="155"/>
      <c r="C58" s="188" t="s">
        <v>382</v>
      </c>
      <c r="D58" s="159"/>
      <c r="E58" s="160">
        <v>80</v>
      </c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3">
        <v>23</v>
      </c>
      <c r="B59" s="174" t="s">
        <v>383</v>
      </c>
      <c r="C59" s="187" t="s">
        <v>384</v>
      </c>
      <c r="D59" s="175" t="s">
        <v>338</v>
      </c>
      <c r="E59" s="176">
        <v>1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0</v>
      </c>
      <c r="O59" s="156">
        <f>ROUND(E59*N59,2)</f>
        <v>0</v>
      </c>
      <c r="P59" s="156">
        <v>0</v>
      </c>
      <c r="Q59" s="156">
        <f>ROUND(E59*P59,2)</f>
        <v>0</v>
      </c>
      <c r="R59" s="157"/>
      <c r="S59" s="157" t="s">
        <v>300</v>
      </c>
      <c r="T59" s="157" t="s">
        <v>300</v>
      </c>
      <c r="U59" s="157">
        <v>1.1950000000000001</v>
      </c>
      <c r="V59" s="157">
        <f>ROUND(E59*U59,2)</f>
        <v>1.2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303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">
      <c r="A60" s="154"/>
      <c r="B60" s="155"/>
      <c r="C60" s="188" t="s">
        <v>385</v>
      </c>
      <c r="D60" s="159"/>
      <c r="E60" s="160">
        <v>1</v>
      </c>
      <c r="F60" s="157"/>
      <c r="G60" s="157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305</v>
      </c>
      <c r="AH60" s="147">
        <v>0</v>
      </c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">
      <c r="A61" s="173">
        <v>24</v>
      </c>
      <c r="B61" s="174" t="s">
        <v>386</v>
      </c>
      <c r="C61" s="187" t="s">
        <v>387</v>
      </c>
      <c r="D61" s="175" t="s">
        <v>338</v>
      </c>
      <c r="E61" s="176">
        <v>210</v>
      </c>
      <c r="F61" s="177"/>
      <c r="G61" s="178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6">
        <v>0</v>
      </c>
      <c r="O61" s="156">
        <f>ROUND(E61*N61,2)</f>
        <v>0</v>
      </c>
      <c r="P61" s="156">
        <v>0</v>
      </c>
      <c r="Q61" s="156">
        <f>ROUND(E61*P61,2)</f>
        <v>0</v>
      </c>
      <c r="R61" s="157"/>
      <c r="S61" s="157" t="s">
        <v>300</v>
      </c>
      <c r="T61" s="157" t="s">
        <v>300</v>
      </c>
      <c r="U61" s="157">
        <v>3.2000000000000001E-2</v>
      </c>
      <c r="V61" s="157">
        <f>ROUND(E61*U61,2)</f>
        <v>6.72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303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22.5" outlineLevel="2" x14ac:dyDescent="0.2">
      <c r="A62" s="154"/>
      <c r="B62" s="155"/>
      <c r="C62" s="188" t="s">
        <v>388</v>
      </c>
      <c r="D62" s="159"/>
      <c r="E62" s="160">
        <v>210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2">
      <c r="A63" s="173">
        <v>25</v>
      </c>
      <c r="B63" s="174" t="s">
        <v>336</v>
      </c>
      <c r="C63" s="187" t="s">
        <v>337</v>
      </c>
      <c r="D63" s="175" t="s">
        <v>338</v>
      </c>
      <c r="E63" s="176">
        <v>35.145000000000003</v>
      </c>
      <c r="F63" s="177"/>
      <c r="G63" s="178">
        <f>ROUND(E63*F63,2)</f>
        <v>0</v>
      </c>
      <c r="H63" s="158"/>
      <c r="I63" s="157">
        <f>ROUND(E63*H63,2)</f>
        <v>0</v>
      </c>
      <c r="J63" s="158"/>
      <c r="K63" s="157">
        <f>ROUND(E63*J63,2)</f>
        <v>0</v>
      </c>
      <c r="L63" s="157">
        <v>21</v>
      </c>
      <c r="M63" s="157">
        <f>G63*(1+L63/100)</f>
        <v>0</v>
      </c>
      <c r="N63" s="156">
        <v>0</v>
      </c>
      <c r="O63" s="156">
        <f>ROUND(E63*N63,2)</f>
        <v>0</v>
      </c>
      <c r="P63" s="156">
        <v>0</v>
      </c>
      <c r="Q63" s="156">
        <f>ROUND(E63*P63,2)</f>
        <v>0</v>
      </c>
      <c r="R63" s="157"/>
      <c r="S63" s="157" t="s">
        <v>300</v>
      </c>
      <c r="T63" s="157" t="s">
        <v>300</v>
      </c>
      <c r="U63" s="157">
        <v>3.5329999999999999</v>
      </c>
      <c r="V63" s="157">
        <f>ROUND(E63*U63,2)</f>
        <v>124.17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303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22.5" outlineLevel="2" x14ac:dyDescent="0.2">
      <c r="A64" s="154"/>
      <c r="B64" s="155"/>
      <c r="C64" s="188" t="s">
        <v>389</v>
      </c>
      <c r="D64" s="159"/>
      <c r="E64" s="160">
        <v>11.025</v>
      </c>
      <c r="F64" s="157"/>
      <c r="G64" s="157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305</v>
      </c>
      <c r="AH64" s="147">
        <v>0</v>
      </c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ht="22.5" outlineLevel="3" x14ac:dyDescent="0.2">
      <c r="A65" s="154"/>
      <c r="B65" s="155"/>
      <c r="C65" s="188" t="s">
        <v>390</v>
      </c>
      <c r="D65" s="159"/>
      <c r="E65" s="160">
        <v>11.72</v>
      </c>
      <c r="F65" s="157"/>
      <c r="G65" s="15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305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ht="22.5" outlineLevel="3" x14ac:dyDescent="0.2">
      <c r="A66" s="154"/>
      <c r="B66" s="155"/>
      <c r="C66" s="188" t="s">
        <v>391</v>
      </c>
      <c r="D66" s="159"/>
      <c r="E66" s="160">
        <v>12.4</v>
      </c>
      <c r="F66" s="157"/>
      <c r="G66" s="15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305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ht="22.5" outlineLevel="1" x14ac:dyDescent="0.2">
      <c r="A67" s="173">
        <v>26</v>
      </c>
      <c r="B67" s="174" t="s">
        <v>392</v>
      </c>
      <c r="C67" s="187" t="s">
        <v>393</v>
      </c>
      <c r="D67" s="175" t="s">
        <v>338</v>
      </c>
      <c r="E67" s="176">
        <v>1</v>
      </c>
      <c r="F67" s="177"/>
      <c r="G67" s="178">
        <f>ROUND(E67*F67,2)</f>
        <v>0</v>
      </c>
      <c r="H67" s="158"/>
      <c r="I67" s="157">
        <f>ROUND(E67*H67,2)</f>
        <v>0</v>
      </c>
      <c r="J67" s="158"/>
      <c r="K67" s="157">
        <f>ROUND(E67*J67,2)</f>
        <v>0</v>
      </c>
      <c r="L67" s="157">
        <v>21</v>
      </c>
      <c r="M67" s="157">
        <f>G67*(1+L67/100)</f>
        <v>0</v>
      </c>
      <c r="N67" s="156">
        <v>0</v>
      </c>
      <c r="O67" s="156">
        <f>ROUND(E67*N67,2)</f>
        <v>0</v>
      </c>
      <c r="P67" s="156">
        <v>0</v>
      </c>
      <c r="Q67" s="156">
        <f>ROUND(E67*P67,2)</f>
        <v>0</v>
      </c>
      <c r="R67" s="157"/>
      <c r="S67" s="157" t="s">
        <v>300</v>
      </c>
      <c r="T67" s="157" t="s">
        <v>300</v>
      </c>
      <c r="U67" s="157">
        <v>0.65200000000000002</v>
      </c>
      <c r="V67" s="157">
        <f>ROUND(E67*U67,2)</f>
        <v>0.65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303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2" x14ac:dyDescent="0.2">
      <c r="A68" s="154"/>
      <c r="B68" s="155"/>
      <c r="C68" s="188" t="s">
        <v>394</v>
      </c>
      <c r="D68" s="159"/>
      <c r="E68" s="160">
        <v>1</v>
      </c>
      <c r="F68" s="157"/>
      <c r="G68" s="157"/>
      <c r="H68" s="157"/>
      <c r="I68" s="157"/>
      <c r="J68" s="157"/>
      <c r="K68" s="157"/>
      <c r="L68" s="157"/>
      <c r="M68" s="157"/>
      <c r="N68" s="156"/>
      <c r="O68" s="156"/>
      <c r="P68" s="156"/>
      <c r="Q68" s="156"/>
      <c r="R68" s="157"/>
      <c r="S68" s="157"/>
      <c r="T68" s="157"/>
      <c r="U68" s="157"/>
      <c r="V68" s="157"/>
      <c r="W68" s="157"/>
      <c r="X68" s="157"/>
      <c r="Y68" s="157"/>
      <c r="Z68" s="147"/>
      <c r="AA68" s="147"/>
      <c r="AB68" s="147"/>
      <c r="AC68" s="147"/>
      <c r="AD68" s="147"/>
      <c r="AE68" s="147"/>
      <c r="AF68" s="147"/>
      <c r="AG68" s="147" t="s">
        <v>305</v>
      </c>
      <c r="AH68" s="147">
        <v>0</v>
      </c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ht="22.5" outlineLevel="1" x14ac:dyDescent="0.2">
      <c r="A69" s="173">
        <v>27</v>
      </c>
      <c r="B69" s="174" t="s">
        <v>395</v>
      </c>
      <c r="C69" s="187" t="s">
        <v>396</v>
      </c>
      <c r="D69" s="175" t="s">
        <v>348</v>
      </c>
      <c r="E69" s="176">
        <v>1.6</v>
      </c>
      <c r="F69" s="177"/>
      <c r="G69" s="178">
        <f>ROUND(E69*F69,2)</f>
        <v>0</v>
      </c>
      <c r="H69" s="158"/>
      <c r="I69" s="157">
        <f>ROUND(E69*H69,2)</f>
        <v>0</v>
      </c>
      <c r="J69" s="158"/>
      <c r="K69" s="157">
        <f>ROUND(E69*J69,2)</f>
        <v>0</v>
      </c>
      <c r="L69" s="157">
        <v>21</v>
      </c>
      <c r="M69" s="157">
        <f>G69*(1+L69/100)</f>
        <v>0</v>
      </c>
      <c r="N69" s="156">
        <v>0</v>
      </c>
      <c r="O69" s="156">
        <f>ROUND(E69*N69,2)</f>
        <v>0</v>
      </c>
      <c r="P69" s="156">
        <v>0</v>
      </c>
      <c r="Q69" s="156">
        <f>ROUND(E69*P69,2)</f>
        <v>0</v>
      </c>
      <c r="R69" s="157"/>
      <c r="S69" s="157" t="s">
        <v>300</v>
      </c>
      <c r="T69" s="157" t="s">
        <v>300</v>
      </c>
      <c r="U69" s="157">
        <v>0</v>
      </c>
      <c r="V69" s="157">
        <f>ROUND(E69*U69,2)</f>
        <v>0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303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2" x14ac:dyDescent="0.2">
      <c r="A70" s="154"/>
      <c r="B70" s="155"/>
      <c r="C70" s="188" t="s">
        <v>397</v>
      </c>
      <c r="D70" s="159"/>
      <c r="E70" s="160">
        <v>1.6</v>
      </c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ht="22.5" outlineLevel="1" x14ac:dyDescent="0.2">
      <c r="A71" s="173">
        <v>28</v>
      </c>
      <c r="B71" s="174" t="s">
        <v>398</v>
      </c>
      <c r="C71" s="187" t="s">
        <v>399</v>
      </c>
      <c r="D71" s="175" t="s">
        <v>338</v>
      </c>
      <c r="E71" s="176">
        <v>1</v>
      </c>
      <c r="F71" s="177"/>
      <c r="G71" s="178">
        <f>ROUND(E71*F71,2)</f>
        <v>0</v>
      </c>
      <c r="H71" s="158"/>
      <c r="I71" s="157">
        <f>ROUND(E71*H71,2)</f>
        <v>0</v>
      </c>
      <c r="J71" s="158"/>
      <c r="K71" s="157">
        <f>ROUND(E71*J71,2)</f>
        <v>0</v>
      </c>
      <c r="L71" s="157">
        <v>21</v>
      </c>
      <c r="M71" s="157">
        <f>G71*(1+L71/100)</f>
        <v>0</v>
      </c>
      <c r="N71" s="156">
        <v>0</v>
      </c>
      <c r="O71" s="156">
        <f>ROUND(E71*N71,2)</f>
        <v>0</v>
      </c>
      <c r="P71" s="156">
        <v>0</v>
      </c>
      <c r="Q71" s="156">
        <f>ROUND(E71*P71,2)</f>
        <v>0</v>
      </c>
      <c r="R71" s="157"/>
      <c r="S71" s="157" t="s">
        <v>300</v>
      </c>
      <c r="T71" s="157" t="s">
        <v>300</v>
      </c>
      <c r="U71" s="157">
        <v>1.0999999999999999E-2</v>
      </c>
      <c r="V71" s="157">
        <f>ROUND(E71*U71,2)</f>
        <v>0.01</v>
      </c>
      <c r="W71" s="157"/>
      <c r="X71" s="157" t="s">
        <v>301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303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2" x14ac:dyDescent="0.2">
      <c r="A72" s="154"/>
      <c r="B72" s="155"/>
      <c r="C72" s="188" t="s">
        <v>400</v>
      </c>
      <c r="D72" s="159"/>
      <c r="E72" s="160">
        <v>1</v>
      </c>
      <c r="F72" s="157"/>
      <c r="G72" s="157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7"/>
      <c r="AA72" s="147"/>
      <c r="AB72" s="147"/>
      <c r="AC72" s="147"/>
      <c r="AD72" s="147"/>
      <c r="AE72" s="147"/>
      <c r="AF72" s="147"/>
      <c r="AG72" s="147" t="s">
        <v>305</v>
      </c>
      <c r="AH72" s="147">
        <v>0</v>
      </c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">
      <c r="A73" s="173">
        <v>29</v>
      </c>
      <c r="B73" s="174" t="s">
        <v>401</v>
      </c>
      <c r="C73" s="187" t="s">
        <v>402</v>
      </c>
      <c r="D73" s="175" t="s">
        <v>308</v>
      </c>
      <c r="E73" s="176">
        <v>4.75</v>
      </c>
      <c r="F73" s="177"/>
      <c r="G73" s="178">
        <f>ROUND(E73*F73,2)</f>
        <v>0</v>
      </c>
      <c r="H73" s="158"/>
      <c r="I73" s="157">
        <f>ROUND(E73*H73,2)</f>
        <v>0</v>
      </c>
      <c r="J73" s="158"/>
      <c r="K73" s="157">
        <f>ROUND(E73*J73,2)</f>
        <v>0</v>
      </c>
      <c r="L73" s="157">
        <v>21</v>
      </c>
      <c r="M73" s="157">
        <f>G73*(1+L73/100)</f>
        <v>0</v>
      </c>
      <c r="N73" s="156">
        <v>6.9999999999999999E-4</v>
      </c>
      <c r="O73" s="156">
        <f>ROUND(E73*N73,2)</f>
        <v>0</v>
      </c>
      <c r="P73" s="156">
        <v>0</v>
      </c>
      <c r="Q73" s="156">
        <f>ROUND(E73*P73,2)</f>
        <v>0</v>
      </c>
      <c r="R73" s="157"/>
      <c r="S73" s="157" t="s">
        <v>300</v>
      </c>
      <c r="T73" s="157" t="s">
        <v>300</v>
      </c>
      <c r="U73" s="157">
        <v>0.156</v>
      </c>
      <c r="V73" s="157">
        <f>ROUND(E73*U73,2)</f>
        <v>0.74</v>
      </c>
      <c r="W73" s="157"/>
      <c r="X73" s="157" t="s">
        <v>301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303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2" x14ac:dyDescent="0.2">
      <c r="A74" s="154"/>
      <c r="B74" s="155"/>
      <c r="C74" s="188" t="s">
        <v>403</v>
      </c>
      <c r="D74" s="159"/>
      <c r="E74" s="160">
        <v>4.75</v>
      </c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2">
      <c r="A75" s="173">
        <v>30</v>
      </c>
      <c r="B75" s="174" t="s">
        <v>404</v>
      </c>
      <c r="C75" s="187" t="s">
        <v>405</v>
      </c>
      <c r="D75" s="175" t="s">
        <v>308</v>
      </c>
      <c r="E75" s="176">
        <v>4.75</v>
      </c>
      <c r="F75" s="177"/>
      <c r="G75" s="178">
        <f>ROUND(E75*F75,2)</f>
        <v>0</v>
      </c>
      <c r="H75" s="158"/>
      <c r="I75" s="157">
        <f>ROUND(E75*H75,2)</f>
        <v>0</v>
      </c>
      <c r="J75" s="158"/>
      <c r="K75" s="157">
        <f>ROUND(E75*J75,2)</f>
        <v>0</v>
      </c>
      <c r="L75" s="157">
        <v>21</v>
      </c>
      <c r="M75" s="157">
        <f>G75*(1+L75/100)</f>
        <v>0</v>
      </c>
      <c r="N75" s="156">
        <v>0</v>
      </c>
      <c r="O75" s="156">
        <f>ROUND(E75*N75,2)</f>
        <v>0</v>
      </c>
      <c r="P75" s="156">
        <v>0</v>
      </c>
      <c r="Q75" s="156">
        <f>ROUND(E75*P75,2)</f>
        <v>0</v>
      </c>
      <c r="R75" s="157"/>
      <c r="S75" s="157" t="s">
        <v>300</v>
      </c>
      <c r="T75" s="157" t="s">
        <v>300</v>
      </c>
      <c r="U75" s="157">
        <v>9.5000000000000001E-2</v>
      </c>
      <c r="V75" s="157">
        <f>ROUND(E75*U75,2)</f>
        <v>0.45</v>
      </c>
      <c r="W75" s="157"/>
      <c r="X75" s="157" t="s">
        <v>301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303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2" x14ac:dyDescent="0.2">
      <c r="A76" s="154"/>
      <c r="B76" s="155"/>
      <c r="C76" s="188" t="s">
        <v>403</v>
      </c>
      <c r="D76" s="159"/>
      <c r="E76" s="160">
        <v>4.75</v>
      </c>
      <c r="F76" s="157"/>
      <c r="G76" s="157"/>
      <c r="H76" s="157"/>
      <c r="I76" s="157"/>
      <c r="J76" s="157"/>
      <c r="K76" s="157"/>
      <c r="L76" s="157"/>
      <c r="M76" s="157"/>
      <c r="N76" s="156"/>
      <c r="O76" s="156"/>
      <c r="P76" s="156"/>
      <c r="Q76" s="156"/>
      <c r="R76" s="157"/>
      <c r="S76" s="157"/>
      <c r="T76" s="157"/>
      <c r="U76" s="157"/>
      <c r="V76" s="157"/>
      <c r="W76" s="157"/>
      <c r="X76" s="157"/>
      <c r="Y76" s="157"/>
      <c r="Z76" s="147"/>
      <c r="AA76" s="147"/>
      <c r="AB76" s="147"/>
      <c r="AC76" s="147"/>
      <c r="AD76" s="147"/>
      <c r="AE76" s="147"/>
      <c r="AF76" s="147"/>
      <c r="AG76" s="147" t="s">
        <v>305</v>
      </c>
      <c r="AH76" s="147">
        <v>0</v>
      </c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">
      <c r="A77" s="173">
        <v>31</v>
      </c>
      <c r="B77" s="174" t="s">
        <v>406</v>
      </c>
      <c r="C77" s="187" t="s">
        <v>407</v>
      </c>
      <c r="D77" s="175" t="s">
        <v>338</v>
      </c>
      <c r="E77" s="176">
        <v>35.145000000000003</v>
      </c>
      <c r="F77" s="177"/>
      <c r="G77" s="178">
        <f>ROUND(E77*F77,2)</f>
        <v>0</v>
      </c>
      <c r="H77" s="158"/>
      <c r="I77" s="157">
        <f>ROUND(E77*H77,2)</f>
        <v>0</v>
      </c>
      <c r="J77" s="158"/>
      <c r="K77" s="157">
        <f>ROUND(E77*J77,2)</f>
        <v>0</v>
      </c>
      <c r="L77" s="157">
        <v>21</v>
      </c>
      <c r="M77" s="157">
        <f>G77*(1+L77/100)</f>
        <v>0</v>
      </c>
      <c r="N77" s="156">
        <v>0</v>
      </c>
      <c r="O77" s="156">
        <f>ROUND(E77*N77,2)</f>
        <v>0</v>
      </c>
      <c r="P77" s="156">
        <v>0</v>
      </c>
      <c r="Q77" s="156">
        <f>ROUND(E77*P77,2)</f>
        <v>0</v>
      </c>
      <c r="R77" s="157"/>
      <c r="S77" s="157" t="s">
        <v>300</v>
      </c>
      <c r="T77" s="157" t="s">
        <v>300</v>
      </c>
      <c r="U77" s="157">
        <v>0.20200000000000001</v>
      </c>
      <c r="V77" s="157">
        <f>ROUND(E77*U77,2)</f>
        <v>7.1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303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2" x14ac:dyDescent="0.2">
      <c r="A78" s="154"/>
      <c r="B78" s="155"/>
      <c r="C78" s="274" t="s">
        <v>408</v>
      </c>
      <c r="D78" s="275"/>
      <c r="E78" s="275"/>
      <c r="F78" s="275"/>
      <c r="G78" s="275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319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2" x14ac:dyDescent="0.2">
      <c r="A79" s="154"/>
      <c r="B79" s="155"/>
      <c r="C79" s="188" t="s">
        <v>409</v>
      </c>
      <c r="D79" s="159"/>
      <c r="E79" s="160"/>
      <c r="F79" s="157"/>
      <c r="G79" s="157"/>
      <c r="H79" s="157"/>
      <c r="I79" s="157"/>
      <c r="J79" s="157"/>
      <c r="K79" s="157"/>
      <c r="L79" s="157"/>
      <c r="M79" s="157"/>
      <c r="N79" s="156"/>
      <c r="O79" s="156"/>
      <c r="P79" s="156"/>
      <c r="Q79" s="156"/>
      <c r="R79" s="157"/>
      <c r="S79" s="157"/>
      <c r="T79" s="157"/>
      <c r="U79" s="157"/>
      <c r="V79" s="157"/>
      <c r="W79" s="157"/>
      <c r="X79" s="157"/>
      <c r="Y79" s="157"/>
      <c r="Z79" s="147"/>
      <c r="AA79" s="147"/>
      <c r="AB79" s="147"/>
      <c r="AC79" s="147"/>
      <c r="AD79" s="147"/>
      <c r="AE79" s="147"/>
      <c r="AF79" s="147"/>
      <c r="AG79" s="147" t="s">
        <v>305</v>
      </c>
      <c r="AH79" s="147">
        <v>0</v>
      </c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ht="22.5" outlineLevel="3" x14ac:dyDescent="0.2">
      <c r="A80" s="154"/>
      <c r="B80" s="155"/>
      <c r="C80" s="188" t="s">
        <v>389</v>
      </c>
      <c r="D80" s="159"/>
      <c r="E80" s="160">
        <v>11.025</v>
      </c>
      <c r="F80" s="157"/>
      <c r="G80" s="157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305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ht="22.5" outlineLevel="3" x14ac:dyDescent="0.2">
      <c r="A81" s="154"/>
      <c r="B81" s="155"/>
      <c r="C81" s="188" t="s">
        <v>390</v>
      </c>
      <c r="D81" s="159"/>
      <c r="E81" s="160">
        <v>11.72</v>
      </c>
      <c r="F81" s="157"/>
      <c r="G81" s="157"/>
      <c r="H81" s="157"/>
      <c r="I81" s="157"/>
      <c r="J81" s="157"/>
      <c r="K81" s="157"/>
      <c r="L81" s="157"/>
      <c r="M81" s="157"/>
      <c r="N81" s="156"/>
      <c r="O81" s="156"/>
      <c r="P81" s="156"/>
      <c r="Q81" s="156"/>
      <c r="R81" s="157"/>
      <c r="S81" s="157"/>
      <c r="T81" s="157"/>
      <c r="U81" s="157"/>
      <c r="V81" s="157"/>
      <c r="W81" s="157"/>
      <c r="X81" s="157"/>
      <c r="Y81" s="157"/>
      <c r="Z81" s="147"/>
      <c r="AA81" s="147"/>
      <c r="AB81" s="147"/>
      <c r="AC81" s="147"/>
      <c r="AD81" s="147"/>
      <c r="AE81" s="147"/>
      <c r="AF81" s="147"/>
      <c r="AG81" s="147" t="s">
        <v>305</v>
      </c>
      <c r="AH81" s="147">
        <v>0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ht="22.5" outlineLevel="3" x14ac:dyDescent="0.2">
      <c r="A82" s="154"/>
      <c r="B82" s="155"/>
      <c r="C82" s="188" t="s">
        <v>391</v>
      </c>
      <c r="D82" s="159"/>
      <c r="E82" s="160">
        <v>12.4</v>
      </c>
      <c r="F82" s="157"/>
      <c r="G82" s="157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7"/>
      <c r="AA82" s="147"/>
      <c r="AB82" s="147"/>
      <c r="AC82" s="147"/>
      <c r="AD82" s="147"/>
      <c r="AE82" s="147"/>
      <c r="AF82" s="147"/>
      <c r="AG82" s="147" t="s">
        <v>305</v>
      </c>
      <c r="AH82" s="147">
        <v>0</v>
      </c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">
      <c r="A83" s="173">
        <v>32</v>
      </c>
      <c r="B83" s="174" t="s">
        <v>410</v>
      </c>
      <c r="C83" s="187" t="s">
        <v>411</v>
      </c>
      <c r="D83" s="175" t="s">
        <v>308</v>
      </c>
      <c r="E83" s="176">
        <v>66.63</v>
      </c>
      <c r="F83" s="177"/>
      <c r="G83" s="178">
        <f>ROUND(E83*F83,2)</f>
        <v>0</v>
      </c>
      <c r="H83" s="158"/>
      <c r="I83" s="157">
        <f>ROUND(E83*H83,2)</f>
        <v>0</v>
      </c>
      <c r="J83" s="158"/>
      <c r="K83" s="157">
        <f>ROUND(E83*J83,2)</f>
        <v>0</v>
      </c>
      <c r="L83" s="157">
        <v>21</v>
      </c>
      <c r="M83" s="157">
        <f>G83*(1+L83/100)</f>
        <v>0</v>
      </c>
      <c r="N83" s="156">
        <v>0</v>
      </c>
      <c r="O83" s="156">
        <f>ROUND(E83*N83,2)</f>
        <v>0</v>
      </c>
      <c r="P83" s="156">
        <v>0.41699999999999998</v>
      </c>
      <c r="Q83" s="156">
        <f>ROUND(E83*P83,2)</f>
        <v>27.78</v>
      </c>
      <c r="R83" s="157"/>
      <c r="S83" s="157" t="s">
        <v>300</v>
      </c>
      <c r="T83" s="157" t="s">
        <v>300</v>
      </c>
      <c r="U83" s="157">
        <v>0.13</v>
      </c>
      <c r="V83" s="157">
        <f>ROUND(E83*U83,2)</f>
        <v>8.66</v>
      </c>
      <c r="W83" s="157"/>
      <c r="X83" s="157" t="s">
        <v>301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303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ht="22.5" outlineLevel="2" x14ac:dyDescent="0.2">
      <c r="A84" s="154"/>
      <c r="B84" s="155"/>
      <c r="C84" s="188" t="s">
        <v>412</v>
      </c>
      <c r="D84" s="159"/>
      <c r="E84" s="160">
        <v>93</v>
      </c>
      <c r="F84" s="157"/>
      <c r="G84" s="157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305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ht="33.75" outlineLevel="3" x14ac:dyDescent="0.2">
      <c r="A85" s="154"/>
      <c r="B85" s="155"/>
      <c r="C85" s="188" t="s">
        <v>413</v>
      </c>
      <c r="D85" s="159"/>
      <c r="E85" s="160">
        <v>-26.37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">
      <c r="A86" s="173">
        <v>33</v>
      </c>
      <c r="B86" s="174" t="s">
        <v>414</v>
      </c>
      <c r="C86" s="187" t="s">
        <v>415</v>
      </c>
      <c r="D86" s="175" t="s">
        <v>308</v>
      </c>
      <c r="E86" s="176">
        <v>66.63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0</v>
      </c>
      <c r="O86" s="156">
        <f>ROUND(E86*N86,2)</f>
        <v>0</v>
      </c>
      <c r="P86" s="156">
        <v>0.22</v>
      </c>
      <c r="Q86" s="156">
        <f>ROUND(E86*P86,2)</f>
        <v>14.66</v>
      </c>
      <c r="R86" s="157"/>
      <c r="S86" s="157" t="s">
        <v>300</v>
      </c>
      <c r="T86" s="157" t="s">
        <v>300</v>
      </c>
      <c r="U86" s="157">
        <v>0.251</v>
      </c>
      <c r="V86" s="157">
        <f>ROUND(E86*U86,2)</f>
        <v>16.72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303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ht="33.75" outlineLevel="2" x14ac:dyDescent="0.2">
      <c r="A87" s="154"/>
      <c r="B87" s="155"/>
      <c r="C87" s="188" t="s">
        <v>416</v>
      </c>
      <c r="D87" s="159"/>
      <c r="E87" s="160">
        <v>66.63</v>
      </c>
      <c r="F87" s="157"/>
      <c r="G87" s="157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305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">
      <c r="A88" s="173">
        <v>34</v>
      </c>
      <c r="B88" s="174" t="s">
        <v>417</v>
      </c>
      <c r="C88" s="187" t="s">
        <v>418</v>
      </c>
      <c r="D88" s="175" t="s">
        <v>308</v>
      </c>
      <c r="E88" s="176">
        <v>979</v>
      </c>
      <c r="F88" s="177"/>
      <c r="G88" s="178">
        <f>ROUND(E88*F88,2)</f>
        <v>0</v>
      </c>
      <c r="H88" s="158"/>
      <c r="I88" s="157">
        <f>ROUND(E88*H88,2)</f>
        <v>0</v>
      </c>
      <c r="J88" s="158"/>
      <c r="K88" s="157">
        <f>ROUND(E88*J88,2)</f>
        <v>0</v>
      </c>
      <c r="L88" s="157">
        <v>21</v>
      </c>
      <c r="M88" s="157">
        <f>G88*(1+L88/100)</f>
        <v>0</v>
      </c>
      <c r="N88" s="156">
        <v>0</v>
      </c>
      <c r="O88" s="156">
        <f>ROUND(E88*N88,2)</f>
        <v>0</v>
      </c>
      <c r="P88" s="156">
        <v>0</v>
      </c>
      <c r="Q88" s="156">
        <f>ROUND(E88*P88,2)</f>
        <v>0</v>
      </c>
      <c r="R88" s="157"/>
      <c r="S88" s="157" t="s">
        <v>300</v>
      </c>
      <c r="T88" s="157" t="s">
        <v>300</v>
      </c>
      <c r="U88" s="157">
        <v>2.8000000000000001E-2</v>
      </c>
      <c r="V88" s="157">
        <f>ROUND(E88*U88,2)</f>
        <v>27.41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303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2" x14ac:dyDescent="0.2">
      <c r="A89" s="154"/>
      <c r="B89" s="155"/>
      <c r="C89" s="188" t="s">
        <v>419</v>
      </c>
      <c r="D89" s="159"/>
      <c r="E89" s="160">
        <v>979</v>
      </c>
      <c r="F89" s="157"/>
      <c r="G89" s="157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305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x14ac:dyDescent="0.2">
      <c r="A90" s="163" t="s">
        <v>295</v>
      </c>
      <c r="B90" s="164" t="s">
        <v>196</v>
      </c>
      <c r="C90" s="186" t="s">
        <v>197</v>
      </c>
      <c r="D90" s="165"/>
      <c r="E90" s="166"/>
      <c r="F90" s="167"/>
      <c r="G90" s="168">
        <f>SUMIF(AG91:AG103,"&lt;&gt;NOR",G91:G103)</f>
        <v>0</v>
      </c>
      <c r="H90" s="162"/>
      <c r="I90" s="162">
        <f>SUM(I91:I103)</f>
        <v>0</v>
      </c>
      <c r="J90" s="162"/>
      <c r="K90" s="162">
        <f>SUM(K91:K103)</f>
        <v>0</v>
      </c>
      <c r="L90" s="162"/>
      <c r="M90" s="162">
        <f>SUM(M91:M103)</f>
        <v>0</v>
      </c>
      <c r="N90" s="161"/>
      <c r="O90" s="161">
        <f>SUM(O91:O103)</f>
        <v>0.01</v>
      </c>
      <c r="P90" s="161"/>
      <c r="Q90" s="161">
        <f>SUM(Q91:Q103)</f>
        <v>48.61</v>
      </c>
      <c r="R90" s="162"/>
      <c r="S90" s="162"/>
      <c r="T90" s="162"/>
      <c r="U90" s="162"/>
      <c r="V90" s="162">
        <f>SUM(V91:V103)</f>
        <v>108.58</v>
      </c>
      <c r="W90" s="162"/>
      <c r="X90" s="162"/>
      <c r="Y90" s="162"/>
      <c r="AG90" t="s">
        <v>296</v>
      </c>
    </row>
    <row r="91" spans="1:60" outlineLevel="1" x14ac:dyDescent="0.2">
      <c r="A91" s="173">
        <v>35</v>
      </c>
      <c r="B91" s="174" t="s">
        <v>420</v>
      </c>
      <c r="C91" s="187" t="s">
        <v>421</v>
      </c>
      <c r="D91" s="175" t="s">
        <v>338</v>
      </c>
      <c r="E91" s="176">
        <v>8.23</v>
      </c>
      <c r="F91" s="177"/>
      <c r="G91" s="178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1.1199999999999999E-3</v>
      </c>
      <c r="O91" s="156">
        <f>ROUND(E91*N91,2)</f>
        <v>0.01</v>
      </c>
      <c r="P91" s="156">
        <v>2.5</v>
      </c>
      <c r="Q91" s="156">
        <f>ROUND(E91*P91,2)</f>
        <v>20.58</v>
      </c>
      <c r="R91" s="157"/>
      <c r="S91" s="157" t="s">
        <v>300</v>
      </c>
      <c r="T91" s="157" t="s">
        <v>300</v>
      </c>
      <c r="U91" s="157">
        <v>1.756</v>
      </c>
      <c r="V91" s="157">
        <f>ROUND(E91*U91,2)</f>
        <v>14.45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303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ht="22.5" outlineLevel="2" x14ac:dyDescent="0.2">
      <c r="A92" s="154"/>
      <c r="B92" s="155"/>
      <c r="C92" s="188" t="s">
        <v>422</v>
      </c>
      <c r="D92" s="159"/>
      <c r="E92" s="160">
        <v>5.35</v>
      </c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3" x14ac:dyDescent="0.2">
      <c r="A93" s="154"/>
      <c r="B93" s="155"/>
      <c r="C93" s="188" t="s">
        <v>423</v>
      </c>
      <c r="D93" s="159"/>
      <c r="E93" s="160">
        <v>2.88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">
      <c r="A94" s="173">
        <v>36</v>
      </c>
      <c r="B94" s="174" t="s">
        <v>424</v>
      </c>
      <c r="C94" s="187" t="s">
        <v>425</v>
      </c>
      <c r="D94" s="175" t="s">
        <v>338</v>
      </c>
      <c r="E94" s="176">
        <v>11.07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0</v>
      </c>
      <c r="O94" s="156">
        <f>ROUND(E94*N94,2)</f>
        <v>0</v>
      </c>
      <c r="P94" s="156">
        <v>2</v>
      </c>
      <c r="Q94" s="156">
        <f>ROUND(E94*P94,2)</f>
        <v>22.14</v>
      </c>
      <c r="R94" s="157"/>
      <c r="S94" s="157" t="s">
        <v>300</v>
      </c>
      <c r="T94" s="157" t="s">
        <v>300</v>
      </c>
      <c r="U94" s="157">
        <v>6.4359999999999999</v>
      </c>
      <c r="V94" s="157">
        <f>ROUND(E94*U94,2)</f>
        <v>71.25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303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ht="22.5" outlineLevel="2" x14ac:dyDescent="0.2">
      <c r="A95" s="154"/>
      <c r="B95" s="155"/>
      <c r="C95" s="188" t="s">
        <v>426</v>
      </c>
      <c r="D95" s="159"/>
      <c r="E95" s="160">
        <v>4.41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3" x14ac:dyDescent="0.2">
      <c r="A96" s="154"/>
      <c r="B96" s="155"/>
      <c r="C96" s="188" t="s">
        <v>427</v>
      </c>
      <c r="D96" s="159"/>
      <c r="E96" s="160">
        <v>4.32</v>
      </c>
      <c r="F96" s="157"/>
      <c r="G96" s="157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7"/>
      <c r="AA96" s="147"/>
      <c r="AB96" s="147"/>
      <c r="AC96" s="147"/>
      <c r="AD96" s="147"/>
      <c r="AE96" s="147"/>
      <c r="AF96" s="147"/>
      <c r="AG96" s="147" t="s">
        <v>305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3" x14ac:dyDescent="0.2">
      <c r="A97" s="154"/>
      <c r="B97" s="155"/>
      <c r="C97" s="188" t="s">
        <v>428</v>
      </c>
      <c r="D97" s="159"/>
      <c r="E97" s="160">
        <v>1.44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3" x14ac:dyDescent="0.2">
      <c r="A98" s="154"/>
      <c r="B98" s="155"/>
      <c r="C98" s="188" t="s">
        <v>429</v>
      </c>
      <c r="D98" s="159"/>
      <c r="E98" s="160">
        <v>0.9</v>
      </c>
      <c r="F98" s="157"/>
      <c r="G98" s="157"/>
      <c r="H98" s="157"/>
      <c r="I98" s="157"/>
      <c r="J98" s="157"/>
      <c r="K98" s="157"/>
      <c r="L98" s="157"/>
      <c r="M98" s="157"/>
      <c r="N98" s="156"/>
      <c r="O98" s="156"/>
      <c r="P98" s="156"/>
      <c r="Q98" s="156"/>
      <c r="R98" s="157"/>
      <c r="S98" s="157"/>
      <c r="T98" s="157"/>
      <c r="U98" s="157"/>
      <c r="V98" s="157"/>
      <c r="W98" s="157"/>
      <c r="X98" s="157"/>
      <c r="Y98" s="157"/>
      <c r="Z98" s="147"/>
      <c r="AA98" s="147"/>
      <c r="AB98" s="147"/>
      <c r="AC98" s="147"/>
      <c r="AD98" s="147"/>
      <c r="AE98" s="147"/>
      <c r="AF98" s="147"/>
      <c r="AG98" s="147" t="s">
        <v>305</v>
      </c>
      <c r="AH98" s="147">
        <v>0</v>
      </c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1" x14ac:dyDescent="0.2">
      <c r="A99" s="173">
        <v>37</v>
      </c>
      <c r="B99" s="174" t="s">
        <v>430</v>
      </c>
      <c r="C99" s="187" t="s">
        <v>431</v>
      </c>
      <c r="D99" s="175" t="s">
        <v>355</v>
      </c>
      <c r="E99" s="176">
        <v>17.100000000000001</v>
      </c>
      <c r="F99" s="177"/>
      <c r="G99" s="178">
        <f>ROUND(E99*F99,2)</f>
        <v>0</v>
      </c>
      <c r="H99" s="158"/>
      <c r="I99" s="157">
        <f>ROUND(E99*H99,2)</f>
        <v>0</v>
      </c>
      <c r="J99" s="158"/>
      <c r="K99" s="157">
        <f>ROUND(E99*J99,2)</f>
        <v>0</v>
      </c>
      <c r="L99" s="157">
        <v>21</v>
      </c>
      <c r="M99" s="157">
        <f>G99*(1+L99/100)</f>
        <v>0</v>
      </c>
      <c r="N99" s="156">
        <v>0</v>
      </c>
      <c r="O99" s="156">
        <f>ROUND(E99*N99,2)</f>
        <v>0</v>
      </c>
      <c r="P99" s="156">
        <v>7.0000000000000007E-2</v>
      </c>
      <c r="Q99" s="156">
        <f>ROUND(E99*P99,2)</f>
        <v>1.2</v>
      </c>
      <c r="R99" s="157"/>
      <c r="S99" s="157" t="s">
        <v>300</v>
      </c>
      <c r="T99" s="157" t="s">
        <v>300</v>
      </c>
      <c r="U99" s="157">
        <v>0.64</v>
      </c>
      <c r="V99" s="157">
        <f>ROUND(E99*U99,2)</f>
        <v>10.94</v>
      </c>
      <c r="W99" s="157"/>
      <c r="X99" s="157" t="s">
        <v>301</v>
      </c>
      <c r="Y99" s="157" t="s">
        <v>302</v>
      </c>
      <c r="Z99" s="147"/>
      <c r="AA99" s="147"/>
      <c r="AB99" s="147"/>
      <c r="AC99" s="147"/>
      <c r="AD99" s="147"/>
      <c r="AE99" s="147"/>
      <c r="AF99" s="147"/>
      <c r="AG99" s="147" t="s">
        <v>303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2" x14ac:dyDescent="0.2">
      <c r="A100" s="154"/>
      <c r="B100" s="155"/>
      <c r="C100" s="188" t="s">
        <v>432</v>
      </c>
      <c r="D100" s="159"/>
      <c r="E100" s="160">
        <v>17.100000000000001</v>
      </c>
      <c r="F100" s="157"/>
      <c r="G100" s="157"/>
      <c r="H100" s="157"/>
      <c r="I100" s="157"/>
      <c r="J100" s="157"/>
      <c r="K100" s="157"/>
      <c r="L100" s="157"/>
      <c r="M100" s="157"/>
      <c r="N100" s="156"/>
      <c r="O100" s="156"/>
      <c r="P100" s="156"/>
      <c r="Q100" s="156"/>
      <c r="R100" s="157"/>
      <c r="S100" s="157"/>
      <c r="T100" s="157"/>
      <c r="U100" s="157"/>
      <c r="V100" s="157"/>
      <c r="W100" s="157"/>
      <c r="X100" s="157"/>
      <c r="Y100" s="157"/>
      <c r="Z100" s="147"/>
      <c r="AA100" s="147"/>
      <c r="AB100" s="147"/>
      <c r="AC100" s="147"/>
      <c r="AD100" s="147"/>
      <c r="AE100" s="147"/>
      <c r="AF100" s="147"/>
      <c r="AG100" s="147" t="s">
        <v>305</v>
      </c>
      <c r="AH100" s="147">
        <v>0</v>
      </c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1" x14ac:dyDescent="0.2">
      <c r="A101" s="173">
        <v>38</v>
      </c>
      <c r="B101" s="174" t="s">
        <v>433</v>
      </c>
      <c r="C101" s="187" t="s">
        <v>434</v>
      </c>
      <c r="D101" s="175" t="s">
        <v>355</v>
      </c>
      <c r="E101" s="176">
        <v>41.9</v>
      </c>
      <c r="F101" s="177"/>
      <c r="G101" s="178">
        <f>ROUND(E101*F101,2)</f>
        <v>0</v>
      </c>
      <c r="H101" s="158"/>
      <c r="I101" s="157">
        <f>ROUND(E101*H101,2)</f>
        <v>0</v>
      </c>
      <c r="J101" s="158"/>
      <c r="K101" s="157">
        <f>ROUND(E101*J101,2)</f>
        <v>0</v>
      </c>
      <c r="L101" s="157">
        <v>21</v>
      </c>
      <c r="M101" s="157">
        <f>G101*(1+L101/100)</f>
        <v>0</v>
      </c>
      <c r="N101" s="156">
        <v>0</v>
      </c>
      <c r="O101" s="156">
        <f>ROUND(E101*N101,2)</f>
        <v>0</v>
      </c>
      <c r="P101" s="156">
        <v>0.112</v>
      </c>
      <c r="Q101" s="156">
        <f>ROUND(E101*P101,2)</f>
        <v>4.6900000000000004</v>
      </c>
      <c r="R101" s="157"/>
      <c r="S101" s="157" t="s">
        <v>300</v>
      </c>
      <c r="T101" s="157" t="s">
        <v>300</v>
      </c>
      <c r="U101" s="157">
        <v>0.28499999999999998</v>
      </c>
      <c r="V101" s="157">
        <f>ROUND(E101*U101,2)</f>
        <v>11.94</v>
      </c>
      <c r="W101" s="157"/>
      <c r="X101" s="157" t="s">
        <v>301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303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">
      <c r="A102" s="154"/>
      <c r="B102" s="155"/>
      <c r="C102" s="188" t="s">
        <v>435</v>
      </c>
      <c r="D102" s="159"/>
      <c r="E102" s="160">
        <v>12</v>
      </c>
      <c r="F102" s="157"/>
      <c r="G102" s="157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305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3" x14ac:dyDescent="0.2">
      <c r="A103" s="154"/>
      <c r="B103" s="155"/>
      <c r="C103" s="188" t="s">
        <v>436</v>
      </c>
      <c r="D103" s="159"/>
      <c r="E103" s="160">
        <v>29.9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x14ac:dyDescent="0.2">
      <c r="A104" s="163" t="s">
        <v>295</v>
      </c>
      <c r="B104" s="164" t="s">
        <v>198</v>
      </c>
      <c r="C104" s="186" t="s">
        <v>200</v>
      </c>
      <c r="D104" s="165"/>
      <c r="E104" s="166"/>
      <c r="F104" s="167"/>
      <c r="G104" s="168">
        <f>SUMIF(AG105:AG115,"&lt;&gt;NOR",G105:G115)</f>
        <v>0</v>
      </c>
      <c r="H104" s="162"/>
      <c r="I104" s="162">
        <f>SUM(I105:I115)</f>
        <v>0</v>
      </c>
      <c r="J104" s="162"/>
      <c r="K104" s="162">
        <f>SUM(K105:K115)</f>
        <v>0</v>
      </c>
      <c r="L104" s="162"/>
      <c r="M104" s="162">
        <f>SUM(M105:M115)</f>
        <v>0</v>
      </c>
      <c r="N104" s="161"/>
      <c r="O104" s="161">
        <f>SUM(O105:O115)</f>
        <v>0</v>
      </c>
      <c r="P104" s="161"/>
      <c r="Q104" s="161">
        <f>SUM(Q105:Q115)</f>
        <v>0</v>
      </c>
      <c r="R104" s="162"/>
      <c r="S104" s="162"/>
      <c r="T104" s="162"/>
      <c r="U104" s="162"/>
      <c r="V104" s="162">
        <f>SUM(V105:V115)</f>
        <v>112.53</v>
      </c>
      <c r="W104" s="162"/>
      <c r="X104" s="162"/>
      <c r="Y104" s="162"/>
      <c r="AG104" t="s">
        <v>296</v>
      </c>
    </row>
    <row r="105" spans="1:60" outlineLevel="1" x14ac:dyDescent="0.2">
      <c r="A105" s="179">
        <v>39</v>
      </c>
      <c r="B105" s="180" t="s">
        <v>437</v>
      </c>
      <c r="C105" s="189" t="s">
        <v>438</v>
      </c>
      <c r="D105" s="181" t="s">
        <v>348</v>
      </c>
      <c r="E105" s="182">
        <v>91.048109999999994</v>
      </c>
      <c r="F105" s="183"/>
      <c r="G105" s="184">
        <f>ROUND(E105*F105,2)</f>
        <v>0</v>
      </c>
      <c r="H105" s="158"/>
      <c r="I105" s="157">
        <f>ROUND(E105*H105,2)</f>
        <v>0</v>
      </c>
      <c r="J105" s="158"/>
      <c r="K105" s="157">
        <f>ROUND(E105*J105,2)</f>
        <v>0</v>
      </c>
      <c r="L105" s="157">
        <v>21</v>
      </c>
      <c r="M105" s="157">
        <f>G105*(1+L105/100)</f>
        <v>0</v>
      </c>
      <c r="N105" s="156">
        <v>0</v>
      </c>
      <c r="O105" s="156">
        <f>ROUND(E105*N105,2)</f>
        <v>0</v>
      </c>
      <c r="P105" s="156">
        <v>0</v>
      </c>
      <c r="Q105" s="156">
        <f>ROUND(E105*P105,2)</f>
        <v>0</v>
      </c>
      <c r="R105" s="157"/>
      <c r="S105" s="157" t="s">
        <v>300</v>
      </c>
      <c r="T105" s="157" t="s">
        <v>300</v>
      </c>
      <c r="U105" s="157">
        <v>0.746</v>
      </c>
      <c r="V105" s="157">
        <f>ROUND(E105*U105,2)</f>
        <v>67.92</v>
      </c>
      <c r="W105" s="157"/>
      <c r="X105" s="157" t="s">
        <v>439</v>
      </c>
      <c r="Y105" s="157" t="s">
        <v>302</v>
      </c>
      <c r="Z105" s="147"/>
      <c r="AA105" s="147"/>
      <c r="AB105" s="147"/>
      <c r="AC105" s="147"/>
      <c r="AD105" s="147"/>
      <c r="AE105" s="147"/>
      <c r="AF105" s="147"/>
      <c r="AG105" s="147" t="s">
        <v>440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1" x14ac:dyDescent="0.2">
      <c r="A106" s="173">
        <v>40</v>
      </c>
      <c r="B106" s="174" t="s">
        <v>441</v>
      </c>
      <c r="C106" s="187" t="s">
        <v>442</v>
      </c>
      <c r="D106" s="175" t="s">
        <v>348</v>
      </c>
      <c r="E106" s="176">
        <v>91.048109999999994</v>
      </c>
      <c r="F106" s="177"/>
      <c r="G106" s="178">
        <f>ROUND(E106*F106,2)</f>
        <v>0</v>
      </c>
      <c r="H106" s="158"/>
      <c r="I106" s="157">
        <f>ROUND(E106*H106,2)</f>
        <v>0</v>
      </c>
      <c r="J106" s="158"/>
      <c r="K106" s="157">
        <f>ROUND(E106*J106,2)</f>
        <v>0</v>
      </c>
      <c r="L106" s="157">
        <v>21</v>
      </c>
      <c r="M106" s="157">
        <f>G106*(1+L106/100)</f>
        <v>0</v>
      </c>
      <c r="N106" s="156">
        <v>0</v>
      </c>
      <c r="O106" s="156">
        <f>ROUND(E106*N106,2)</f>
        <v>0</v>
      </c>
      <c r="P106" s="156">
        <v>0</v>
      </c>
      <c r="Q106" s="156">
        <f>ROUND(E106*P106,2)</f>
        <v>0</v>
      </c>
      <c r="R106" s="157"/>
      <c r="S106" s="157" t="s">
        <v>300</v>
      </c>
      <c r="T106" s="157" t="s">
        <v>300</v>
      </c>
      <c r="U106" s="157">
        <v>0.49</v>
      </c>
      <c r="V106" s="157">
        <f>ROUND(E106*U106,2)</f>
        <v>44.61</v>
      </c>
      <c r="W106" s="157"/>
      <c r="X106" s="157" t="s">
        <v>439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440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2" x14ac:dyDescent="0.2">
      <c r="A107" s="154"/>
      <c r="B107" s="155"/>
      <c r="C107" s="274" t="s">
        <v>443</v>
      </c>
      <c r="D107" s="275"/>
      <c r="E107" s="275"/>
      <c r="F107" s="275"/>
      <c r="G107" s="275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319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">
      <c r="A108" s="179">
        <v>41</v>
      </c>
      <c r="B108" s="180" t="s">
        <v>444</v>
      </c>
      <c r="C108" s="189" t="s">
        <v>445</v>
      </c>
      <c r="D108" s="181" t="s">
        <v>348</v>
      </c>
      <c r="E108" s="182">
        <v>910.48109999999997</v>
      </c>
      <c r="F108" s="183"/>
      <c r="G108" s="184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0</v>
      </c>
      <c r="O108" s="156">
        <f>ROUND(E108*N108,2)</f>
        <v>0</v>
      </c>
      <c r="P108" s="156">
        <v>0</v>
      </c>
      <c r="Q108" s="156">
        <f>ROUND(E108*P108,2)</f>
        <v>0</v>
      </c>
      <c r="R108" s="157"/>
      <c r="S108" s="157" t="s">
        <v>300</v>
      </c>
      <c r="T108" s="157" t="s">
        <v>300</v>
      </c>
      <c r="U108" s="157">
        <v>0</v>
      </c>
      <c r="V108" s="157">
        <f>ROUND(E108*U108,2)</f>
        <v>0</v>
      </c>
      <c r="W108" s="157"/>
      <c r="X108" s="157" t="s">
        <v>439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440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ht="22.5" outlineLevel="1" x14ac:dyDescent="0.2">
      <c r="A109" s="173">
        <v>42</v>
      </c>
      <c r="B109" s="174" t="s">
        <v>446</v>
      </c>
      <c r="C109" s="187" t="s">
        <v>447</v>
      </c>
      <c r="D109" s="175" t="s">
        <v>348</v>
      </c>
      <c r="E109" s="176">
        <v>50.79</v>
      </c>
      <c r="F109" s="177"/>
      <c r="G109" s="178">
        <f>ROUND(E109*F109,2)</f>
        <v>0</v>
      </c>
      <c r="H109" s="158"/>
      <c r="I109" s="157">
        <f>ROUND(E109*H109,2)</f>
        <v>0</v>
      </c>
      <c r="J109" s="158"/>
      <c r="K109" s="157">
        <f>ROUND(E109*J109,2)</f>
        <v>0</v>
      </c>
      <c r="L109" s="157">
        <v>21</v>
      </c>
      <c r="M109" s="157">
        <f>G109*(1+L109/100)</f>
        <v>0</v>
      </c>
      <c r="N109" s="156">
        <v>0</v>
      </c>
      <c r="O109" s="156">
        <f>ROUND(E109*N109,2)</f>
        <v>0</v>
      </c>
      <c r="P109" s="156">
        <v>0</v>
      </c>
      <c r="Q109" s="156">
        <f>ROUND(E109*P109,2)</f>
        <v>0</v>
      </c>
      <c r="R109" s="157"/>
      <c r="S109" s="157" t="s">
        <v>300</v>
      </c>
      <c r="T109" s="157" t="s">
        <v>300</v>
      </c>
      <c r="U109" s="157">
        <v>0</v>
      </c>
      <c r="V109" s="157">
        <f>ROUND(E109*U109,2)</f>
        <v>0</v>
      </c>
      <c r="W109" s="157"/>
      <c r="X109" s="157" t="s">
        <v>301</v>
      </c>
      <c r="Y109" s="157" t="s">
        <v>302</v>
      </c>
      <c r="Z109" s="147"/>
      <c r="AA109" s="147"/>
      <c r="AB109" s="147"/>
      <c r="AC109" s="147"/>
      <c r="AD109" s="147"/>
      <c r="AE109" s="147"/>
      <c r="AF109" s="147"/>
      <c r="AG109" s="147" t="s">
        <v>303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2" x14ac:dyDescent="0.2">
      <c r="A110" s="154"/>
      <c r="B110" s="155"/>
      <c r="C110" s="188" t="s">
        <v>448</v>
      </c>
      <c r="D110" s="159"/>
      <c r="E110" s="160">
        <v>50.79</v>
      </c>
      <c r="F110" s="157"/>
      <c r="G110" s="157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305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ht="22.5" outlineLevel="1" x14ac:dyDescent="0.2">
      <c r="A111" s="173">
        <v>43</v>
      </c>
      <c r="B111" s="174" t="s">
        <v>449</v>
      </c>
      <c r="C111" s="187" t="s">
        <v>450</v>
      </c>
      <c r="D111" s="175" t="s">
        <v>348</v>
      </c>
      <c r="E111" s="176">
        <v>39.75</v>
      </c>
      <c r="F111" s="177"/>
      <c r="G111" s="178">
        <f>ROUND(E111*F111,2)</f>
        <v>0</v>
      </c>
      <c r="H111" s="158"/>
      <c r="I111" s="157">
        <f>ROUND(E111*H111,2)</f>
        <v>0</v>
      </c>
      <c r="J111" s="158"/>
      <c r="K111" s="157">
        <f>ROUND(E111*J111,2)</f>
        <v>0</v>
      </c>
      <c r="L111" s="157">
        <v>21</v>
      </c>
      <c r="M111" s="157">
        <f>G111*(1+L111/100)</f>
        <v>0</v>
      </c>
      <c r="N111" s="156">
        <v>0</v>
      </c>
      <c r="O111" s="156">
        <f>ROUND(E111*N111,2)</f>
        <v>0</v>
      </c>
      <c r="P111" s="156">
        <v>0</v>
      </c>
      <c r="Q111" s="156">
        <f>ROUND(E111*P111,2)</f>
        <v>0</v>
      </c>
      <c r="R111" s="157"/>
      <c r="S111" s="157" t="s">
        <v>300</v>
      </c>
      <c r="T111" s="157" t="s">
        <v>300</v>
      </c>
      <c r="U111" s="157">
        <v>0</v>
      </c>
      <c r="V111" s="157">
        <f>ROUND(E111*U111,2)</f>
        <v>0</v>
      </c>
      <c r="W111" s="157"/>
      <c r="X111" s="157" t="s">
        <v>301</v>
      </c>
      <c r="Y111" s="157" t="s">
        <v>302</v>
      </c>
      <c r="Z111" s="147"/>
      <c r="AA111" s="147"/>
      <c r="AB111" s="147"/>
      <c r="AC111" s="147"/>
      <c r="AD111" s="147"/>
      <c r="AE111" s="147"/>
      <c r="AF111" s="147"/>
      <c r="AG111" s="147" t="s">
        <v>303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2" x14ac:dyDescent="0.2">
      <c r="A112" s="154"/>
      <c r="B112" s="155"/>
      <c r="C112" s="188" t="s">
        <v>451</v>
      </c>
      <c r="D112" s="159"/>
      <c r="E112" s="160">
        <v>39.75</v>
      </c>
      <c r="F112" s="157"/>
      <c r="G112" s="157"/>
      <c r="H112" s="157"/>
      <c r="I112" s="157"/>
      <c r="J112" s="157"/>
      <c r="K112" s="157"/>
      <c r="L112" s="157"/>
      <c r="M112" s="157"/>
      <c r="N112" s="156"/>
      <c r="O112" s="156"/>
      <c r="P112" s="156"/>
      <c r="Q112" s="156"/>
      <c r="R112" s="157"/>
      <c r="S112" s="157"/>
      <c r="T112" s="157"/>
      <c r="U112" s="157"/>
      <c r="V112" s="157"/>
      <c r="W112" s="157"/>
      <c r="X112" s="157"/>
      <c r="Y112" s="157"/>
      <c r="Z112" s="147"/>
      <c r="AA112" s="147"/>
      <c r="AB112" s="147"/>
      <c r="AC112" s="147"/>
      <c r="AD112" s="147"/>
      <c r="AE112" s="147"/>
      <c r="AF112" s="147"/>
      <c r="AG112" s="147" t="s">
        <v>305</v>
      </c>
      <c r="AH112" s="147">
        <v>0</v>
      </c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ht="22.5" outlineLevel="1" x14ac:dyDescent="0.2">
      <c r="A113" s="173">
        <v>44</v>
      </c>
      <c r="B113" s="174" t="s">
        <v>452</v>
      </c>
      <c r="C113" s="187" t="s">
        <v>453</v>
      </c>
      <c r="D113" s="175" t="s">
        <v>348</v>
      </c>
      <c r="E113" s="176">
        <v>0.05</v>
      </c>
      <c r="F113" s="177"/>
      <c r="G113" s="178">
        <f>ROUND(E113*F113,2)</f>
        <v>0</v>
      </c>
      <c r="H113" s="158"/>
      <c r="I113" s="157">
        <f>ROUND(E113*H113,2)</f>
        <v>0</v>
      </c>
      <c r="J113" s="158"/>
      <c r="K113" s="157">
        <f>ROUND(E113*J113,2)</f>
        <v>0</v>
      </c>
      <c r="L113" s="157">
        <v>21</v>
      </c>
      <c r="M113" s="157">
        <f>G113*(1+L113/100)</f>
        <v>0</v>
      </c>
      <c r="N113" s="156">
        <v>0</v>
      </c>
      <c r="O113" s="156">
        <f>ROUND(E113*N113,2)</f>
        <v>0</v>
      </c>
      <c r="P113" s="156">
        <v>0</v>
      </c>
      <c r="Q113" s="156">
        <f>ROUND(E113*P113,2)</f>
        <v>0</v>
      </c>
      <c r="R113" s="157"/>
      <c r="S113" s="157" t="s">
        <v>300</v>
      </c>
      <c r="T113" s="157" t="s">
        <v>300</v>
      </c>
      <c r="U113" s="157">
        <v>0</v>
      </c>
      <c r="V113" s="157">
        <f>ROUND(E113*U113,2)</f>
        <v>0</v>
      </c>
      <c r="W113" s="157"/>
      <c r="X113" s="157" t="s">
        <v>301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303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2" x14ac:dyDescent="0.2">
      <c r="A114" s="154"/>
      <c r="B114" s="155"/>
      <c r="C114" s="274" t="s">
        <v>454</v>
      </c>
      <c r="D114" s="275"/>
      <c r="E114" s="275"/>
      <c r="F114" s="275"/>
      <c r="G114" s="275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319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2" x14ac:dyDescent="0.2">
      <c r="A115" s="154"/>
      <c r="B115" s="155"/>
      <c r="C115" s="188" t="s">
        <v>455</v>
      </c>
      <c r="D115" s="159"/>
      <c r="E115" s="160">
        <v>0.05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0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x14ac:dyDescent="0.2">
      <c r="A116" s="163" t="s">
        <v>295</v>
      </c>
      <c r="B116" s="164" t="s">
        <v>201</v>
      </c>
      <c r="C116" s="186" t="s">
        <v>202</v>
      </c>
      <c r="D116" s="165"/>
      <c r="E116" s="166"/>
      <c r="F116" s="167"/>
      <c r="G116" s="168">
        <f>SUMIF(AG117:AG117,"&lt;&gt;NOR",G117:G117)</f>
        <v>0</v>
      </c>
      <c r="H116" s="162"/>
      <c r="I116" s="162">
        <f>SUM(I117:I117)</f>
        <v>0</v>
      </c>
      <c r="J116" s="162"/>
      <c r="K116" s="162">
        <f>SUM(K117:K117)</f>
        <v>0</v>
      </c>
      <c r="L116" s="162"/>
      <c r="M116" s="162">
        <f>SUM(M117:M117)</f>
        <v>0</v>
      </c>
      <c r="N116" s="161"/>
      <c r="O116" s="161">
        <f>SUM(O117:O117)</f>
        <v>0</v>
      </c>
      <c r="P116" s="161"/>
      <c r="Q116" s="161">
        <f>SUM(Q117:Q117)</f>
        <v>0</v>
      </c>
      <c r="R116" s="162"/>
      <c r="S116" s="162"/>
      <c r="T116" s="162"/>
      <c r="U116" s="162"/>
      <c r="V116" s="162">
        <f>SUM(V117:V117)</f>
        <v>2.64</v>
      </c>
      <c r="W116" s="162"/>
      <c r="X116" s="162"/>
      <c r="Y116" s="162"/>
      <c r="AG116" t="s">
        <v>296</v>
      </c>
    </row>
    <row r="117" spans="1:60" outlineLevel="1" x14ac:dyDescent="0.2">
      <c r="A117" s="179">
        <v>45</v>
      </c>
      <c r="B117" s="180" t="s">
        <v>456</v>
      </c>
      <c r="C117" s="189" t="s">
        <v>457</v>
      </c>
      <c r="D117" s="181" t="s">
        <v>348</v>
      </c>
      <c r="E117" s="182">
        <v>6.7699800000000003</v>
      </c>
      <c r="F117" s="183"/>
      <c r="G117" s="184">
        <f>ROUND(E117*F117,2)</f>
        <v>0</v>
      </c>
      <c r="H117" s="158"/>
      <c r="I117" s="157">
        <f>ROUND(E117*H117,2)</f>
        <v>0</v>
      </c>
      <c r="J117" s="158"/>
      <c r="K117" s="157">
        <f>ROUND(E117*J117,2)</f>
        <v>0</v>
      </c>
      <c r="L117" s="157">
        <v>21</v>
      </c>
      <c r="M117" s="157">
        <f>G117*(1+L117/100)</f>
        <v>0</v>
      </c>
      <c r="N117" s="156">
        <v>0</v>
      </c>
      <c r="O117" s="156">
        <f>ROUND(E117*N117,2)</f>
        <v>0</v>
      </c>
      <c r="P117" s="156">
        <v>0</v>
      </c>
      <c r="Q117" s="156">
        <f>ROUND(E117*P117,2)</f>
        <v>0</v>
      </c>
      <c r="R117" s="157"/>
      <c r="S117" s="157" t="s">
        <v>300</v>
      </c>
      <c r="T117" s="157" t="s">
        <v>300</v>
      </c>
      <c r="U117" s="157">
        <v>0.39</v>
      </c>
      <c r="V117" s="157">
        <f>ROUND(E117*U117,2)</f>
        <v>2.64</v>
      </c>
      <c r="W117" s="157"/>
      <c r="X117" s="157" t="s">
        <v>206</v>
      </c>
      <c r="Y117" s="157" t="s">
        <v>302</v>
      </c>
      <c r="Z117" s="147"/>
      <c r="AA117" s="147"/>
      <c r="AB117" s="147"/>
      <c r="AC117" s="147"/>
      <c r="AD117" s="147"/>
      <c r="AE117" s="147"/>
      <c r="AF117" s="147"/>
      <c r="AG117" s="147" t="s">
        <v>458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x14ac:dyDescent="0.2">
      <c r="A118" s="163" t="s">
        <v>295</v>
      </c>
      <c r="B118" s="164" t="s">
        <v>247</v>
      </c>
      <c r="C118" s="186" t="s">
        <v>248</v>
      </c>
      <c r="D118" s="165"/>
      <c r="E118" s="166"/>
      <c r="F118" s="167"/>
      <c r="G118" s="168">
        <f>SUMIF(AG119:AG120,"&lt;&gt;NOR",G119:G120)</f>
        <v>0</v>
      </c>
      <c r="H118" s="162"/>
      <c r="I118" s="162">
        <f>SUM(I119:I120)</f>
        <v>0</v>
      </c>
      <c r="J118" s="162"/>
      <c r="K118" s="162">
        <f>SUM(K119:K120)</f>
        <v>0</v>
      </c>
      <c r="L118" s="162"/>
      <c r="M118" s="162">
        <f>SUM(M119:M120)</f>
        <v>0</v>
      </c>
      <c r="N118" s="161"/>
      <c r="O118" s="161">
        <f>SUM(O119:O120)</f>
        <v>0</v>
      </c>
      <c r="P118" s="161"/>
      <c r="Q118" s="161">
        <f>SUM(Q119:Q120)</f>
        <v>0.05</v>
      </c>
      <c r="R118" s="162"/>
      <c r="S118" s="162"/>
      <c r="T118" s="162"/>
      <c r="U118" s="162"/>
      <c r="V118" s="162">
        <f>SUM(V119:V120)</f>
        <v>4.8499999999999996</v>
      </c>
      <c r="W118" s="162"/>
      <c r="X118" s="162"/>
      <c r="Y118" s="162"/>
      <c r="AG118" t="s">
        <v>296</v>
      </c>
    </row>
    <row r="119" spans="1:60" outlineLevel="1" x14ac:dyDescent="0.2">
      <c r="A119" s="173">
        <v>46</v>
      </c>
      <c r="B119" s="174" t="s">
        <v>459</v>
      </c>
      <c r="C119" s="187" t="s">
        <v>460</v>
      </c>
      <c r="D119" s="175" t="s">
        <v>461</v>
      </c>
      <c r="E119" s="176">
        <v>50</v>
      </c>
      <c r="F119" s="177"/>
      <c r="G119" s="178">
        <f>ROUND(E119*F119,2)</f>
        <v>0</v>
      </c>
      <c r="H119" s="158"/>
      <c r="I119" s="157">
        <f>ROUND(E119*H119,2)</f>
        <v>0</v>
      </c>
      <c r="J119" s="158"/>
      <c r="K119" s="157">
        <f>ROUND(E119*J119,2)</f>
        <v>0</v>
      </c>
      <c r="L119" s="157">
        <v>21</v>
      </c>
      <c r="M119" s="157">
        <f>G119*(1+L119/100)</f>
        <v>0</v>
      </c>
      <c r="N119" s="156">
        <v>5.0000000000000002E-5</v>
      </c>
      <c r="O119" s="156">
        <f>ROUND(E119*N119,2)</f>
        <v>0</v>
      </c>
      <c r="P119" s="156">
        <v>1E-3</v>
      </c>
      <c r="Q119" s="156">
        <f>ROUND(E119*P119,2)</f>
        <v>0.05</v>
      </c>
      <c r="R119" s="157"/>
      <c r="S119" s="157" t="s">
        <v>300</v>
      </c>
      <c r="T119" s="157" t="s">
        <v>300</v>
      </c>
      <c r="U119" s="157">
        <v>9.7000000000000003E-2</v>
      </c>
      <c r="V119" s="157">
        <f>ROUND(E119*U119,2)</f>
        <v>4.8499999999999996</v>
      </c>
      <c r="W119" s="157"/>
      <c r="X119" s="157" t="s">
        <v>301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303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2" x14ac:dyDescent="0.2">
      <c r="A120" s="154"/>
      <c r="B120" s="155"/>
      <c r="C120" s="188" t="s">
        <v>462</v>
      </c>
      <c r="D120" s="159"/>
      <c r="E120" s="160">
        <v>50</v>
      </c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x14ac:dyDescent="0.2">
      <c r="A121" s="3"/>
      <c r="B121" s="4"/>
      <c r="C121" s="190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AE121">
        <v>12</v>
      </c>
      <c r="AF121">
        <v>21</v>
      </c>
      <c r="AG121" t="s">
        <v>281</v>
      </c>
    </row>
    <row r="122" spans="1:60" x14ac:dyDescent="0.2">
      <c r="A122" s="150"/>
      <c r="B122" s="151" t="s">
        <v>31</v>
      </c>
      <c r="C122" s="191"/>
      <c r="D122" s="152"/>
      <c r="E122" s="153"/>
      <c r="F122" s="153"/>
      <c r="G122" s="172">
        <f>G8+G90+G104+G116+G118</f>
        <v>0</v>
      </c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AE122">
        <f>SUMIF(L7:L120,AE121,G7:G120)</f>
        <v>0</v>
      </c>
      <c r="AF122">
        <f>SUMIF(L7:L120,AF121,G7:G120)</f>
        <v>0</v>
      </c>
      <c r="AG122" t="s">
        <v>463</v>
      </c>
    </row>
    <row r="123" spans="1:60" x14ac:dyDescent="0.2">
      <c r="A123" s="3"/>
      <c r="B123" s="4"/>
      <c r="C123" s="190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60" x14ac:dyDescent="0.2">
      <c r="A124" s="3"/>
      <c r="B124" s="4"/>
      <c r="C124" s="190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60" x14ac:dyDescent="0.2">
      <c r="A125" s="260" t="s">
        <v>464</v>
      </c>
      <c r="B125" s="260"/>
      <c r="C125" s="261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60" x14ac:dyDescent="0.2">
      <c r="A126" s="262"/>
      <c r="B126" s="263"/>
      <c r="C126" s="264"/>
      <c r="D126" s="263"/>
      <c r="E126" s="263"/>
      <c r="F126" s="263"/>
      <c r="G126" s="265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AG126" t="s">
        <v>465</v>
      </c>
    </row>
    <row r="127" spans="1:60" x14ac:dyDescent="0.2">
      <c r="A127" s="266"/>
      <c r="B127" s="267"/>
      <c r="C127" s="268"/>
      <c r="D127" s="267"/>
      <c r="E127" s="267"/>
      <c r="F127" s="267"/>
      <c r="G127" s="269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spans="1:60" x14ac:dyDescent="0.2">
      <c r="A128" s="266"/>
      <c r="B128" s="267"/>
      <c r="C128" s="268"/>
      <c r="D128" s="267"/>
      <c r="E128" s="267"/>
      <c r="F128" s="267"/>
      <c r="G128" s="269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33" x14ac:dyDescent="0.2">
      <c r="A129" s="266"/>
      <c r="B129" s="267"/>
      <c r="C129" s="268"/>
      <c r="D129" s="267"/>
      <c r="E129" s="267"/>
      <c r="F129" s="267"/>
      <c r="G129" s="269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33" x14ac:dyDescent="0.2">
      <c r="A130" s="270"/>
      <c r="B130" s="271"/>
      <c r="C130" s="272"/>
      <c r="D130" s="271"/>
      <c r="E130" s="271"/>
      <c r="F130" s="271"/>
      <c r="G130" s="27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33" x14ac:dyDescent="0.2">
      <c r="A131" s="3"/>
      <c r="B131" s="4"/>
      <c r="C131" s="190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33" x14ac:dyDescent="0.2">
      <c r="C132" s="192"/>
      <c r="D132" s="10"/>
      <c r="AG132" t="s">
        <v>466</v>
      </c>
    </row>
    <row r="133" spans="1:33" x14ac:dyDescent="0.2">
      <c r="D133" s="10"/>
    </row>
    <row r="134" spans="1:33" x14ac:dyDescent="0.2">
      <c r="D134" s="10"/>
    </row>
    <row r="135" spans="1:33" x14ac:dyDescent="0.2">
      <c r="D135" s="10"/>
    </row>
    <row r="136" spans="1:33" x14ac:dyDescent="0.2">
      <c r="D136" s="10"/>
    </row>
    <row r="137" spans="1:33" x14ac:dyDescent="0.2">
      <c r="D137" s="10"/>
    </row>
    <row r="138" spans="1:33" x14ac:dyDescent="0.2">
      <c r="D138" s="10"/>
    </row>
    <row r="139" spans="1:33" x14ac:dyDescent="0.2">
      <c r="D139" s="10"/>
    </row>
    <row r="140" spans="1:33" x14ac:dyDescent="0.2">
      <c r="D140" s="10"/>
    </row>
    <row r="141" spans="1:33" x14ac:dyDescent="0.2">
      <c r="D141" s="10"/>
    </row>
    <row r="142" spans="1:33" x14ac:dyDescent="0.2">
      <c r="D142" s="10"/>
    </row>
    <row r="143" spans="1:33" x14ac:dyDescent="0.2">
      <c r="D143" s="10"/>
    </row>
    <row r="144" spans="1:33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bQyrYoGMRUwF432i7KrIFA/nLdvW3Hac9S6UCFmRFKGbQmONjEecahF2KCT1FlGoyD1L0dd6SpaZxmvIiBSohg==" saltValue="KSPuwKGXcjyUBkNwcHQhVg==" spinCount="100000" sheet="1" formatRows="0"/>
  <mergeCells count="14">
    <mergeCell ref="A126:G130"/>
    <mergeCell ref="C18:G18"/>
    <mergeCell ref="C21:G21"/>
    <mergeCell ref="C34:G34"/>
    <mergeCell ref="C51:G51"/>
    <mergeCell ref="C54:G54"/>
    <mergeCell ref="C78:G78"/>
    <mergeCell ref="C107:G107"/>
    <mergeCell ref="C114:G114"/>
    <mergeCell ref="A1:G1"/>
    <mergeCell ref="C2:G2"/>
    <mergeCell ref="C3:G3"/>
    <mergeCell ref="C4:G4"/>
    <mergeCell ref="A125:C125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93E80-6216-4489-905F-C5BE1FEBD219}">
  <sheetPr>
    <outlinePr summaryBelow="0"/>
    <pageSetUpPr fitToPage="1"/>
  </sheetPr>
  <dimension ref="A1:BH5000"/>
  <sheetViews>
    <sheetView tabSelected="1" zoomScaleNormal="100" workbookViewId="0">
      <pane ySplit="7" topLeftCell="A851" activePane="bottomLeft" state="frozen"/>
      <selection pane="bottomLeft" activeCell="AQ866" sqref="AQ866"/>
    </sheetView>
  </sheetViews>
  <sheetFormatPr defaultRowHeight="12.75" outlineLevelRow="3" x14ac:dyDescent="0.2"/>
  <cols>
    <col min="1" max="1" width="3.42578125" customWidth="1"/>
    <col min="2" max="2" width="1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65</v>
      </c>
      <c r="C4" s="257" t="s">
        <v>66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SUMIF(AG9:AG43,"&lt;&gt;NOR",G9:G43)</f>
        <v>0</v>
      </c>
      <c r="H8" s="162"/>
      <c r="I8" s="162">
        <f>SUM(I9:I43)</f>
        <v>0</v>
      </c>
      <c r="J8" s="162"/>
      <c r="K8" s="162">
        <f>SUM(K9:K43)</f>
        <v>0</v>
      </c>
      <c r="L8" s="162"/>
      <c r="M8" s="162">
        <f>SUM(M9:M43)</f>
        <v>0</v>
      </c>
      <c r="N8" s="161"/>
      <c r="O8" s="161">
        <f>SUM(O9:O43)</f>
        <v>26.91</v>
      </c>
      <c r="P8" s="161"/>
      <c r="Q8" s="161">
        <f>SUM(Q9:Q43)</f>
        <v>19.170000000000002</v>
      </c>
      <c r="R8" s="162"/>
      <c r="S8" s="162"/>
      <c r="T8" s="162"/>
      <c r="U8" s="162"/>
      <c r="V8" s="162">
        <f>SUM(V9:V43)</f>
        <v>504.19000000000005</v>
      </c>
      <c r="W8" s="162"/>
      <c r="X8" s="162"/>
      <c r="Y8" s="162"/>
      <c r="AG8" t="s">
        <v>296</v>
      </c>
    </row>
    <row r="9" spans="1:60" ht="22.5" outlineLevel="1" x14ac:dyDescent="0.2">
      <c r="A9" s="173">
        <v>1</v>
      </c>
      <c r="B9" s="174" t="s">
        <v>467</v>
      </c>
      <c r="C9" s="187" t="s">
        <v>468</v>
      </c>
      <c r="D9" s="175" t="s">
        <v>338</v>
      </c>
      <c r="E9" s="176">
        <v>43.847999999999999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300</v>
      </c>
      <c r="U9" s="157">
        <v>6.298</v>
      </c>
      <c r="V9" s="157">
        <f>ROUND(E9*U9,2)</f>
        <v>276.14999999999998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188" t="s">
        <v>469</v>
      </c>
      <c r="D10" s="159"/>
      <c r="E10" s="160">
        <v>8.4</v>
      </c>
      <c r="F10" s="157"/>
      <c r="G10" s="15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>
        <v>0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2.5" outlineLevel="3" x14ac:dyDescent="0.2">
      <c r="A11" s="154"/>
      <c r="B11" s="155"/>
      <c r="C11" s="188" t="s">
        <v>470</v>
      </c>
      <c r="D11" s="159"/>
      <c r="E11" s="160">
        <v>33.03</v>
      </c>
      <c r="F11" s="157"/>
      <c r="G11" s="15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ht="22.5" outlineLevel="3" x14ac:dyDescent="0.2">
      <c r="A12" s="154"/>
      <c r="B12" s="155"/>
      <c r="C12" s="188" t="s">
        <v>471</v>
      </c>
      <c r="D12" s="159"/>
      <c r="E12" s="160">
        <v>2.4180000000000001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3">
        <v>2</v>
      </c>
      <c r="B13" s="174" t="s">
        <v>336</v>
      </c>
      <c r="C13" s="187" t="s">
        <v>337</v>
      </c>
      <c r="D13" s="175" t="s">
        <v>338</v>
      </c>
      <c r="E13" s="176">
        <v>51.975000000000001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300</v>
      </c>
      <c r="T13" s="157" t="s">
        <v>300</v>
      </c>
      <c r="U13" s="157">
        <v>3.5329999999999999</v>
      </c>
      <c r="V13" s="157">
        <f>ROUND(E13*U13,2)</f>
        <v>183.63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33.75" outlineLevel="2" x14ac:dyDescent="0.2">
      <c r="A14" s="154"/>
      <c r="B14" s="155"/>
      <c r="C14" s="188" t="s">
        <v>472</v>
      </c>
      <c r="D14" s="159"/>
      <c r="E14" s="160">
        <v>51.975000000000001</v>
      </c>
      <c r="F14" s="157"/>
      <c r="G14" s="15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305</v>
      </c>
      <c r="AH14" s="147">
        <v>0</v>
      </c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3">
        <v>3</v>
      </c>
      <c r="B15" s="174" t="s">
        <v>401</v>
      </c>
      <c r="C15" s="187" t="s">
        <v>402</v>
      </c>
      <c r="D15" s="175" t="s">
        <v>308</v>
      </c>
      <c r="E15" s="176">
        <v>39.15</v>
      </c>
      <c r="F15" s="177"/>
      <c r="G15" s="178">
        <f>ROUND(E15*F15,2)</f>
        <v>0</v>
      </c>
      <c r="H15" s="158"/>
      <c r="I15" s="157">
        <f>ROUND(E15*H15,2)</f>
        <v>0</v>
      </c>
      <c r="J15" s="158"/>
      <c r="K15" s="157">
        <f>ROUND(E15*J15,2)</f>
        <v>0</v>
      </c>
      <c r="L15" s="157">
        <v>21</v>
      </c>
      <c r="M15" s="157">
        <f>G15*(1+L15/100)</f>
        <v>0</v>
      </c>
      <c r="N15" s="156">
        <v>6.9999999999999999E-4</v>
      </c>
      <c r="O15" s="156">
        <f>ROUND(E15*N15,2)</f>
        <v>0.03</v>
      </c>
      <c r="P15" s="156">
        <v>0</v>
      </c>
      <c r="Q15" s="156">
        <f>ROUND(E15*P15,2)</f>
        <v>0</v>
      </c>
      <c r="R15" s="157"/>
      <c r="S15" s="157" t="s">
        <v>300</v>
      </c>
      <c r="T15" s="157" t="s">
        <v>300</v>
      </c>
      <c r="U15" s="157">
        <v>0.156</v>
      </c>
      <c r="V15" s="157">
        <f>ROUND(E15*U15,2)</f>
        <v>6.11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">
      <c r="A16" s="154"/>
      <c r="B16" s="155"/>
      <c r="C16" s="188" t="s">
        <v>473</v>
      </c>
      <c r="D16" s="159"/>
      <c r="E16" s="160">
        <v>39.15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3">
        <v>4</v>
      </c>
      <c r="B17" s="174" t="s">
        <v>404</v>
      </c>
      <c r="C17" s="187" t="s">
        <v>405</v>
      </c>
      <c r="D17" s="175" t="s">
        <v>308</v>
      </c>
      <c r="E17" s="176">
        <v>39.15</v>
      </c>
      <c r="F17" s="177"/>
      <c r="G17" s="178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6">
        <v>0</v>
      </c>
      <c r="O17" s="156">
        <f>ROUND(E17*N17,2)</f>
        <v>0</v>
      </c>
      <c r="P17" s="156">
        <v>0</v>
      </c>
      <c r="Q17" s="156">
        <f>ROUND(E17*P17,2)</f>
        <v>0</v>
      </c>
      <c r="R17" s="157"/>
      <c r="S17" s="157" t="s">
        <v>300</v>
      </c>
      <c r="T17" s="157" t="s">
        <v>300</v>
      </c>
      <c r="U17" s="157">
        <v>9.5000000000000001E-2</v>
      </c>
      <c r="V17" s="157">
        <f>ROUND(E17*U17,2)</f>
        <v>3.72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">
      <c r="A18" s="154"/>
      <c r="B18" s="155"/>
      <c r="C18" s="188" t="s">
        <v>473</v>
      </c>
      <c r="D18" s="159"/>
      <c r="E18" s="160">
        <v>39.15</v>
      </c>
      <c r="F18" s="157"/>
      <c r="G18" s="157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305</v>
      </c>
      <c r="AH18" s="147">
        <v>0</v>
      </c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3">
        <v>5</v>
      </c>
      <c r="B19" s="174" t="s">
        <v>474</v>
      </c>
      <c r="C19" s="187" t="s">
        <v>475</v>
      </c>
      <c r="D19" s="175" t="s">
        <v>355</v>
      </c>
      <c r="E19" s="176">
        <v>19.2</v>
      </c>
      <c r="F19" s="177"/>
      <c r="G19" s="178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300</v>
      </c>
      <c r="T19" s="157" t="s">
        <v>300</v>
      </c>
      <c r="U19" s="157">
        <v>1.4999999999999999E-2</v>
      </c>
      <c r="V19" s="157">
        <f>ROUND(E19*U19,2)</f>
        <v>0.28999999999999998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2" x14ac:dyDescent="0.2">
      <c r="A20" s="154"/>
      <c r="B20" s="155"/>
      <c r="C20" s="188" t="s">
        <v>476</v>
      </c>
      <c r="D20" s="159"/>
      <c r="E20" s="160">
        <v>19.2</v>
      </c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3">
        <v>6</v>
      </c>
      <c r="B21" s="174" t="s">
        <v>477</v>
      </c>
      <c r="C21" s="187" t="s">
        <v>3644</v>
      </c>
      <c r="D21" s="175" t="s">
        <v>348</v>
      </c>
      <c r="E21" s="176">
        <v>26.88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1</v>
      </c>
      <c r="O21" s="156">
        <f>ROUND(E21*N21,2)</f>
        <v>26.88</v>
      </c>
      <c r="P21" s="156">
        <v>0</v>
      </c>
      <c r="Q21" s="156">
        <f>ROUND(E21*P21,2)</f>
        <v>0</v>
      </c>
      <c r="R21" s="157" t="s">
        <v>349</v>
      </c>
      <c r="S21" s="157" t="s">
        <v>300</v>
      </c>
      <c r="T21" s="157" t="s">
        <v>300</v>
      </c>
      <c r="U21" s="157">
        <v>0</v>
      </c>
      <c r="V21" s="157">
        <f>ROUND(E21*U21,2)</f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335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">
      <c r="A22" s="154"/>
      <c r="B22" s="155"/>
      <c r="C22" s="188" t="s">
        <v>478</v>
      </c>
      <c r="D22" s="159"/>
      <c r="E22" s="160">
        <v>26.88</v>
      </c>
      <c r="F22" s="157"/>
      <c r="G22" s="157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>
        <v>0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3">
        <v>7</v>
      </c>
      <c r="B23" s="174" t="s">
        <v>406</v>
      </c>
      <c r="C23" s="187" t="s">
        <v>407</v>
      </c>
      <c r="D23" s="175" t="s">
        <v>338</v>
      </c>
      <c r="E23" s="176">
        <v>27.975000000000001</v>
      </c>
      <c r="F23" s="177"/>
      <c r="G23" s="178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300</v>
      </c>
      <c r="T23" s="157" t="s">
        <v>300</v>
      </c>
      <c r="U23" s="157">
        <v>0.20200000000000001</v>
      </c>
      <c r="V23" s="157">
        <f>ROUND(E23*U23,2)</f>
        <v>5.65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303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2" x14ac:dyDescent="0.2">
      <c r="A24" s="154"/>
      <c r="B24" s="155"/>
      <c r="C24" s="274" t="s">
        <v>408</v>
      </c>
      <c r="D24" s="275"/>
      <c r="E24" s="275"/>
      <c r="F24" s="275"/>
      <c r="G24" s="275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319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2" x14ac:dyDescent="0.2">
      <c r="A25" s="154"/>
      <c r="B25" s="155"/>
      <c r="C25" s="188" t="s">
        <v>409</v>
      </c>
      <c r="D25" s="159"/>
      <c r="E25" s="160"/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33.75" outlineLevel="3" x14ac:dyDescent="0.2">
      <c r="A26" s="154"/>
      <c r="B26" s="155"/>
      <c r="C26" s="188" t="s">
        <v>472</v>
      </c>
      <c r="D26" s="159"/>
      <c r="E26" s="160">
        <v>51.975000000000001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3" x14ac:dyDescent="0.2">
      <c r="A27" s="154"/>
      <c r="B27" s="155"/>
      <c r="C27" s="188" t="s">
        <v>479</v>
      </c>
      <c r="D27" s="159"/>
      <c r="E27" s="160">
        <v>-19.2</v>
      </c>
      <c r="F27" s="157"/>
      <c r="G27" s="157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7"/>
      <c r="AA27" s="147"/>
      <c r="AB27" s="147"/>
      <c r="AC27" s="147"/>
      <c r="AD27" s="147"/>
      <c r="AE27" s="147"/>
      <c r="AF27" s="147"/>
      <c r="AG27" s="147" t="s">
        <v>305</v>
      </c>
      <c r="AH27" s="147">
        <v>0</v>
      </c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3" x14ac:dyDescent="0.2">
      <c r="A28" s="154"/>
      <c r="B28" s="155"/>
      <c r="C28" s="188" t="s">
        <v>480</v>
      </c>
      <c r="D28" s="159"/>
      <c r="E28" s="160">
        <v>-4.8</v>
      </c>
      <c r="F28" s="157"/>
      <c r="G28" s="157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305</v>
      </c>
      <c r="AH28" s="147">
        <v>0</v>
      </c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3">
        <v>8</v>
      </c>
      <c r="B29" s="174" t="s">
        <v>481</v>
      </c>
      <c r="C29" s="187" t="s">
        <v>482</v>
      </c>
      <c r="D29" s="175" t="s">
        <v>308</v>
      </c>
      <c r="E29" s="176">
        <v>17.2</v>
      </c>
      <c r="F29" s="177"/>
      <c r="G29" s="178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6">
        <v>0</v>
      </c>
      <c r="O29" s="156">
        <f>ROUND(E29*N29,2)</f>
        <v>0</v>
      </c>
      <c r="P29" s="156">
        <v>0.13800000000000001</v>
      </c>
      <c r="Q29" s="156">
        <f>ROUND(E29*P29,2)</f>
        <v>2.37</v>
      </c>
      <c r="R29" s="157"/>
      <c r="S29" s="157" t="s">
        <v>300</v>
      </c>
      <c r="T29" s="157" t="s">
        <v>300</v>
      </c>
      <c r="U29" s="157">
        <v>0.16</v>
      </c>
      <c r="V29" s="157">
        <f>ROUND(E29*U29,2)</f>
        <v>2.75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303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ht="22.5" outlineLevel="2" x14ac:dyDescent="0.2">
      <c r="A30" s="154"/>
      <c r="B30" s="155"/>
      <c r="C30" s="188" t="s">
        <v>483</v>
      </c>
      <c r="D30" s="159"/>
      <c r="E30" s="160">
        <v>17.2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3">
        <v>9</v>
      </c>
      <c r="B31" s="174" t="s">
        <v>410</v>
      </c>
      <c r="C31" s="187" t="s">
        <v>411</v>
      </c>
      <c r="D31" s="175" t="s">
        <v>308</v>
      </c>
      <c r="E31" s="176">
        <v>26.37</v>
      </c>
      <c r="F31" s="177"/>
      <c r="G31" s="178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0.41699999999999998</v>
      </c>
      <c r="Q31" s="156">
        <f>ROUND(E31*P31,2)</f>
        <v>11</v>
      </c>
      <c r="R31" s="157"/>
      <c r="S31" s="157" t="s">
        <v>300</v>
      </c>
      <c r="T31" s="157" t="s">
        <v>300</v>
      </c>
      <c r="U31" s="157">
        <v>0.13</v>
      </c>
      <c r="V31" s="157">
        <f>ROUND(E31*U31,2)</f>
        <v>3.43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303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22.5" outlineLevel="2" x14ac:dyDescent="0.2">
      <c r="A32" s="154"/>
      <c r="B32" s="155"/>
      <c r="C32" s="188" t="s">
        <v>484</v>
      </c>
      <c r="D32" s="159"/>
      <c r="E32" s="160">
        <v>26.37</v>
      </c>
      <c r="F32" s="157"/>
      <c r="G32" s="157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305</v>
      </c>
      <c r="AH32" s="147">
        <v>0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3">
        <v>10</v>
      </c>
      <c r="B33" s="174" t="s">
        <v>414</v>
      </c>
      <c r="C33" s="187" t="s">
        <v>415</v>
      </c>
      <c r="D33" s="175" t="s">
        <v>308</v>
      </c>
      <c r="E33" s="176">
        <v>26.37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0.22</v>
      </c>
      <c r="Q33" s="156">
        <f>ROUND(E33*P33,2)</f>
        <v>5.8</v>
      </c>
      <c r="R33" s="157"/>
      <c r="S33" s="157" t="s">
        <v>300</v>
      </c>
      <c r="T33" s="157" t="s">
        <v>300</v>
      </c>
      <c r="U33" s="157">
        <v>0.251</v>
      </c>
      <c r="V33" s="157">
        <f>ROUND(E33*U33,2)</f>
        <v>6.62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ht="22.5" outlineLevel="2" x14ac:dyDescent="0.2">
      <c r="A34" s="154"/>
      <c r="B34" s="155"/>
      <c r="C34" s="188" t="s">
        <v>484</v>
      </c>
      <c r="D34" s="159"/>
      <c r="E34" s="160">
        <v>26.37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2.5" outlineLevel="1" x14ac:dyDescent="0.2">
      <c r="A35" s="173">
        <v>11</v>
      </c>
      <c r="B35" s="174" t="s">
        <v>395</v>
      </c>
      <c r="C35" s="187" t="s">
        <v>396</v>
      </c>
      <c r="D35" s="175" t="s">
        <v>348</v>
      </c>
      <c r="E35" s="176">
        <v>38.392000000000003</v>
      </c>
      <c r="F35" s="177"/>
      <c r="G35" s="178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0</v>
      </c>
      <c r="O35" s="156">
        <f>ROUND(E35*N35,2)</f>
        <v>0</v>
      </c>
      <c r="P35" s="156">
        <v>0</v>
      </c>
      <c r="Q35" s="156">
        <f>ROUND(E35*P35,2)</f>
        <v>0</v>
      </c>
      <c r="R35" s="157"/>
      <c r="S35" s="157" t="s">
        <v>300</v>
      </c>
      <c r="T35" s="157" t="s">
        <v>300</v>
      </c>
      <c r="U35" s="157">
        <v>0</v>
      </c>
      <c r="V35" s="157">
        <f>ROUND(E35*U35,2)</f>
        <v>0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303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33.75" outlineLevel="2" x14ac:dyDescent="0.2">
      <c r="A36" s="154"/>
      <c r="B36" s="155"/>
      <c r="C36" s="188" t="s">
        <v>485</v>
      </c>
      <c r="D36" s="159"/>
      <c r="E36" s="160">
        <v>83.16</v>
      </c>
      <c r="F36" s="157"/>
      <c r="G36" s="157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305</v>
      </c>
      <c r="AH36" s="147">
        <v>0</v>
      </c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2.5" outlineLevel="3" x14ac:dyDescent="0.2">
      <c r="A37" s="154"/>
      <c r="B37" s="155"/>
      <c r="C37" s="188" t="s">
        <v>486</v>
      </c>
      <c r="D37" s="159"/>
      <c r="E37" s="160">
        <v>-44.768000000000001</v>
      </c>
      <c r="F37" s="157"/>
      <c r="G37" s="157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305</v>
      </c>
      <c r="AH37" s="147">
        <v>0</v>
      </c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.5" outlineLevel="1" x14ac:dyDescent="0.2">
      <c r="A38" s="173">
        <v>12</v>
      </c>
      <c r="B38" s="174" t="s">
        <v>392</v>
      </c>
      <c r="C38" s="187" t="s">
        <v>393</v>
      </c>
      <c r="D38" s="175" t="s">
        <v>338</v>
      </c>
      <c r="E38" s="176">
        <v>23.995000000000001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300</v>
      </c>
      <c r="T38" s="157" t="s">
        <v>300</v>
      </c>
      <c r="U38" s="157">
        <v>0.65</v>
      </c>
      <c r="V38" s="157">
        <f>ROUND(E38*U38,2)</f>
        <v>15.6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303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ht="33.75" outlineLevel="2" x14ac:dyDescent="0.2">
      <c r="A39" s="154"/>
      <c r="B39" s="155"/>
      <c r="C39" s="188" t="s">
        <v>472</v>
      </c>
      <c r="D39" s="159"/>
      <c r="E39" s="160">
        <v>51.975000000000001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3" x14ac:dyDescent="0.2">
      <c r="A40" s="154"/>
      <c r="B40" s="155"/>
      <c r="C40" s="188" t="s">
        <v>487</v>
      </c>
      <c r="D40" s="159"/>
      <c r="E40" s="160">
        <v>-27.98</v>
      </c>
      <c r="F40" s="157"/>
      <c r="G40" s="157"/>
      <c r="H40" s="157"/>
      <c r="I40" s="157"/>
      <c r="J40" s="157"/>
      <c r="K40" s="157"/>
      <c r="L40" s="157"/>
      <c r="M40" s="157"/>
      <c r="N40" s="156"/>
      <c r="O40" s="156"/>
      <c r="P40" s="156"/>
      <c r="Q40" s="156"/>
      <c r="R40" s="157"/>
      <c r="S40" s="157"/>
      <c r="T40" s="157"/>
      <c r="U40" s="157"/>
      <c r="V40" s="157"/>
      <c r="W40" s="157"/>
      <c r="X40" s="157"/>
      <c r="Y40" s="157"/>
      <c r="Z40" s="147"/>
      <c r="AA40" s="147"/>
      <c r="AB40" s="147"/>
      <c r="AC40" s="147"/>
      <c r="AD40" s="147"/>
      <c r="AE40" s="147"/>
      <c r="AF40" s="147"/>
      <c r="AG40" s="147" t="s">
        <v>305</v>
      </c>
      <c r="AH40" s="147">
        <v>0</v>
      </c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ht="22.5" outlineLevel="1" x14ac:dyDescent="0.2">
      <c r="A41" s="173">
        <v>13</v>
      </c>
      <c r="B41" s="174" t="s">
        <v>398</v>
      </c>
      <c r="C41" s="187" t="s">
        <v>399</v>
      </c>
      <c r="D41" s="175" t="s">
        <v>338</v>
      </c>
      <c r="E41" s="176">
        <v>23.995000000000001</v>
      </c>
      <c r="F41" s="177"/>
      <c r="G41" s="178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0</v>
      </c>
      <c r="O41" s="156">
        <f>ROUND(E41*N41,2)</f>
        <v>0</v>
      </c>
      <c r="P41" s="156">
        <v>0</v>
      </c>
      <c r="Q41" s="156">
        <f>ROUND(E41*P41,2)</f>
        <v>0</v>
      </c>
      <c r="R41" s="157"/>
      <c r="S41" s="157" t="s">
        <v>300</v>
      </c>
      <c r="T41" s="157" t="s">
        <v>300</v>
      </c>
      <c r="U41" s="157">
        <v>0.01</v>
      </c>
      <c r="V41" s="157">
        <f>ROUND(E41*U41,2)</f>
        <v>0.24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303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ht="33.75" outlineLevel="2" x14ac:dyDescent="0.2">
      <c r="A42" s="154"/>
      <c r="B42" s="155"/>
      <c r="C42" s="188" t="s">
        <v>472</v>
      </c>
      <c r="D42" s="159"/>
      <c r="E42" s="160">
        <v>51.975000000000001</v>
      </c>
      <c r="F42" s="157"/>
      <c r="G42" s="157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3" x14ac:dyDescent="0.2">
      <c r="A43" s="154"/>
      <c r="B43" s="155"/>
      <c r="C43" s="188" t="s">
        <v>487</v>
      </c>
      <c r="D43" s="159"/>
      <c r="E43" s="160">
        <v>-27.98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x14ac:dyDescent="0.2">
      <c r="A44" s="163" t="s">
        <v>295</v>
      </c>
      <c r="B44" s="164" t="s">
        <v>157</v>
      </c>
      <c r="C44" s="186" t="s">
        <v>158</v>
      </c>
      <c r="D44" s="165"/>
      <c r="E44" s="166"/>
      <c r="F44" s="167"/>
      <c r="G44" s="168">
        <f>SUMIF(AG45:AG89,"&lt;&gt;NOR",G45:G89)</f>
        <v>0</v>
      </c>
      <c r="H44" s="162"/>
      <c r="I44" s="162">
        <f>SUM(I45:I89)</f>
        <v>0</v>
      </c>
      <c r="J44" s="162"/>
      <c r="K44" s="162">
        <f>SUM(K45:K89)</f>
        <v>0</v>
      </c>
      <c r="L44" s="162"/>
      <c r="M44" s="162">
        <f>SUM(M45:M89)</f>
        <v>0</v>
      </c>
      <c r="N44" s="161"/>
      <c r="O44" s="161">
        <f>SUM(O45:O89)</f>
        <v>58.03</v>
      </c>
      <c r="P44" s="161"/>
      <c r="Q44" s="161">
        <f>SUM(Q45:Q89)</f>
        <v>0</v>
      </c>
      <c r="R44" s="162"/>
      <c r="S44" s="162"/>
      <c r="T44" s="162"/>
      <c r="U44" s="162"/>
      <c r="V44" s="162">
        <f>SUM(V45:V89)</f>
        <v>397.58</v>
      </c>
      <c r="W44" s="162"/>
      <c r="X44" s="162"/>
      <c r="Y44" s="162"/>
      <c r="AG44" t="s">
        <v>296</v>
      </c>
    </row>
    <row r="45" spans="1:60" ht="45" outlineLevel="1" x14ac:dyDescent="0.2">
      <c r="A45" s="173">
        <v>14</v>
      </c>
      <c r="B45" s="174" t="s">
        <v>488</v>
      </c>
      <c r="C45" s="187" t="s">
        <v>3645</v>
      </c>
      <c r="D45" s="175" t="s">
        <v>355</v>
      </c>
      <c r="E45" s="176">
        <v>18</v>
      </c>
      <c r="F45" s="177"/>
      <c r="G45" s="178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6.4999999999999997E-4</v>
      </c>
      <c r="O45" s="156">
        <f>ROUND(E45*N45,2)</f>
        <v>0.01</v>
      </c>
      <c r="P45" s="156">
        <v>0</v>
      </c>
      <c r="Q45" s="156">
        <f>ROUND(E45*P45,2)</f>
        <v>0</v>
      </c>
      <c r="R45" s="157"/>
      <c r="S45" s="157" t="s">
        <v>300</v>
      </c>
      <c r="T45" s="157" t="s">
        <v>300</v>
      </c>
      <c r="U45" s="157">
        <v>0.77</v>
      </c>
      <c r="V45" s="157">
        <f>ROUND(E45*U45,2)</f>
        <v>13.86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303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ht="22.5" outlineLevel="2" x14ac:dyDescent="0.2">
      <c r="A46" s="154"/>
      <c r="B46" s="155"/>
      <c r="C46" s="274" t="s">
        <v>489</v>
      </c>
      <c r="D46" s="275"/>
      <c r="E46" s="275"/>
      <c r="F46" s="275"/>
      <c r="G46" s="275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319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85" t="str">
        <f>C46</f>
        <v>Vyvrtání otvorů 10 ks/m ve spáře zdiva, vyčištění vrtu od hrubých nečistot, zaplnění otvorů injektážní pastou. Aplikace tlakovou pistolí. Uzavření vyplněných otvorů těsnicí maltou.</v>
      </c>
      <c r="BB46" s="147"/>
      <c r="BC46" s="147"/>
      <c r="BD46" s="147"/>
      <c r="BE46" s="147"/>
      <c r="BF46" s="147"/>
      <c r="BG46" s="147"/>
      <c r="BH46" s="147"/>
    </row>
    <row r="47" spans="1:60" outlineLevel="3" x14ac:dyDescent="0.2">
      <c r="A47" s="154"/>
      <c r="B47" s="155"/>
      <c r="C47" s="276" t="s">
        <v>490</v>
      </c>
      <c r="D47" s="277"/>
      <c r="E47" s="277"/>
      <c r="F47" s="277"/>
      <c r="G47" s="277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319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ht="22.5" outlineLevel="2" x14ac:dyDescent="0.2">
      <c r="A48" s="154"/>
      <c r="B48" s="155"/>
      <c r="C48" s="188" t="s">
        <v>491</v>
      </c>
      <c r="D48" s="159"/>
      <c r="E48" s="160">
        <v>18</v>
      </c>
      <c r="F48" s="157"/>
      <c r="G48" s="15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305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45" outlineLevel="1" x14ac:dyDescent="0.2">
      <c r="A49" s="173">
        <v>15</v>
      </c>
      <c r="B49" s="174" t="s">
        <v>492</v>
      </c>
      <c r="C49" s="187" t="s">
        <v>3646</v>
      </c>
      <c r="D49" s="175" t="s">
        <v>355</v>
      </c>
      <c r="E49" s="176">
        <v>80</v>
      </c>
      <c r="F49" s="177"/>
      <c r="G49" s="178">
        <f>ROUND(E49*F49,2)</f>
        <v>0</v>
      </c>
      <c r="H49" s="158"/>
      <c r="I49" s="157">
        <f>ROUND(E49*H49,2)</f>
        <v>0</v>
      </c>
      <c r="J49" s="158"/>
      <c r="K49" s="157">
        <f>ROUND(E49*J49,2)</f>
        <v>0</v>
      </c>
      <c r="L49" s="157">
        <v>21</v>
      </c>
      <c r="M49" s="157">
        <f>G49*(1+L49/100)</f>
        <v>0</v>
      </c>
      <c r="N49" s="156">
        <v>1.3600000000000001E-3</v>
      </c>
      <c r="O49" s="156">
        <f>ROUND(E49*N49,2)</f>
        <v>0.11</v>
      </c>
      <c r="P49" s="156">
        <v>0</v>
      </c>
      <c r="Q49" s="156">
        <f>ROUND(E49*P49,2)</f>
        <v>0</v>
      </c>
      <c r="R49" s="157"/>
      <c r="S49" s="157" t="s">
        <v>300</v>
      </c>
      <c r="T49" s="157" t="s">
        <v>300</v>
      </c>
      <c r="U49" s="157">
        <v>1.333</v>
      </c>
      <c r="V49" s="157">
        <f>ROUND(E49*U49,2)</f>
        <v>106.64</v>
      </c>
      <c r="W49" s="157"/>
      <c r="X49" s="157" t="s">
        <v>301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303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ht="22.5" outlineLevel="2" x14ac:dyDescent="0.2">
      <c r="A50" s="154"/>
      <c r="B50" s="155"/>
      <c r="C50" s="274" t="s">
        <v>489</v>
      </c>
      <c r="D50" s="275"/>
      <c r="E50" s="275"/>
      <c r="F50" s="275"/>
      <c r="G50" s="275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319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85" t="str">
        <f>C50</f>
        <v>Vyvrtání otvorů 10 ks/m ve spáře zdiva, vyčištění vrtu od hrubých nečistot, zaplnění otvorů injektážní pastou. Aplikace tlakovou pistolí. Uzavření vyplněných otvorů těsnicí maltou.</v>
      </c>
      <c r="BB50" s="147"/>
      <c r="BC50" s="147"/>
      <c r="BD50" s="147"/>
      <c r="BE50" s="147"/>
      <c r="BF50" s="147"/>
      <c r="BG50" s="147"/>
      <c r="BH50" s="147"/>
    </row>
    <row r="51" spans="1:60" outlineLevel="3" x14ac:dyDescent="0.2">
      <c r="A51" s="154"/>
      <c r="B51" s="155"/>
      <c r="C51" s="276" t="s">
        <v>490</v>
      </c>
      <c r="D51" s="277"/>
      <c r="E51" s="277"/>
      <c r="F51" s="277"/>
      <c r="G51" s="27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319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22.5" outlineLevel="2" x14ac:dyDescent="0.2">
      <c r="A52" s="154"/>
      <c r="B52" s="155"/>
      <c r="C52" s="188" t="s">
        <v>493</v>
      </c>
      <c r="D52" s="159"/>
      <c r="E52" s="160">
        <v>80</v>
      </c>
      <c r="F52" s="157"/>
      <c r="G52" s="157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305</v>
      </c>
      <c r="AH52" s="147">
        <v>0</v>
      </c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ht="33.75" outlineLevel="1" x14ac:dyDescent="0.2">
      <c r="A53" s="173">
        <v>16</v>
      </c>
      <c r="B53" s="174" t="s">
        <v>494</v>
      </c>
      <c r="C53" s="187" t="s">
        <v>495</v>
      </c>
      <c r="D53" s="175" t="s">
        <v>355</v>
      </c>
      <c r="E53" s="176">
        <v>55</v>
      </c>
      <c r="F53" s="177"/>
      <c r="G53" s="178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8.0170000000000005E-2</v>
      </c>
      <c r="O53" s="156">
        <f>ROUND(E53*N53,2)</f>
        <v>4.41</v>
      </c>
      <c r="P53" s="156">
        <v>0</v>
      </c>
      <c r="Q53" s="156">
        <f>ROUND(E53*P53,2)</f>
        <v>0</v>
      </c>
      <c r="R53" s="157"/>
      <c r="S53" s="157" t="s">
        <v>332</v>
      </c>
      <c r="T53" s="157" t="s">
        <v>333</v>
      </c>
      <c r="U53" s="157">
        <v>2.56</v>
      </c>
      <c r="V53" s="157">
        <f>ROUND(E53*U53,2)</f>
        <v>140.80000000000001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303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ht="22.5" outlineLevel="2" x14ac:dyDescent="0.2">
      <c r="A54" s="154"/>
      <c r="B54" s="155"/>
      <c r="C54" s="274" t="s">
        <v>496</v>
      </c>
      <c r="D54" s="275"/>
      <c r="E54" s="275"/>
      <c r="F54" s="275"/>
      <c r="G54" s="275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319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85" t="str">
        <f>C54</f>
        <v>Včetně vyčištění vrtu, dodání a výrobu cementové zálivky, sestavení mikropiloty, veškeré úpravy po injektování.</v>
      </c>
      <c r="BB54" s="147"/>
      <c r="BC54" s="147"/>
      <c r="BD54" s="147"/>
      <c r="BE54" s="147"/>
      <c r="BF54" s="147"/>
      <c r="BG54" s="147"/>
      <c r="BH54" s="147"/>
    </row>
    <row r="55" spans="1:60" outlineLevel="2" x14ac:dyDescent="0.2">
      <c r="A55" s="154"/>
      <c r="B55" s="155"/>
      <c r="C55" s="188" t="s">
        <v>497</v>
      </c>
      <c r="D55" s="159"/>
      <c r="E55" s="160">
        <v>55</v>
      </c>
      <c r="F55" s="157"/>
      <c r="G55" s="157"/>
      <c r="H55" s="157"/>
      <c r="I55" s="157"/>
      <c r="J55" s="157"/>
      <c r="K55" s="157"/>
      <c r="L55" s="157"/>
      <c r="M55" s="157"/>
      <c r="N55" s="156"/>
      <c r="O55" s="156"/>
      <c r="P55" s="156"/>
      <c r="Q55" s="156"/>
      <c r="R55" s="157"/>
      <c r="S55" s="157"/>
      <c r="T55" s="157"/>
      <c r="U55" s="157"/>
      <c r="V55" s="157"/>
      <c r="W55" s="157"/>
      <c r="X55" s="157"/>
      <c r="Y55" s="157"/>
      <c r="Z55" s="147"/>
      <c r="AA55" s="147"/>
      <c r="AB55" s="147"/>
      <c r="AC55" s="147"/>
      <c r="AD55" s="147"/>
      <c r="AE55" s="147"/>
      <c r="AF55" s="147"/>
      <c r="AG55" s="147" t="s">
        <v>305</v>
      </c>
      <c r="AH55" s="147">
        <v>0</v>
      </c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">
      <c r="A56" s="173">
        <v>17</v>
      </c>
      <c r="B56" s="174" t="s">
        <v>498</v>
      </c>
      <c r="C56" s="187" t="s">
        <v>499</v>
      </c>
      <c r="D56" s="175" t="s">
        <v>314</v>
      </c>
      <c r="E56" s="176">
        <v>11</v>
      </c>
      <c r="F56" s="177"/>
      <c r="G56" s="178">
        <f>ROUND(E56*F56,2)</f>
        <v>0</v>
      </c>
      <c r="H56" s="158"/>
      <c r="I56" s="157">
        <f>ROUND(E56*H56,2)</f>
        <v>0</v>
      </c>
      <c r="J56" s="158"/>
      <c r="K56" s="157">
        <f>ROUND(E56*J56,2)</f>
        <v>0</v>
      </c>
      <c r="L56" s="157">
        <v>21</v>
      </c>
      <c r="M56" s="157">
        <f>G56*(1+L56/100)</f>
        <v>0</v>
      </c>
      <c r="N56" s="156">
        <v>2.094E-2</v>
      </c>
      <c r="O56" s="156">
        <f>ROUND(E56*N56,2)</f>
        <v>0.23</v>
      </c>
      <c r="P56" s="156">
        <v>0</v>
      </c>
      <c r="Q56" s="156">
        <f>ROUND(E56*P56,2)</f>
        <v>0</v>
      </c>
      <c r="R56" s="157"/>
      <c r="S56" s="157" t="s">
        <v>300</v>
      </c>
      <c r="T56" s="157" t="s">
        <v>300</v>
      </c>
      <c r="U56" s="157">
        <v>4.3499999999999996</v>
      </c>
      <c r="V56" s="157">
        <f>ROUND(E56*U56,2)</f>
        <v>47.85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303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">
      <c r="A57" s="154"/>
      <c r="B57" s="155"/>
      <c r="C57" s="188" t="s">
        <v>500</v>
      </c>
      <c r="D57" s="159"/>
      <c r="E57" s="160">
        <v>11</v>
      </c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ht="22.5" outlineLevel="1" x14ac:dyDescent="0.2">
      <c r="A58" s="173">
        <v>18</v>
      </c>
      <c r="B58" s="174" t="s">
        <v>501</v>
      </c>
      <c r="C58" s="187" t="s">
        <v>502</v>
      </c>
      <c r="D58" s="175" t="s">
        <v>338</v>
      </c>
      <c r="E58" s="176">
        <v>1.36</v>
      </c>
      <c r="F58" s="177"/>
      <c r="G58" s="178">
        <f>ROUND(E58*F58,2)</f>
        <v>0</v>
      </c>
      <c r="H58" s="158"/>
      <c r="I58" s="157">
        <f>ROUND(E58*H58,2)</f>
        <v>0</v>
      </c>
      <c r="J58" s="158"/>
      <c r="K58" s="157">
        <f>ROUND(E58*J58,2)</f>
        <v>0</v>
      </c>
      <c r="L58" s="157">
        <v>21</v>
      </c>
      <c r="M58" s="157">
        <f>G58*(1+L58/100)</f>
        <v>0</v>
      </c>
      <c r="N58" s="156">
        <v>2.52766</v>
      </c>
      <c r="O58" s="156">
        <f>ROUND(E58*N58,2)</f>
        <v>3.44</v>
      </c>
      <c r="P58" s="156">
        <v>0</v>
      </c>
      <c r="Q58" s="156">
        <f>ROUND(E58*P58,2)</f>
        <v>0</v>
      </c>
      <c r="R58" s="157"/>
      <c r="S58" s="157" t="s">
        <v>332</v>
      </c>
      <c r="T58" s="157" t="s">
        <v>333</v>
      </c>
      <c r="U58" s="157">
        <v>7.8220000000000001</v>
      </c>
      <c r="V58" s="157">
        <f>ROUND(E58*U58,2)</f>
        <v>10.64</v>
      </c>
      <c r="W58" s="157"/>
      <c r="X58" s="157" t="s">
        <v>301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303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2" x14ac:dyDescent="0.2">
      <c r="A59" s="154"/>
      <c r="B59" s="155"/>
      <c r="C59" s="188" t="s">
        <v>503</v>
      </c>
      <c r="D59" s="159"/>
      <c r="E59" s="160">
        <v>1.36</v>
      </c>
      <c r="F59" s="157"/>
      <c r="G59" s="157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7"/>
      <c r="AA59" s="147"/>
      <c r="AB59" s="147"/>
      <c r="AC59" s="147"/>
      <c r="AD59" s="147"/>
      <c r="AE59" s="147"/>
      <c r="AF59" s="147"/>
      <c r="AG59" s="147" t="s">
        <v>305</v>
      </c>
      <c r="AH59" s="147">
        <v>0</v>
      </c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">
      <c r="A60" s="173">
        <v>19</v>
      </c>
      <c r="B60" s="174" t="s">
        <v>504</v>
      </c>
      <c r="C60" s="187" t="s">
        <v>505</v>
      </c>
      <c r="D60" s="175" t="s">
        <v>338</v>
      </c>
      <c r="E60" s="176">
        <v>16.07</v>
      </c>
      <c r="F60" s="177"/>
      <c r="G60" s="178">
        <f>ROUND(E60*F60,2)</f>
        <v>0</v>
      </c>
      <c r="H60" s="158"/>
      <c r="I60" s="157">
        <f>ROUND(E60*H60,2)</f>
        <v>0</v>
      </c>
      <c r="J60" s="158"/>
      <c r="K60" s="157">
        <f>ROUND(E60*J60,2)</f>
        <v>0</v>
      </c>
      <c r="L60" s="157">
        <v>21</v>
      </c>
      <c r="M60" s="157">
        <f>G60*(1+L60/100)</f>
        <v>0</v>
      </c>
      <c r="N60" s="156">
        <v>2.5251399999999999</v>
      </c>
      <c r="O60" s="156">
        <f>ROUND(E60*N60,2)</f>
        <v>40.58</v>
      </c>
      <c r="P60" s="156">
        <v>0</v>
      </c>
      <c r="Q60" s="156">
        <f>ROUND(E60*P60,2)</f>
        <v>0</v>
      </c>
      <c r="R60" s="157"/>
      <c r="S60" s="157" t="s">
        <v>300</v>
      </c>
      <c r="T60" s="157" t="s">
        <v>300</v>
      </c>
      <c r="U60" s="157">
        <v>1.17</v>
      </c>
      <c r="V60" s="157">
        <f>ROUND(E60*U60,2)</f>
        <v>18.8</v>
      </c>
      <c r="W60" s="157"/>
      <c r="X60" s="157" t="s">
        <v>301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303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ht="22.5" outlineLevel="2" x14ac:dyDescent="0.2">
      <c r="A61" s="154"/>
      <c r="B61" s="155"/>
      <c r="C61" s="188" t="s">
        <v>506</v>
      </c>
      <c r="D61" s="159"/>
      <c r="E61" s="160">
        <v>11.01</v>
      </c>
      <c r="F61" s="157"/>
      <c r="G61" s="157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305</v>
      </c>
      <c r="AH61" s="147">
        <v>0</v>
      </c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3" x14ac:dyDescent="0.2">
      <c r="A62" s="154"/>
      <c r="B62" s="155"/>
      <c r="C62" s="188" t="s">
        <v>507</v>
      </c>
      <c r="D62" s="159"/>
      <c r="E62" s="160">
        <v>0.26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3" x14ac:dyDescent="0.2">
      <c r="A63" s="154"/>
      <c r="B63" s="155"/>
      <c r="C63" s="188" t="s">
        <v>508</v>
      </c>
      <c r="D63" s="159"/>
      <c r="E63" s="160">
        <v>4.8</v>
      </c>
      <c r="F63" s="157"/>
      <c r="G63" s="157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7"/>
      <c r="AA63" s="147"/>
      <c r="AB63" s="147"/>
      <c r="AC63" s="147"/>
      <c r="AD63" s="147"/>
      <c r="AE63" s="147"/>
      <c r="AF63" s="147"/>
      <c r="AG63" s="147" t="s">
        <v>305</v>
      </c>
      <c r="AH63" s="147">
        <v>0</v>
      </c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22.5" outlineLevel="1" x14ac:dyDescent="0.2">
      <c r="A64" s="173">
        <v>20</v>
      </c>
      <c r="B64" s="174" t="s">
        <v>509</v>
      </c>
      <c r="C64" s="187" t="s">
        <v>510</v>
      </c>
      <c r="D64" s="175" t="s">
        <v>355</v>
      </c>
      <c r="E64" s="176">
        <v>80</v>
      </c>
      <c r="F64" s="177"/>
      <c r="G64" s="178">
        <f>ROUND(E64*F64,2)</f>
        <v>0</v>
      </c>
      <c r="H64" s="158"/>
      <c r="I64" s="157">
        <f>ROUND(E64*H64,2)</f>
        <v>0</v>
      </c>
      <c r="J64" s="158"/>
      <c r="K64" s="157">
        <f>ROUND(E64*J64,2)</f>
        <v>0</v>
      </c>
      <c r="L64" s="157">
        <v>21</v>
      </c>
      <c r="M64" s="157">
        <f>G64*(1+L64/100)</f>
        <v>0</v>
      </c>
      <c r="N64" s="156">
        <v>0</v>
      </c>
      <c r="O64" s="156">
        <f>ROUND(E64*N64,2)</f>
        <v>0</v>
      </c>
      <c r="P64" s="156">
        <v>0</v>
      </c>
      <c r="Q64" s="156">
        <f>ROUND(E64*P64,2)</f>
        <v>0</v>
      </c>
      <c r="R64" s="157"/>
      <c r="S64" s="157" t="s">
        <v>300</v>
      </c>
      <c r="T64" s="157" t="s">
        <v>300</v>
      </c>
      <c r="U64" s="157">
        <v>7.5399999999999995E-2</v>
      </c>
      <c r="V64" s="157">
        <f>ROUND(E64*U64,2)</f>
        <v>6.03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303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">
      <c r="A65" s="154"/>
      <c r="B65" s="155"/>
      <c r="C65" s="188" t="s">
        <v>511</v>
      </c>
      <c r="D65" s="159"/>
      <c r="E65" s="160">
        <v>80</v>
      </c>
      <c r="F65" s="157"/>
      <c r="G65" s="15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305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2">
      <c r="A66" s="173">
        <v>21</v>
      </c>
      <c r="B66" s="174" t="s">
        <v>512</v>
      </c>
      <c r="C66" s="187" t="s">
        <v>513</v>
      </c>
      <c r="D66" s="175" t="s">
        <v>355</v>
      </c>
      <c r="E66" s="176">
        <v>80</v>
      </c>
      <c r="F66" s="177"/>
      <c r="G66" s="178">
        <f>ROUND(E66*F66,2)</f>
        <v>0</v>
      </c>
      <c r="H66" s="158"/>
      <c r="I66" s="157">
        <f>ROUND(E66*H66,2)</f>
        <v>0</v>
      </c>
      <c r="J66" s="158"/>
      <c r="K66" s="157">
        <f>ROUND(E66*J66,2)</f>
        <v>0</v>
      </c>
      <c r="L66" s="157">
        <v>21</v>
      </c>
      <c r="M66" s="157">
        <f>G66*(1+L66/100)</f>
        <v>0</v>
      </c>
      <c r="N66" s="156">
        <v>5.9999999999999995E-4</v>
      </c>
      <c r="O66" s="156">
        <f>ROUND(E66*N66,2)</f>
        <v>0.05</v>
      </c>
      <c r="P66" s="156">
        <v>0</v>
      </c>
      <c r="Q66" s="156">
        <f>ROUND(E66*P66,2)</f>
        <v>0</v>
      </c>
      <c r="R66" s="157" t="s">
        <v>349</v>
      </c>
      <c r="S66" s="157" t="s">
        <v>300</v>
      </c>
      <c r="T66" s="157" t="s">
        <v>300</v>
      </c>
      <c r="U66" s="157">
        <v>0</v>
      </c>
      <c r="V66" s="157">
        <f>ROUND(E66*U66,2)</f>
        <v>0</v>
      </c>
      <c r="W66" s="157"/>
      <c r="X66" s="157" t="s">
        <v>334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335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2" x14ac:dyDescent="0.2">
      <c r="A67" s="154"/>
      <c r="B67" s="155"/>
      <c r="C67" s="188" t="s">
        <v>511</v>
      </c>
      <c r="D67" s="159"/>
      <c r="E67" s="160">
        <v>80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">
      <c r="A68" s="173">
        <v>22</v>
      </c>
      <c r="B68" s="174" t="s">
        <v>514</v>
      </c>
      <c r="C68" s="187" t="s">
        <v>515</v>
      </c>
      <c r="D68" s="175" t="s">
        <v>308</v>
      </c>
      <c r="E68" s="176">
        <v>120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1.7000000000000001E-4</v>
      </c>
      <c r="O68" s="156">
        <f>ROUND(E68*N68,2)</f>
        <v>0.02</v>
      </c>
      <c r="P68" s="156">
        <v>0</v>
      </c>
      <c r="Q68" s="156">
        <f>ROUND(E68*P68,2)</f>
        <v>0</v>
      </c>
      <c r="R68" s="157"/>
      <c r="S68" s="157" t="s">
        <v>300</v>
      </c>
      <c r="T68" s="157" t="s">
        <v>300</v>
      </c>
      <c r="U68" s="157">
        <v>7.4999999999999997E-2</v>
      </c>
      <c r="V68" s="157">
        <f>ROUND(E68*U68,2)</f>
        <v>9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303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2" x14ac:dyDescent="0.2">
      <c r="A69" s="154"/>
      <c r="B69" s="155"/>
      <c r="C69" s="188" t="s">
        <v>516</v>
      </c>
      <c r="D69" s="159"/>
      <c r="E69" s="160">
        <v>120</v>
      </c>
      <c r="F69" s="157"/>
      <c r="G69" s="157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305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2">
      <c r="A70" s="173">
        <v>23</v>
      </c>
      <c r="B70" s="174" t="s">
        <v>517</v>
      </c>
      <c r="C70" s="187" t="s">
        <v>518</v>
      </c>
      <c r="D70" s="175" t="s">
        <v>308</v>
      </c>
      <c r="E70" s="176">
        <v>138</v>
      </c>
      <c r="F70" s="177"/>
      <c r="G70" s="178">
        <f>ROUND(E70*F70,2)</f>
        <v>0</v>
      </c>
      <c r="H70" s="158"/>
      <c r="I70" s="157">
        <f>ROUND(E70*H70,2)</f>
        <v>0</v>
      </c>
      <c r="J70" s="158"/>
      <c r="K70" s="157">
        <f>ROUND(E70*J70,2)</f>
        <v>0</v>
      </c>
      <c r="L70" s="157">
        <v>21</v>
      </c>
      <c r="M70" s="157">
        <f>G70*(1+L70/100)</f>
        <v>0</v>
      </c>
      <c r="N70" s="156">
        <v>2.9999999999999997E-4</v>
      </c>
      <c r="O70" s="156">
        <f>ROUND(E70*N70,2)</f>
        <v>0.04</v>
      </c>
      <c r="P70" s="156">
        <v>0</v>
      </c>
      <c r="Q70" s="156">
        <f>ROUND(E70*P70,2)</f>
        <v>0</v>
      </c>
      <c r="R70" s="157" t="s">
        <v>349</v>
      </c>
      <c r="S70" s="157" t="s">
        <v>300</v>
      </c>
      <c r="T70" s="157" t="s">
        <v>300</v>
      </c>
      <c r="U70" s="157">
        <v>0</v>
      </c>
      <c r="V70" s="157">
        <f>ROUND(E70*U70,2)</f>
        <v>0</v>
      </c>
      <c r="W70" s="157"/>
      <c r="X70" s="157" t="s">
        <v>334</v>
      </c>
      <c r="Y70" s="157" t="s">
        <v>302</v>
      </c>
      <c r="Z70" s="147"/>
      <c r="AA70" s="147"/>
      <c r="AB70" s="147"/>
      <c r="AC70" s="147"/>
      <c r="AD70" s="147"/>
      <c r="AE70" s="147"/>
      <c r="AF70" s="147"/>
      <c r="AG70" s="147" t="s">
        <v>335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2" x14ac:dyDescent="0.2">
      <c r="A71" s="154"/>
      <c r="B71" s="155"/>
      <c r="C71" s="188" t="s">
        <v>519</v>
      </c>
      <c r="D71" s="159"/>
      <c r="E71" s="160">
        <v>120</v>
      </c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3" x14ac:dyDescent="0.2">
      <c r="A72" s="154"/>
      <c r="B72" s="155"/>
      <c r="C72" s="195" t="s">
        <v>520</v>
      </c>
      <c r="D72" s="193"/>
      <c r="E72" s="194">
        <v>18</v>
      </c>
      <c r="F72" s="157"/>
      <c r="G72" s="157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7"/>
      <c r="AA72" s="147"/>
      <c r="AB72" s="147"/>
      <c r="AC72" s="147"/>
      <c r="AD72" s="147"/>
      <c r="AE72" s="147"/>
      <c r="AF72" s="147"/>
      <c r="AG72" s="147" t="s">
        <v>305</v>
      </c>
      <c r="AH72" s="147">
        <v>4</v>
      </c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">
      <c r="A73" s="173">
        <v>24</v>
      </c>
      <c r="B73" s="174" t="s">
        <v>521</v>
      </c>
      <c r="C73" s="187" t="s">
        <v>522</v>
      </c>
      <c r="D73" s="175" t="s">
        <v>338</v>
      </c>
      <c r="E73" s="176">
        <v>0.125</v>
      </c>
      <c r="F73" s="177"/>
      <c r="G73" s="178">
        <f>ROUND(E73*F73,2)</f>
        <v>0</v>
      </c>
      <c r="H73" s="158"/>
      <c r="I73" s="157">
        <f>ROUND(E73*H73,2)</f>
        <v>0</v>
      </c>
      <c r="J73" s="158"/>
      <c r="K73" s="157">
        <f>ROUND(E73*J73,2)</f>
        <v>0</v>
      </c>
      <c r="L73" s="157">
        <v>21</v>
      </c>
      <c r="M73" s="157">
        <f>G73*(1+L73/100)</f>
        <v>0</v>
      </c>
      <c r="N73" s="156">
        <v>2.5249999999999999</v>
      </c>
      <c r="O73" s="156">
        <f>ROUND(E73*N73,2)</f>
        <v>0.32</v>
      </c>
      <c r="P73" s="156">
        <v>0</v>
      </c>
      <c r="Q73" s="156">
        <f>ROUND(E73*P73,2)</f>
        <v>0</v>
      </c>
      <c r="R73" s="157"/>
      <c r="S73" s="157" t="s">
        <v>300</v>
      </c>
      <c r="T73" s="157" t="s">
        <v>300</v>
      </c>
      <c r="U73" s="157">
        <v>0.48</v>
      </c>
      <c r="V73" s="157">
        <f>ROUND(E73*U73,2)</f>
        <v>0.06</v>
      </c>
      <c r="W73" s="157"/>
      <c r="X73" s="157" t="s">
        <v>301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303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2" x14ac:dyDescent="0.2">
      <c r="A74" s="154"/>
      <c r="B74" s="155"/>
      <c r="C74" s="188" t="s">
        <v>523</v>
      </c>
      <c r="D74" s="159"/>
      <c r="E74" s="160">
        <v>0.125</v>
      </c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2">
      <c r="A75" s="173">
        <v>25</v>
      </c>
      <c r="B75" s="174" t="s">
        <v>524</v>
      </c>
      <c r="C75" s="187" t="s">
        <v>525</v>
      </c>
      <c r="D75" s="175" t="s">
        <v>338</v>
      </c>
      <c r="E75" s="176">
        <v>1.48</v>
      </c>
      <c r="F75" s="177"/>
      <c r="G75" s="178">
        <f>ROUND(E75*F75,2)</f>
        <v>0</v>
      </c>
      <c r="H75" s="158"/>
      <c r="I75" s="157">
        <f>ROUND(E75*H75,2)</f>
        <v>0</v>
      </c>
      <c r="J75" s="158"/>
      <c r="K75" s="157">
        <f>ROUND(E75*J75,2)</f>
        <v>0</v>
      </c>
      <c r="L75" s="157">
        <v>21</v>
      </c>
      <c r="M75" s="157">
        <f>G75*(1+L75/100)</f>
        <v>0</v>
      </c>
      <c r="N75" s="156">
        <v>2.5249999999999999</v>
      </c>
      <c r="O75" s="156">
        <f>ROUND(E75*N75,2)</f>
        <v>3.74</v>
      </c>
      <c r="P75" s="156">
        <v>0</v>
      </c>
      <c r="Q75" s="156">
        <f>ROUND(E75*P75,2)</f>
        <v>0</v>
      </c>
      <c r="R75" s="157"/>
      <c r="S75" s="157" t="s">
        <v>332</v>
      </c>
      <c r="T75" s="157" t="s">
        <v>333</v>
      </c>
      <c r="U75" s="157">
        <v>0.48</v>
      </c>
      <c r="V75" s="157">
        <f>ROUND(E75*U75,2)</f>
        <v>0.71</v>
      </c>
      <c r="W75" s="157"/>
      <c r="X75" s="157" t="s">
        <v>301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303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2" x14ac:dyDescent="0.2">
      <c r="A76" s="154"/>
      <c r="B76" s="155"/>
      <c r="C76" s="188" t="s">
        <v>526</v>
      </c>
      <c r="D76" s="159"/>
      <c r="E76" s="160">
        <v>1.48</v>
      </c>
      <c r="F76" s="157"/>
      <c r="G76" s="157"/>
      <c r="H76" s="157"/>
      <c r="I76" s="157"/>
      <c r="J76" s="157"/>
      <c r="K76" s="157"/>
      <c r="L76" s="157"/>
      <c r="M76" s="157"/>
      <c r="N76" s="156"/>
      <c r="O76" s="156"/>
      <c r="P76" s="156"/>
      <c r="Q76" s="156"/>
      <c r="R76" s="157"/>
      <c r="S76" s="157"/>
      <c r="T76" s="157"/>
      <c r="U76" s="157"/>
      <c r="V76" s="157"/>
      <c r="W76" s="157"/>
      <c r="X76" s="157"/>
      <c r="Y76" s="157"/>
      <c r="Z76" s="147"/>
      <c r="AA76" s="147"/>
      <c r="AB76" s="147"/>
      <c r="AC76" s="147"/>
      <c r="AD76" s="147"/>
      <c r="AE76" s="147"/>
      <c r="AF76" s="147"/>
      <c r="AG76" s="147" t="s">
        <v>305</v>
      </c>
      <c r="AH76" s="147">
        <v>0</v>
      </c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">
      <c r="A77" s="173">
        <v>26</v>
      </c>
      <c r="B77" s="174" t="s">
        <v>527</v>
      </c>
      <c r="C77" s="187" t="s">
        <v>528</v>
      </c>
      <c r="D77" s="175" t="s">
        <v>308</v>
      </c>
      <c r="E77" s="176">
        <v>19.170500000000001</v>
      </c>
      <c r="F77" s="177"/>
      <c r="G77" s="178">
        <f>ROUND(E77*F77,2)</f>
        <v>0</v>
      </c>
      <c r="H77" s="158"/>
      <c r="I77" s="157">
        <f>ROUND(E77*H77,2)</f>
        <v>0</v>
      </c>
      <c r="J77" s="158"/>
      <c r="K77" s="157">
        <f>ROUND(E77*J77,2)</f>
        <v>0</v>
      </c>
      <c r="L77" s="157">
        <v>21</v>
      </c>
      <c r="M77" s="157">
        <f>G77*(1+L77/100)</f>
        <v>0</v>
      </c>
      <c r="N77" s="156">
        <v>3.9149999999999997E-2</v>
      </c>
      <c r="O77" s="156">
        <f>ROUND(E77*N77,2)</f>
        <v>0.75</v>
      </c>
      <c r="P77" s="156">
        <v>0</v>
      </c>
      <c r="Q77" s="156">
        <f>ROUND(E77*P77,2)</f>
        <v>0</v>
      </c>
      <c r="R77" s="157"/>
      <c r="S77" s="157" t="s">
        <v>300</v>
      </c>
      <c r="T77" s="157" t="s">
        <v>300</v>
      </c>
      <c r="U77" s="157">
        <v>1.05</v>
      </c>
      <c r="V77" s="157">
        <f>ROUND(E77*U77,2)</f>
        <v>20.13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303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ht="22.5" outlineLevel="2" x14ac:dyDescent="0.2">
      <c r="A78" s="154"/>
      <c r="B78" s="155"/>
      <c r="C78" s="188" t="s">
        <v>529</v>
      </c>
      <c r="D78" s="159"/>
      <c r="E78" s="160">
        <v>6.1455000000000002</v>
      </c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ht="22.5" outlineLevel="3" x14ac:dyDescent="0.2">
      <c r="A79" s="154"/>
      <c r="B79" s="155"/>
      <c r="C79" s="188" t="s">
        <v>530</v>
      </c>
      <c r="D79" s="159"/>
      <c r="E79" s="160">
        <v>12.025</v>
      </c>
      <c r="F79" s="157"/>
      <c r="G79" s="157"/>
      <c r="H79" s="157"/>
      <c r="I79" s="157"/>
      <c r="J79" s="157"/>
      <c r="K79" s="157"/>
      <c r="L79" s="157"/>
      <c r="M79" s="157"/>
      <c r="N79" s="156"/>
      <c r="O79" s="156"/>
      <c r="P79" s="156"/>
      <c r="Q79" s="156"/>
      <c r="R79" s="157"/>
      <c r="S79" s="157"/>
      <c r="T79" s="157"/>
      <c r="U79" s="157"/>
      <c r="V79" s="157"/>
      <c r="W79" s="157"/>
      <c r="X79" s="157"/>
      <c r="Y79" s="157"/>
      <c r="Z79" s="147"/>
      <c r="AA79" s="147"/>
      <c r="AB79" s="147"/>
      <c r="AC79" s="147"/>
      <c r="AD79" s="147"/>
      <c r="AE79" s="147"/>
      <c r="AF79" s="147"/>
      <c r="AG79" s="147" t="s">
        <v>305</v>
      </c>
      <c r="AH79" s="147">
        <v>0</v>
      </c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3" x14ac:dyDescent="0.2">
      <c r="A80" s="154"/>
      <c r="B80" s="155"/>
      <c r="C80" s="188" t="s">
        <v>531</v>
      </c>
      <c r="D80" s="159"/>
      <c r="E80" s="160">
        <v>1</v>
      </c>
      <c r="F80" s="157"/>
      <c r="G80" s="157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305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">
      <c r="A81" s="173">
        <v>27</v>
      </c>
      <c r="B81" s="174" t="s">
        <v>532</v>
      </c>
      <c r="C81" s="187" t="s">
        <v>533</v>
      </c>
      <c r="D81" s="175" t="s">
        <v>308</v>
      </c>
      <c r="E81" s="176">
        <v>19.170500000000001</v>
      </c>
      <c r="F81" s="177"/>
      <c r="G81" s="178">
        <f>ROUND(E81*F81,2)</f>
        <v>0</v>
      </c>
      <c r="H81" s="158"/>
      <c r="I81" s="157">
        <f>ROUND(E81*H81,2)</f>
        <v>0</v>
      </c>
      <c r="J81" s="158"/>
      <c r="K81" s="157">
        <f>ROUND(E81*J81,2)</f>
        <v>0</v>
      </c>
      <c r="L81" s="157">
        <v>21</v>
      </c>
      <c r="M81" s="157">
        <f>G81*(1+L81/100)</f>
        <v>0</v>
      </c>
      <c r="N81" s="156">
        <v>0</v>
      </c>
      <c r="O81" s="156">
        <f>ROUND(E81*N81,2)</f>
        <v>0</v>
      </c>
      <c r="P81" s="156">
        <v>0</v>
      </c>
      <c r="Q81" s="156">
        <f>ROUND(E81*P81,2)</f>
        <v>0</v>
      </c>
      <c r="R81" s="157"/>
      <c r="S81" s="157" t="s">
        <v>300</v>
      </c>
      <c r="T81" s="157" t="s">
        <v>300</v>
      </c>
      <c r="U81" s="157">
        <v>0.32</v>
      </c>
      <c r="V81" s="157">
        <f>ROUND(E81*U81,2)</f>
        <v>6.13</v>
      </c>
      <c r="W81" s="157"/>
      <c r="X81" s="157" t="s">
        <v>301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303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2" x14ac:dyDescent="0.2">
      <c r="A82" s="154"/>
      <c r="B82" s="155"/>
      <c r="C82" s="274" t="s">
        <v>534</v>
      </c>
      <c r="D82" s="275"/>
      <c r="E82" s="275"/>
      <c r="F82" s="275"/>
      <c r="G82" s="275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7"/>
      <c r="AA82" s="147"/>
      <c r="AB82" s="147"/>
      <c r="AC82" s="147"/>
      <c r="AD82" s="147"/>
      <c r="AE82" s="147"/>
      <c r="AF82" s="147"/>
      <c r="AG82" s="147" t="s">
        <v>319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ht="22.5" outlineLevel="2" x14ac:dyDescent="0.2">
      <c r="A83" s="154"/>
      <c r="B83" s="155"/>
      <c r="C83" s="188" t="s">
        <v>529</v>
      </c>
      <c r="D83" s="159"/>
      <c r="E83" s="160">
        <v>6.1455000000000002</v>
      </c>
      <c r="F83" s="157"/>
      <c r="G83" s="157"/>
      <c r="H83" s="157"/>
      <c r="I83" s="157"/>
      <c r="J83" s="157"/>
      <c r="K83" s="157"/>
      <c r="L83" s="157"/>
      <c r="M83" s="157"/>
      <c r="N83" s="156"/>
      <c r="O83" s="156"/>
      <c r="P83" s="156"/>
      <c r="Q83" s="156"/>
      <c r="R83" s="157"/>
      <c r="S83" s="157"/>
      <c r="T83" s="157"/>
      <c r="U83" s="157"/>
      <c r="V83" s="157"/>
      <c r="W83" s="157"/>
      <c r="X83" s="157"/>
      <c r="Y83" s="157"/>
      <c r="Z83" s="147"/>
      <c r="AA83" s="147"/>
      <c r="AB83" s="147"/>
      <c r="AC83" s="147"/>
      <c r="AD83" s="147"/>
      <c r="AE83" s="147"/>
      <c r="AF83" s="147"/>
      <c r="AG83" s="147" t="s">
        <v>305</v>
      </c>
      <c r="AH83" s="147">
        <v>0</v>
      </c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ht="22.5" outlineLevel="3" x14ac:dyDescent="0.2">
      <c r="A84" s="154"/>
      <c r="B84" s="155"/>
      <c r="C84" s="188" t="s">
        <v>530</v>
      </c>
      <c r="D84" s="159"/>
      <c r="E84" s="160">
        <v>12.025</v>
      </c>
      <c r="F84" s="157"/>
      <c r="G84" s="157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305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3" x14ac:dyDescent="0.2">
      <c r="A85" s="154"/>
      <c r="B85" s="155"/>
      <c r="C85" s="188" t="s">
        <v>531</v>
      </c>
      <c r="D85" s="159"/>
      <c r="E85" s="160">
        <v>1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">
      <c r="A86" s="173">
        <v>28</v>
      </c>
      <c r="B86" s="174" t="s">
        <v>535</v>
      </c>
      <c r="C86" s="187" t="s">
        <v>536</v>
      </c>
      <c r="D86" s="175" t="s">
        <v>338</v>
      </c>
      <c r="E86" s="176">
        <v>1.56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2.5249999999999999</v>
      </c>
      <c r="O86" s="156">
        <f>ROUND(E86*N86,2)</f>
        <v>3.94</v>
      </c>
      <c r="P86" s="156">
        <v>0</v>
      </c>
      <c r="Q86" s="156">
        <f>ROUND(E86*P86,2)</f>
        <v>0</v>
      </c>
      <c r="R86" s="157"/>
      <c r="S86" s="157" t="s">
        <v>300</v>
      </c>
      <c r="T86" s="157" t="s">
        <v>333</v>
      </c>
      <c r="U86" s="157">
        <v>0.48</v>
      </c>
      <c r="V86" s="157">
        <f>ROUND(E86*U86,2)</f>
        <v>0.75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303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">
      <c r="A87" s="154"/>
      <c r="B87" s="155"/>
      <c r="C87" s="188" t="s">
        <v>537</v>
      </c>
      <c r="D87" s="159"/>
      <c r="E87" s="160">
        <v>1.56</v>
      </c>
      <c r="F87" s="157"/>
      <c r="G87" s="157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305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ht="22.5" outlineLevel="1" x14ac:dyDescent="0.2">
      <c r="A88" s="173">
        <v>29</v>
      </c>
      <c r="B88" s="174" t="s">
        <v>538</v>
      </c>
      <c r="C88" s="187" t="s">
        <v>539</v>
      </c>
      <c r="D88" s="175" t="s">
        <v>348</v>
      </c>
      <c r="E88" s="176">
        <v>0.39</v>
      </c>
      <c r="F88" s="177"/>
      <c r="G88" s="178">
        <f>ROUND(E88*F88,2)</f>
        <v>0</v>
      </c>
      <c r="H88" s="158"/>
      <c r="I88" s="157">
        <f>ROUND(E88*H88,2)</f>
        <v>0</v>
      </c>
      <c r="J88" s="158"/>
      <c r="K88" s="157">
        <f>ROUND(E88*J88,2)</f>
        <v>0</v>
      </c>
      <c r="L88" s="157">
        <v>21</v>
      </c>
      <c r="M88" s="157">
        <f>G88*(1+L88/100)</f>
        <v>0</v>
      </c>
      <c r="N88" s="156">
        <v>1.00349</v>
      </c>
      <c r="O88" s="156">
        <f>ROUND(E88*N88,2)</f>
        <v>0.39</v>
      </c>
      <c r="P88" s="156">
        <v>0</v>
      </c>
      <c r="Q88" s="156">
        <f>ROUND(E88*P88,2)</f>
        <v>0</v>
      </c>
      <c r="R88" s="157"/>
      <c r="S88" s="157" t="s">
        <v>300</v>
      </c>
      <c r="T88" s="157" t="s">
        <v>300</v>
      </c>
      <c r="U88" s="157">
        <v>41.496000000000002</v>
      </c>
      <c r="V88" s="157">
        <f>ROUND(E88*U88,2)</f>
        <v>16.18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303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ht="22.5" outlineLevel="2" x14ac:dyDescent="0.2">
      <c r="A89" s="154"/>
      <c r="B89" s="155"/>
      <c r="C89" s="188" t="s">
        <v>540</v>
      </c>
      <c r="D89" s="159"/>
      <c r="E89" s="160">
        <v>0.39</v>
      </c>
      <c r="F89" s="157"/>
      <c r="G89" s="157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305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x14ac:dyDescent="0.2">
      <c r="A90" s="163" t="s">
        <v>295</v>
      </c>
      <c r="B90" s="164" t="s">
        <v>159</v>
      </c>
      <c r="C90" s="186" t="s">
        <v>160</v>
      </c>
      <c r="D90" s="165"/>
      <c r="E90" s="166"/>
      <c r="F90" s="167"/>
      <c r="G90" s="168">
        <f>SUMIF(AG91:AG206,"&lt;&gt;NOR",G91:G206)</f>
        <v>0</v>
      </c>
      <c r="H90" s="162"/>
      <c r="I90" s="162">
        <f>SUM(I91:I206)</f>
        <v>0</v>
      </c>
      <c r="J90" s="162"/>
      <c r="K90" s="162">
        <f>SUM(K91:K206)</f>
        <v>0</v>
      </c>
      <c r="L90" s="162"/>
      <c r="M90" s="162">
        <f>SUM(M91:M206)</f>
        <v>0</v>
      </c>
      <c r="N90" s="161"/>
      <c r="O90" s="161">
        <f>SUM(O91:O206)</f>
        <v>103.31</v>
      </c>
      <c r="P90" s="161"/>
      <c r="Q90" s="161">
        <f>SUM(Q91:Q206)</f>
        <v>0</v>
      </c>
      <c r="R90" s="162"/>
      <c r="S90" s="162"/>
      <c r="T90" s="162"/>
      <c r="U90" s="162"/>
      <c r="V90" s="162">
        <f>SUM(V91:V206)</f>
        <v>325.76000000000005</v>
      </c>
      <c r="W90" s="162"/>
      <c r="X90" s="162"/>
      <c r="Y90" s="162"/>
      <c r="AG90" t="s">
        <v>296</v>
      </c>
    </row>
    <row r="91" spans="1:60" ht="22.5" outlineLevel="1" x14ac:dyDescent="0.2">
      <c r="A91" s="173">
        <v>30</v>
      </c>
      <c r="B91" s="174" t="s">
        <v>541</v>
      </c>
      <c r="C91" s="187" t="s">
        <v>542</v>
      </c>
      <c r="D91" s="175" t="s">
        <v>348</v>
      </c>
      <c r="E91" s="176">
        <v>0.11777</v>
      </c>
      <c r="F91" s="177"/>
      <c r="G91" s="178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1.0970899999999999</v>
      </c>
      <c r="O91" s="156">
        <f>ROUND(E91*N91,2)</f>
        <v>0.13</v>
      </c>
      <c r="P91" s="156">
        <v>0</v>
      </c>
      <c r="Q91" s="156">
        <f>ROUND(E91*P91,2)</f>
        <v>0</v>
      </c>
      <c r="R91" s="157"/>
      <c r="S91" s="157" t="s">
        <v>300</v>
      </c>
      <c r="T91" s="157" t="s">
        <v>300</v>
      </c>
      <c r="U91" s="157">
        <v>16.582999999999998</v>
      </c>
      <c r="V91" s="157">
        <f>ROUND(E91*U91,2)</f>
        <v>1.95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303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2" x14ac:dyDescent="0.2">
      <c r="A92" s="154"/>
      <c r="B92" s="155"/>
      <c r="C92" s="188" t="s">
        <v>543</v>
      </c>
      <c r="D92" s="159"/>
      <c r="E92" s="160">
        <v>6.5430000000000002E-2</v>
      </c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3" x14ac:dyDescent="0.2">
      <c r="A93" s="154"/>
      <c r="B93" s="155"/>
      <c r="C93" s="188" t="s">
        <v>544</v>
      </c>
      <c r="D93" s="159"/>
      <c r="E93" s="160">
        <v>5.2339999999999998E-2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ht="22.5" outlineLevel="1" x14ac:dyDescent="0.2">
      <c r="A94" s="173">
        <v>31</v>
      </c>
      <c r="B94" s="174" t="s">
        <v>545</v>
      </c>
      <c r="C94" s="187" t="s">
        <v>546</v>
      </c>
      <c r="D94" s="175" t="s">
        <v>348</v>
      </c>
      <c r="E94" s="176">
        <v>8.0710000000000004E-2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1.09954</v>
      </c>
      <c r="O94" s="156">
        <f>ROUND(E94*N94,2)</f>
        <v>0.09</v>
      </c>
      <c r="P94" s="156">
        <v>0</v>
      </c>
      <c r="Q94" s="156">
        <f>ROUND(E94*P94,2)</f>
        <v>0</v>
      </c>
      <c r="R94" s="157"/>
      <c r="S94" s="157" t="s">
        <v>300</v>
      </c>
      <c r="T94" s="157" t="s">
        <v>300</v>
      </c>
      <c r="U94" s="157">
        <v>18.175000000000001</v>
      </c>
      <c r="V94" s="157">
        <f>ROUND(E94*U94,2)</f>
        <v>1.47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303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">
      <c r="A95" s="154"/>
      <c r="B95" s="155"/>
      <c r="C95" s="188" t="s">
        <v>547</v>
      </c>
      <c r="D95" s="159"/>
      <c r="E95" s="160">
        <v>2.69E-2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3" x14ac:dyDescent="0.2">
      <c r="A96" s="154"/>
      <c r="B96" s="155"/>
      <c r="C96" s="188" t="s">
        <v>548</v>
      </c>
      <c r="D96" s="159"/>
      <c r="E96" s="160">
        <v>2.69E-2</v>
      </c>
      <c r="F96" s="157"/>
      <c r="G96" s="157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7"/>
      <c r="AA96" s="147"/>
      <c r="AB96" s="147"/>
      <c r="AC96" s="147"/>
      <c r="AD96" s="147"/>
      <c r="AE96" s="147"/>
      <c r="AF96" s="147"/>
      <c r="AG96" s="147" t="s">
        <v>305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3" x14ac:dyDescent="0.2">
      <c r="A97" s="154"/>
      <c r="B97" s="155"/>
      <c r="C97" s="188" t="s">
        <v>549</v>
      </c>
      <c r="D97" s="159"/>
      <c r="E97" s="160">
        <v>2.69E-2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ht="22.5" outlineLevel="1" x14ac:dyDescent="0.2">
      <c r="A98" s="173">
        <v>32</v>
      </c>
      <c r="B98" s="174" t="s">
        <v>550</v>
      </c>
      <c r="C98" s="187" t="s">
        <v>551</v>
      </c>
      <c r="D98" s="175" t="s">
        <v>308</v>
      </c>
      <c r="E98" s="176">
        <v>1.89</v>
      </c>
      <c r="F98" s="177"/>
      <c r="G98" s="178">
        <f>ROUND(E98*F98,2)</f>
        <v>0</v>
      </c>
      <c r="H98" s="158"/>
      <c r="I98" s="157">
        <f>ROUND(E98*H98,2)</f>
        <v>0</v>
      </c>
      <c r="J98" s="158"/>
      <c r="K98" s="157">
        <f>ROUND(E98*J98,2)</f>
        <v>0</v>
      </c>
      <c r="L98" s="157">
        <v>21</v>
      </c>
      <c r="M98" s="157">
        <f>G98*(1+L98/100)</f>
        <v>0</v>
      </c>
      <c r="N98" s="156">
        <v>0.16339999999999999</v>
      </c>
      <c r="O98" s="156">
        <f>ROUND(E98*N98,2)</f>
        <v>0.31</v>
      </c>
      <c r="P98" s="156">
        <v>0</v>
      </c>
      <c r="Q98" s="156">
        <f>ROUND(E98*P98,2)</f>
        <v>0</v>
      </c>
      <c r="R98" s="157"/>
      <c r="S98" s="157" t="s">
        <v>300</v>
      </c>
      <c r="T98" s="157" t="s">
        <v>300</v>
      </c>
      <c r="U98" s="157">
        <v>1.2225999999999999</v>
      </c>
      <c r="V98" s="157">
        <f>ROUND(E98*U98,2)</f>
        <v>2.31</v>
      </c>
      <c r="W98" s="157"/>
      <c r="X98" s="157" t="s">
        <v>301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303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">
      <c r="A99" s="154"/>
      <c r="B99" s="155"/>
      <c r="C99" s="188" t="s">
        <v>552</v>
      </c>
      <c r="D99" s="159"/>
      <c r="E99" s="160">
        <v>0.45</v>
      </c>
      <c r="F99" s="157"/>
      <c r="G99" s="157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305</v>
      </c>
      <c r="AH99" s="147">
        <v>0</v>
      </c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3" x14ac:dyDescent="0.2">
      <c r="A100" s="154"/>
      <c r="B100" s="155"/>
      <c r="C100" s="188" t="s">
        <v>553</v>
      </c>
      <c r="D100" s="159"/>
      <c r="E100" s="160">
        <v>0.36</v>
      </c>
      <c r="F100" s="157"/>
      <c r="G100" s="157"/>
      <c r="H100" s="157"/>
      <c r="I100" s="157"/>
      <c r="J100" s="157"/>
      <c r="K100" s="157"/>
      <c r="L100" s="157"/>
      <c r="M100" s="157"/>
      <c r="N100" s="156"/>
      <c r="O100" s="156"/>
      <c r="P100" s="156"/>
      <c r="Q100" s="156"/>
      <c r="R100" s="157"/>
      <c r="S100" s="157"/>
      <c r="T100" s="157"/>
      <c r="U100" s="157"/>
      <c r="V100" s="157"/>
      <c r="W100" s="157"/>
      <c r="X100" s="157"/>
      <c r="Y100" s="157"/>
      <c r="Z100" s="147"/>
      <c r="AA100" s="147"/>
      <c r="AB100" s="147"/>
      <c r="AC100" s="147"/>
      <c r="AD100" s="147"/>
      <c r="AE100" s="147"/>
      <c r="AF100" s="147"/>
      <c r="AG100" s="147" t="s">
        <v>305</v>
      </c>
      <c r="AH100" s="147">
        <v>0</v>
      </c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3" x14ac:dyDescent="0.2">
      <c r="A101" s="154"/>
      <c r="B101" s="155"/>
      <c r="C101" s="188" t="s">
        <v>554</v>
      </c>
      <c r="D101" s="159"/>
      <c r="E101" s="160">
        <v>0.36</v>
      </c>
      <c r="F101" s="157"/>
      <c r="G101" s="157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305</v>
      </c>
      <c r="AH101" s="147">
        <v>0</v>
      </c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3" x14ac:dyDescent="0.2">
      <c r="A102" s="154"/>
      <c r="B102" s="155"/>
      <c r="C102" s="188" t="s">
        <v>555</v>
      </c>
      <c r="D102" s="159"/>
      <c r="E102" s="160">
        <v>0.36</v>
      </c>
      <c r="F102" s="157"/>
      <c r="G102" s="157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305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3" x14ac:dyDescent="0.2">
      <c r="A103" s="154"/>
      <c r="B103" s="155"/>
      <c r="C103" s="188" t="s">
        <v>556</v>
      </c>
      <c r="D103" s="159"/>
      <c r="E103" s="160">
        <v>0.36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ht="22.5" outlineLevel="1" x14ac:dyDescent="0.2">
      <c r="A104" s="173">
        <v>33</v>
      </c>
      <c r="B104" s="174" t="s">
        <v>557</v>
      </c>
      <c r="C104" s="187" t="s">
        <v>3647</v>
      </c>
      <c r="D104" s="175" t="s">
        <v>308</v>
      </c>
      <c r="E104" s="176">
        <v>102.473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7.5340000000000004E-2</v>
      </c>
      <c r="O104" s="156">
        <f>ROUND(E104*N104,2)</f>
        <v>7.72</v>
      </c>
      <c r="P104" s="156">
        <v>0</v>
      </c>
      <c r="Q104" s="156">
        <f>ROUND(E104*P104,2)</f>
        <v>0</v>
      </c>
      <c r="R104" s="157"/>
      <c r="S104" s="157" t="s">
        <v>300</v>
      </c>
      <c r="T104" s="157" t="s">
        <v>300</v>
      </c>
      <c r="U104" s="157">
        <v>0.52915000000000001</v>
      </c>
      <c r="V104" s="157">
        <f>ROUND(E104*U104,2)</f>
        <v>54.22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303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ht="22.5" outlineLevel="2" x14ac:dyDescent="0.2">
      <c r="A105" s="154"/>
      <c r="B105" s="155"/>
      <c r="C105" s="188" t="s">
        <v>558</v>
      </c>
      <c r="D105" s="159"/>
      <c r="E105" s="160">
        <v>30.158000000000001</v>
      </c>
      <c r="F105" s="157"/>
      <c r="G105" s="157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305</v>
      </c>
      <c r="AH105" s="147">
        <v>0</v>
      </c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ht="22.5" outlineLevel="3" x14ac:dyDescent="0.2">
      <c r="A106" s="154"/>
      <c r="B106" s="155"/>
      <c r="C106" s="188" t="s">
        <v>559</v>
      </c>
      <c r="D106" s="159"/>
      <c r="E106" s="160">
        <v>37.774999999999999</v>
      </c>
      <c r="F106" s="157"/>
      <c r="G106" s="157"/>
      <c r="H106" s="157"/>
      <c r="I106" s="157"/>
      <c r="J106" s="157"/>
      <c r="K106" s="157"/>
      <c r="L106" s="157"/>
      <c r="M106" s="157"/>
      <c r="N106" s="156"/>
      <c r="O106" s="156"/>
      <c r="P106" s="156"/>
      <c r="Q106" s="156"/>
      <c r="R106" s="157"/>
      <c r="S106" s="157"/>
      <c r="T106" s="157"/>
      <c r="U106" s="157"/>
      <c r="V106" s="157"/>
      <c r="W106" s="157"/>
      <c r="X106" s="157"/>
      <c r="Y106" s="157"/>
      <c r="Z106" s="147"/>
      <c r="AA106" s="147"/>
      <c r="AB106" s="147"/>
      <c r="AC106" s="147"/>
      <c r="AD106" s="147"/>
      <c r="AE106" s="147"/>
      <c r="AF106" s="147"/>
      <c r="AG106" s="147" t="s">
        <v>305</v>
      </c>
      <c r="AH106" s="147">
        <v>0</v>
      </c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3" x14ac:dyDescent="0.2">
      <c r="A107" s="154"/>
      <c r="B107" s="155"/>
      <c r="C107" s="188" t="s">
        <v>560</v>
      </c>
      <c r="D107" s="159"/>
      <c r="E107" s="160">
        <v>34.54</v>
      </c>
      <c r="F107" s="157"/>
      <c r="G107" s="157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305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2.5" outlineLevel="1" x14ac:dyDescent="0.2">
      <c r="A108" s="173">
        <v>34</v>
      </c>
      <c r="B108" s="174" t="s">
        <v>561</v>
      </c>
      <c r="C108" s="187" t="s">
        <v>3648</v>
      </c>
      <c r="D108" s="175" t="s">
        <v>308</v>
      </c>
      <c r="E108" s="176">
        <v>15.106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5.5750000000000001E-2</v>
      </c>
      <c r="O108" s="156">
        <f>ROUND(E108*N108,2)</f>
        <v>0.84</v>
      </c>
      <c r="P108" s="156">
        <v>0</v>
      </c>
      <c r="Q108" s="156">
        <f>ROUND(E108*P108,2)</f>
        <v>0</v>
      </c>
      <c r="R108" s="157"/>
      <c r="S108" s="157" t="s">
        <v>300</v>
      </c>
      <c r="T108" s="157" t="s">
        <v>300</v>
      </c>
      <c r="U108" s="157">
        <v>0.75800000000000001</v>
      </c>
      <c r="V108" s="157">
        <f>ROUND(E108*U108,2)</f>
        <v>11.45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303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">
      <c r="A109" s="154"/>
      <c r="B109" s="155"/>
      <c r="C109" s="188" t="s">
        <v>562</v>
      </c>
      <c r="D109" s="159"/>
      <c r="E109" s="160">
        <v>6.9160000000000004</v>
      </c>
      <c r="F109" s="157"/>
      <c r="G109" s="157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305</v>
      </c>
      <c r="AH109" s="147">
        <v>0</v>
      </c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3" x14ac:dyDescent="0.2">
      <c r="A110" s="154"/>
      <c r="B110" s="155"/>
      <c r="C110" s="188" t="s">
        <v>563</v>
      </c>
      <c r="D110" s="159"/>
      <c r="E110" s="160">
        <v>4.6150000000000002</v>
      </c>
      <c r="F110" s="157"/>
      <c r="G110" s="157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305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3" x14ac:dyDescent="0.2">
      <c r="A111" s="154"/>
      <c r="B111" s="155"/>
      <c r="C111" s="188" t="s">
        <v>564</v>
      </c>
      <c r="D111" s="159"/>
      <c r="E111" s="160">
        <v>3.5750000000000002</v>
      </c>
      <c r="F111" s="157"/>
      <c r="G111" s="15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305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ht="22.5" outlineLevel="1" x14ac:dyDescent="0.2">
      <c r="A112" s="173">
        <v>35</v>
      </c>
      <c r="B112" s="174" t="s">
        <v>565</v>
      </c>
      <c r="C112" s="187" t="s">
        <v>3649</v>
      </c>
      <c r="D112" s="175" t="s">
        <v>314</v>
      </c>
      <c r="E112" s="176">
        <v>15</v>
      </c>
      <c r="F112" s="177"/>
      <c r="G112" s="178">
        <f>ROUND(E112*F112,2)</f>
        <v>0</v>
      </c>
      <c r="H112" s="158"/>
      <c r="I112" s="157">
        <f>ROUND(E112*H112,2)</f>
        <v>0</v>
      </c>
      <c r="J112" s="158"/>
      <c r="K112" s="157">
        <f>ROUND(E112*J112,2)</f>
        <v>0</v>
      </c>
      <c r="L112" s="157">
        <v>21</v>
      </c>
      <c r="M112" s="157">
        <f>G112*(1+L112/100)</f>
        <v>0</v>
      </c>
      <c r="N112" s="156">
        <v>2.6509999999999999E-2</v>
      </c>
      <c r="O112" s="156">
        <f>ROUND(E112*N112,2)</f>
        <v>0.4</v>
      </c>
      <c r="P112" s="156">
        <v>0</v>
      </c>
      <c r="Q112" s="156">
        <f>ROUND(E112*P112,2)</f>
        <v>0</v>
      </c>
      <c r="R112" s="157"/>
      <c r="S112" s="157" t="s">
        <v>300</v>
      </c>
      <c r="T112" s="157" t="s">
        <v>300</v>
      </c>
      <c r="U112" s="157">
        <v>0.24199999999999999</v>
      </c>
      <c r="V112" s="157">
        <f>ROUND(E112*U112,2)</f>
        <v>3.63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303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2" x14ac:dyDescent="0.2">
      <c r="A113" s="154"/>
      <c r="B113" s="155"/>
      <c r="C113" s="188" t="s">
        <v>566</v>
      </c>
      <c r="D113" s="159"/>
      <c r="E113" s="160">
        <v>5</v>
      </c>
      <c r="F113" s="157"/>
      <c r="G113" s="157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305</v>
      </c>
      <c r="AH113" s="147">
        <v>0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3" x14ac:dyDescent="0.2">
      <c r="A114" s="154"/>
      <c r="B114" s="155"/>
      <c r="C114" s="188" t="s">
        <v>567</v>
      </c>
      <c r="D114" s="159"/>
      <c r="E114" s="160">
        <v>7</v>
      </c>
      <c r="F114" s="157"/>
      <c r="G114" s="157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3" x14ac:dyDescent="0.2">
      <c r="A115" s="154"/>
      <c r="B115" s="155"/>
      <c r="C115" s="188" t="s">
        <v>568</v>
      </c>
      <c r="D115" s="159"/>
      <c r="E115" s="160">
        <v>3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0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ht="45" outlineLevel="1" x14ac:dyDescent="0.2">
      <c r="A116" s="173">
        <v>36</v>
      </c>
      <c r="B116" s="174" t="s">
        <v>569</v>
      </c>
      <c r="C116" s="187" t="s">
        <v>3650</v>
      </c>
      <c r="D116" s="175" t="s">
        <v>308</v>
      </c>
      <c r="E116" s="176">
        <v>15.4125</v>
      </c>
      <c r="F116" s="177"/>
      <c r="G116" s="178">
        <f>ROUND(E116*F116,2)</f>
        <v>0</v>
      </c>
      <c r="H116" s="158"/>
      <c r="I116" s="157">
        <f>ROUND(E116*H116,2)</f>
        <v>0</v>
      </c>
      <c r="J116" s="158"/>
      <c r="K116" s="157">
        <f>ROUND(E116*J116,2)</f>
        <v>0</v>
      </c>
      <c r="L116" s="157">
        <v>21</v>
      </c>
      <c r="M116" s="157">
        <f>G116*(1+L116/100)</f>
        <v>0</v>
      </c>
      <c r="N116" s="156">
        <v>0.15046000000000001</v>
      </c>
      <c r="O116" s="156">
        <f>ROUND(E116*N116,2)</f>
        <v>2.3199999999999998</v>
      </c>
      <c r="P116" s="156">
        <v>0</v>
      </c>
      <c r="Q116" s="156">
        <f>ROUND(E116*P116,2)</f>
        <v>0</v>
      </c>
      <c r="R116" s="157"/>
      <c r="S116" s="157" t="s">
        <v>300</v>
      </c>
      <c r="T116" s="157" t="s">
        <v>300</v>
      </c>
      <c r="U116" s="157">
        <v>0.53400000000000003</v>
      </c>
      <c r="V116" s="157">
        <f>ROUND(E116*U116,2)</f>
        <v>8.23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303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2" x14ac:dyDescent="0.2">
      <c r="A117" s="154"/>
      <c r="B117" s="155"/>
      <c r="C117" s="188" t="s">
        <v>570</v>
      </c>
      <c r="D117" s="159"/>
      <c r="E117" s="160">
        <v>15.4125</v>
      </c>
      <c r="F117" s="157"/>
      <c r="G117" s="157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305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1" x14ac:dyDescent="0.2">
      <c r="A118" s="173">
        <v>37</v>
      </c>
      <c r="B118" s="174" t="s">
        <v>571</v>
      </c>
      <c r="C118" s="187" t="s">
        <v>572</v>
      </c>
      <c r="D118" s="175" t="s">
        <v>338</v>
      </c>
      <c r="E118" s="176">
        <v>2.1392500000000001</v>
      </c>
      <c r="F118" s="177"/>
      <c r="G118" s="178">
        <f>ROUND(E118*F118,2)</f>
        <v>0</v>
      </c>
      <c r="H118" s="158"/>
      <c r="I118" s="157">
        <f>ROUND(E118*H118,2)</f>
        <v>0</v>
      </c>
      <c r="J118" s="158"/>
      <c r="K118" s="157">
        <f>ROUND(E118*J118,2)</f>
        <v>0</v>
      </c>
      <c r="L118" s="157">
        <v>21</v>
      </c>
      <c r="M118" s="157">
        <f>G118*(1+L118/100)</f>
        <v>0</v>
      </c>
      <c r="N118" s="156">
        <v>1.9245399999999999</v>
      </c>
      <c r="O118" s="156">
        <f>ROUND(E118*N118,2)</f>
        <v>4.12</v>
      </c>
      <c r="P118" s="156">
        <v>0</v>
      </c>
      <c r="Q118" s="156">
        <f>ROUND(E118*P118,2)</f>
        <v>0</v>
      </c>
      <c r="R118" s="157"/>
      <c r="S118" s="157" t="s">
        <v>300</v>
      </c>
      <c r="T118" s="157" t="s">
        <v>300</v>
      </c>
      <c r="U118" s="157">
        <v>3.8420000000000001</v>
      </c>
      <c r="V118" s="157">
        <f>ROUND(E118*U118,2)</f>
        <v>8.2200000000000006</v>
      </c>
      <c r="W118" s="157"/>
      <c r="X118" s="157" t="s">
        <v>301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303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2" x14ac:dyDescent="0.2">
      <c r="A119" s="154"/>
      <c r="B119" s="155"/>
      <c r="C119" s="188" t="s">
        <v>573</v>
      </c>
      <c r="D119" s="159"/>
      <c r="E119" s="160">
        <v>2.1392500000000001</v>
      </c>
      <c r="F119" s="157"/>
      <c r="G119" s="157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305</v>
      </c>
      <c r="AH119" s="147">
        <v>0</v>
      </c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">
      <c r="A120" s="173">
        <v>38</v>
      </c>
      <c r="B120" s="174" t="s">
        <v>574</v>
      </c>
      <c r="C120" s="187" t="s">
        <v>575</v>
      </c>
      <c r="D120" s="175" t="s">
        <v>338</v>
      </c>
      <c r="E120" s="176">
        <v>1.0880000000000001</v>
      </c>
      <c r="F120" s="177"/>
      <c r="G120" s="178">
        <f>ROUND(E120*F120,2)</f>
        <v>0</v>
      </c>
      <c r="H120" s="158"/>
      <c r="I120" s="157">
        <f>ROUND(E120*H120,2)</f>
        <v>0</v>
      </c>
      <c r="J120" s="158"/>
      <c r="K120" s="157">
        <f>ROUND(E120*J120,2)</f>
        <v>0</v>
      </c>
      <c r="L120" s="157">
        <v>21</v>
      </c>
      <c r="M120" s="157">
        <f>G120*(1+L120/100)</f>
        <v>0</v>
      </c>
      <c r="N120" s="156">
        <v>2.53999</v>
      </c>
      <c r="O120" s="156">
        <f>ROUND(E120*N120,2)</f>
        <v>2.76</v>
      </c>
      <c r="P120" s="156">
        <v>0</v>
      </c>
      <c r="Q120" s="156">
        <f>ROUND(E120*P120,2)</f>
        <v>0</v>
      </c>
      <c r="R120" s="157"/>
      <c r="S120" s="157" t="s">
        <v>300</v>
      </c>
      <c r="T120" s="157" t="s">
        <v>300</v>
      </c>
      <c r="U120" s="157">
        <v>2.3039999999999998</v>
      </c>
      <c r="V120" s="157">
        <f>ROUND(E120*U120,2)</f>
        <v>2.5099999999999998</v>
      </c>
      <c r="W120" s="157"/>
      <c r="X120" s="157" t="s">
        <v>301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303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2" x14ac:dyDescent="0.2">
      <c r="A121" s="154"/>
      <c r="B121" s="155"/>
      <c r="C121" s="188" t="s">
        <v>576</v>
      </c>
      <c r="D121" s="159"/>
      <c r="E121" s="160">
        <v>1.0880000000000001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">
      <c r="A122" s="173">
        <v>39</v>
      </c>
      <c r="B122" s="174" t="s">
        <v>577</v>
      </c>
      <c r="C122" s="187" t="s">
        <v>578</v>
      </c>
      <c r="D122" s="175" t="s">
        <v>308</v>
      </c>
      <c r="E122" s="176">
        <v>2.1760000000000002</v>
      </c>
      <c r="F122" s="177"/>
      <c r="G122" s="178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6">
        <v>3.807E-2</v>
      </c>
      <c r="O122" s="156">
        <f>ROUND(E122*N122,2)</f>
        <v>0.08</v>
      </c>
      <c r="P122" s="156">
        <v>0</v>
      </c>
      <c r="Q122" s="156">
        <f>ROUND(E122*P122,2)</f>
        <v>0</v>
      </c>
      <c r="R122" s="157"/>
      <c r="S122" s="157" t="s">
        <v>300</v>
      </c>
      <c r="T122" s="157" t="s">
        <v>300</v>
      </c>
      <c r="U122" s="157">
        <v>0.7</v>
      </c>
      <c r="V122" s="157">
        <f>ROUND(E122*U122,2)</f>
        <v>1.52</v>
      </c>
      <c r="W122" s="157"/>
      <c r="X122" s="157" t="s">
        <v>301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303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2" x14ac:dyDescent="0.2">
      <c r="A123" s="154"/>
      <c r="B123" s="155"/>
      <c r="C123" s="188" t="s">
        <v>579</v>
      </c>
      <c r="D123" s="159"/>
      <c r="E123" s="160">
        <v>2.1760000000000002</v>
      </c>
      <c r="F123" s="157"/>
      <c r="G123" s="157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305</v>
      </c>
      <c r="AH123" s="147">
        <v>0</v>
      </c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ht="22.5" outlineLevel="1" x14ac:dyDescent="0.2">
      <c r="A124" s="173">
        <v>40</v>
      </c>
      <c r="B124" s="174" t="s">
        <v>580</v>
      </c>
      <c r="C124" s="187" t="s">
        <v>581</v>
      </c>
      <c r="D124" s="175" t="s">
        <v>308</v>
      </c>
      <c r="E124" s="176">
        <v>2.1760000000000002</v>
      </c>
      <c r="F124" s="177"/>
      <c r="G124" s="178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6">
        <v>0</v>
      </c>
      <c r="O124" s="156">
        <f>ROUND(E124*N124,2)</f>
        <v>0</v>
      </c>
      <c r="P124" s="156">
        <v>0</v>
      </c>
      <c r="Q124" s="156">
        <f>ROUND(E124*P124,2)</f>
        <v>0</v>
      </c>
      <c r="R124" s="157"/>
      <c r="S124" s="157" t="s">
        <v>300</v>
      </c>
      <c r="T124" s="157" t="s">
        <v>300</v>
      </c>
      <c r="U124" s="157">
        <v>0.3</v>
      </c>
      <c r="V124" s="157">
        <f>ROUND(E124*U124,2)</f>
        <v>0.65</v>
      </c>
      <c r="W124" s="157"/>
      <c r="X124" s="157" t="s">
        <v>301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303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2" x14ac:dyDescent="0.2">
      <c r="A125" s="154"/>
      <c r="B125" s="155"/>
      <c r="C125" s="188" t="s">
        <v>579</v>
      </c>
      <c r="D125" s="159"/>
      <c r="E125" s="160">
        <v>2.1760000000000002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">
      <c r="A126" s="173">
        <v>41</v>
      </c>
      <c r="B126" s="174" t="s">
        <v>582</v>
      </c>
      <c r="C126" s="187" t="s">
        <v>583</v>
      </c>
      <c r="D126" s="175" t="s">
        <v>348</v>
      </c>
      <c r="E126" s="176">
        <v>0.871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1.7090000000000001E-2</v>
      </c>
      <c r="O126" s="156">
        <f>ROUND(E126*N126,2)</f>
        <v>0.01</v>
      </c>
      <c r="P126" s="156">
        <v>0</v>
      </c>
      <c r="Q126" s="156">
        <f>ROUND(E126*P126,2)</f>
        <v>0</v>
      </c>
      <c r="R126" s="157"/>
      <c r="S126" s="157" t="s">
        <v>300</v>
      </c>
      <c r="T126" s="157" t="s">
        <v>300</v>
      </c>
      <c r="U126" s="157">
        <v>16.582999999999998</v>
      </c>
      <c r="V126" s="157">
        <f>ROUND(E126*U126,2)</f>
        <v>14.44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303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ht="22.5" outlineLevel="2" x14ac:dyDescent="0.2">
      <c r="A127" s="154"/>
      <c r="B127" s="155"/>
      <c r="C127" s="188" t="s">
        <v>584</v>
      </c>
      <c r="D127" s="159"/>
      <c r="E127" s="160">
        <v>0.871</v>
      </c>
      <c r="F127" s="157"/>
      <c r="G127" s="157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305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1" x14ac:dyDescent="0.2">
      <c r="A128" s="173">
        <v>42</v>
      </c>
      <c r="B128" s="174" t="s">
        <v>585</v>
      </c>
      <c r="C128" s="187" t="s">
        <v>586</v>
      </c>
      <c r="D128" s="175" t="s">
        <v>348</v>
      </c>
      <c r="E128" s="176">
        <v>9.4500000000000001E-2</v>
      </c>
      <c r="F128" s="177"/>
      <c r="G128" s="178">
        <f>ROUND(E128*F128,2)</f>
        <v>0</v>
      </c>
      <c r="H128" s="158"/>
      <c r="I128" s="157">
        <f>ROUND(E128*H128,2)</f>
        <v>0</v>
      </c>
      <c r="J128" s="158"/>
      <c r="K128" s="157">
        <f>ROUND(E128*J128,2)</f>
        <v>0</v>
      </c>
      <c r="L128" s="157">
        <v>21</v>
      </c>
      <c r="M128" s="157">
        <f>G128*(1+L128/100)</f>
        <v>0</v>
      </c>
      <c r="N128" s="156">
        <v>1</v>
      </c>
      <c r="O128" s="156">
        <f>ROUND(E128*N128,2)</f>
        <v>0.09</v>
      </c>
      <c r="P128" s="156">
        <v>0</v>
      </c>
      <c r="Q128" s="156">
        <f>ROUND(E128*P128,2)</f>
        <v>0</v>
      </c>
      <c r="R128" s="157" t="s">
        <v>349</v>
      </c>
      <c r="S128" s="157" t="s">
        <v>300</v>
      </c>
      <c r="T128" s="157" t="s">
        <v>300</v>
      </c>
      <c r="U128" s="157">
        <v>0</v>
      </c>
      <c r="V128" s="157">
        <f>ROUND(E128*U128,2)</f>
        <v>0</v>
      </c>
      <c r="W128" s="157"/>
      <c r="X128" s="157" t="s">
        <v>334</v>
      </c>
      <c r="Y128" s="157" t="s">
        <v>302</v>
      </c>
      <c r="Z128" s="147"/>
      <c r="AA128" s="147"/>
      <c r="AB128" s="147"/>
      <c r="AC128" s="147"/>
      <c r="AD128" s="147"/>
      <c r="AE128" s="147"/>
      <c r="AF128" s="147"/>
      <c r="AG128" s="147" t="s">
        <v>335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2" x14ac:dyDescent="0.2">
      <c r="A129" s="154"/>
      <c r="B129" s="155"/>
      <c r="C129" s="188" t="s">
        <v>587</v>
      </c>
      <c r="D129" s="159"/>
      <c r="E129" s="160">
        <v>0.09</v>
      </c>
      <c r="F129" s="157"/>
      <c r="G129" s="157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305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3" x14ac:dyDescent="0.2">
      <c r="A130" s="154"/>
      <c r="B130" s="155"/>
      <c r="C130" s="195" t="s">
        <v>588</v>
      </c>
      <c r="D130" s="193"/>
      <c r="E130" s="194">
        <v>4.4999999999999997E-3</v>
      </c>
      <c r="F130" s="157"/>
      <c r="G130" s="157"/>
      <c r="H130" s="157"/>
      <c r="I130" s="157"/>
      <c r="J130" s="157"/>
      <c r="K130" s="157"/>
      <c r="L130" s="157"/>
      <c r="M130" s="157"/>
      <c r="N130" s="156"/>
      <c r="O130" s="156"/>
      <c r="P130" s="156"/>
      <c r="Q130" s="156"/>
      <c r="R130" s="157"/>
      <c r="S130" s="157"/>
      <c r="T130" s="157"/>
      <c r="U130" s="157"/>
      <c r="V130" s="157"/>
      <c r="W130" s="157"/>
      <c r="X130" s="157"/>
      <c r="Y130" s="157"/>
      <c r="Z130" s="147"/>
      <c r="AA130" s="147"/>
      <c r="AB130" s="147"/>
      <c r="AC130" s="147"/>
      <c r="AD130" s="147"/>
      <c r="AE130" s="147"/>
      <c r="AF130" s="147"/>
      <c r="AG130" s="147" t="s">
        <v>305</v>
      </c>
      <c r="AH130" s="147">
        <v>4</v>
      </c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">
      <c r="A131" s="173">
        <v>43</v>
      </c>
      <c r="B131" s="174" t="s">
        <v>589</v>
      </c>
      <c r="C131" s="187" t="s">
        <v>590</v>
      </c>
      <c r="D131" s="175" t="s">
        <v>348</v>
      </c>
      <c r="E131" s="176">
        <v>4.5150000000000003E-2</v>
      </c>
      <c r="F131" s="177"/>
      <c r="G131" s="178">
        <f>ROUND(E131*F131,2)</f>
        <v>0</v>
      </c>
      <c r="H131" s="158"/>
      <c r="I131" s="157">
        <f>ROUND(E131*H131,2)</f>
        <v>0</v>
      </c>
      <c r="J131" s="158"/>
      <c r="K131" s="157">
        <f>ROUND(E131*J131,2)</f>
        <v>0</v>
      </c>
      <c r="L131" s="157">
        <v>21</v>
      </c>
      <c r="M131" s="157">
        <f>G131*(1+L131/100)</f>
        <v>0</v>
      </c>
      <c r="N131" s="156">
        <v>1</v>
      </c>
      <c r="O131" s="156">
        <f>ROUND(E131*N131,2)</f>
        <v>0.05</v>
      </c>
      <c r="P131" s="156">
        <v>0</v>
      </c>
      <c r="Q131" s="156">
        <f>ROUND(E131*P131,2)</f>
        <v>0</v>
      </c>
      <c r="R131" s="157" t="s">
        <v>349</v>
      </c>
      <c r="S131" s="157" t="s">
        <v>300</v>
      </c>
      <c r="T131" s="157" t="s">
        <v>300</v>
      </c>
      <c r="U131" s="157">
        <v>0</v>
      </c>
      <c r="V131" s="157">
        <f>ROUND(E131*U131,2)</f>
        <v>0</v>
      </c>
      <c r="W131" s="157"/>
      <c r="X131" s="157" t="s">
        <v>334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335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2" x14ac:dyDescent="0.2">
      <c r="A132" s="154"/>
      <c r="B132" s="155"/>
      <c r="C132" s="188" t="s">
        <v>591</v>
      </c>
      <c r="D132" s="159"/>
      <c r="E132" s="160">
        <v>4.2999999999999997E-2</v>
      </c>
      <c r="F132" s="157"/>
      <c r="G132" s="157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305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3" x14ac:dyDescent="0.2">
      <c r="A133" s="154"/>
      <c r="B133" s="155"/>
      <c r="C133" s="195" t="s">
        <v>588</v>
      </c>
      <c r="D133" s="193"/>
      <c r="E133" s="194">
        <v>2.15E-3</v>
      </c>
      <c r="F133" s="157"/>
      <c r="G133" s="157"/>
      <c r="H133" s="157"/>
      <c r="I133" s="157"/>
      <c r="J133" s="157"/>
      <c r="K133" s="157"/>
      <c r="L133" s="157"/>
      <c r="M133" s="157"/>
      <c r="N133" s="156"/>
      <c r="O133" s="156"/>
      <c r="P133" s="156"/>
      <c r="Q133" s="156"/>
      <c r="R133" s="157"/>
      <c r="S133" s="157"/>
      <c r="T133" s="157"/>
      <c r="U133" s="157"/>
      <c r="V133" s="157"/>
      <c r="W133" s="157"/>
      <c r="X133" s="157"/>
      <c r="Y133" s="157"/>
      <c r="Z133" s="147"/>
      <c r="AA133" s="147"/>
      <c r="AB133" s="147"/>
      <c r="AC133" s="147"/>
      <c r="AD133" s="147"/>
      <c r="AE133" s="147"/>
      <c r="AF133" s="147"/>
      <c r="AG133" s="147" t="s">
        <v>305</v>
      </c>
      <c r="AH133" s="147">
        <v>4</v>
      </c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2">
      <c r="A134" s="173">
        <v>44</v>
      </c>
      <c r="B134" s="174" t="s">
        <v>592</v>
      </c>
      <c r="C134" s="187" t="s">
        <v>593</v>
      </c>
      <c r="D134" s="175" t="s">
        <v>348</v>
      </c>
      <c r="E134" s="176">
        <v>6.5100000000000005E-2</v>
      </c>
      <c r="F134" s="177"/>
      <c r="G134" s="178">
        <f>ROUND(E134*F134,2)</f>
        <v>0</v>
      </c>
      <c r="H134" s="158"/>
      <c r="I134" s="157">
        <f>ROUND(E134*H134,2)</f>
        <v>0</v>
      </c>
      <c r="J134" s="158"/>
      <c r="K134" s="157">
        <f>ROUND(E134*J134,2)</f>
        <v>0</v>
      </c>
      <c r="L134" s="157">
        <v>21</v>
      </c>
      <c r="M134" s="157">
        <f>G134*(1+L134/100)</f>
        <v>0</v>
      </c>
      <c r="N134" s="156">
        <v>1</v>
      </c>
      <c r="O134" s="156">
        <f>ROUND(E134*N134,2)</f>
        <v>7.0000000000000007E-2</v>
      </c>
      <c r="P134" s="156">
        <v>0</v>
      </c>
      <c r="Q134" s="156">
        <f>ROUND(E134*P134,2)</f>
        <v>0</v>
      </c>
      <c r="R134" s="157" t="s">
        <v>349</v>
      </c>
      <c r="S134" s="157" t="s">
        <v>300</v>
      </c>
      <c r="T134" s="157" t="s">
        <v>300</v>
      </c>
      <c r="U134" s="157">
        <v>0</v>
      </c>
      <c r="V134" s="157">
        <f>ROUND(E134*U134,2)</f>
        <v>0</v>
      </c>
      <c r="W134" s="157"/>
      <c r="X134" s="157" t="s">
        <v>334</v>
      </c>
      <c r="Y134" s="157" t="s">
        <v>302</v>
      </c>
      <c r="Z134" s="147"/>
      <c r="AA134" s="147"/>
      <c r="AB134" s="147"/>
      <c r="AC134" s="147"/>
      <c r="AD134" s="147"/>
      <c r="AE134" s="147"/>
      <c r="AF134" s="147"/>
      <c r="AG134" s="147" t="s">
        <v>335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2" x14ac:dyDescent="0.2">
      <c r="A135" s="154"/>
      <c r="B135" s="155"/>
      <c r="C135" s="188" t="s">
        <v>594</v>
      </c>
      <c r="D135" s="159"/>
      <c r="E135" s="160">
        <v>6.2E-2</v>
      </c>
      <c r="F135" s="157"/>
      <c r="G135" s="157"/>
      <c r="H135" s="157"/>
      <c r="I135" s="157"/>
      <c r="J135" s="157"/>
      <c r="K135" s="157"/>
      <c r="L135" s="157"/>
      <c r="M135" s="157"/>
      <c r="N135" s="156"/>
      <c r="O135" s="156"/>
      <c r="P135" s="156"/>
      <c r="Q135" s="156"/>
      <c r="R135" s="157"/>
      <c r="S135" s="157"/>
      <c r="T135" s="157"/>
      <c r="U135" s="157"/>
      <c r="V135" s="157"/>
      <c r="W135" s="157"/>
      <c r="X135" s="157"/>
      <c r="Y135" s="157"/>
      <c r="Z135" s="147"/>
      <c r="AA135" s="147"/>
      <c r="AB135" s="147"/>
      <c r="AC135" s="147"/>
      <c r="AD135" s="147"/>
      <c r="AE135" s="147"/>
      <c r="AF135" s="147"/>
      <c r="AG135" s="147" t="s">
        <v>305</v>
      </c>
      <c r="AH135" s="147">
        <v>0</v>
      </c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3" x14ac:dyDescent="0.2">
      <c r="A136" s="154"/>
      <c r="B136" s="155"/>
      <c r="C136" s="195" t="s">
        <v>588</v>
      </c>
      <c r="D136" s="193"/>
      <c r="E136" s="194">
        <v>3.0999999999999999E-3</v>
      </c>
      <c r="F136" s="157"/>
      <c r="G136" s="157"/>
      <c r="H136" s="157"/>
      <c r="I136" s="157"/>
      <c r="J136" s="157"/>
      <c r="K136" s="157"/>
      <c r="L136" s="157"/>
      <c r="M136" s="157"/>
      <c r="N136" s="156"/>
      <c r="O136" s="156"/>
      <c r="P136" s="156"/>
      <c r="Q136" s="156"/>
      <c r="R136" s="157"/>
      <c r="S136" s="157"/>
      <c r="T136" s="157"/>
      <c r="U136" s="157"/>
      <c r="V136" s="157"/>
      <c r="W136" s="157"/>
      <c r="X136" s="157"/>
      <c r="Y136" s="157"/>
      <c r="Z136" s="147"/>
      <c r="AA136" s="147"/>
      <c r="AB136" s="147"/>
      <c r="AC136" s="147"/>
      <c r="AD136" s="147"/>
      <c r="AE136" s="147"/>
      <c r="AF136" s="147"/>
      <c r="AG136" s="147" t="s">
        <v>305</v>
      </c>
      <c r="AH136" s="147">
        <v>4</v>
      </c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1" x14ac:dyDescent="0.2">
      <c r="A137" s="173">
        <v>45</v>
      </c>
      <c r="B137" s="174" t="s">
        <v>595</v>
      </c>
      <c r="C137" s="187" t="s">
        <v>596</v>
      </c>
      <c r="D137" s="175" t="s">
        <v>348</v>
      </c>
      <c r="E137" s="176">
        <v>0.19214999999999999</v>
      </c>
      <c r="F137" s="177"/>
      <c r="G137" s="178">
        <f>ROUND(E137*F137,2)</f>
        <v>0</v>
      </c>
      <c r="H137" s="158"/>
      <c r="I137" s="157">
        <f>ROUND(E137*H137,2)</f>
        <v>0</v>
      </c>
      <c r="J137" s="158"/>
      <c r="K137" s="157">
        <f>ROUND(E137*J137,2)</f>
        <v>0</v>
      </c>
      <c r="L137" s="157">
        <v>21</v>
      </c>
      <c r="M137" s="157">
        <f>G137*(1+L137/100)</f>
        <v>0</v>
      </c>
      <c r="N137" s="156">
        <v>1</v>
      </c>
      <c r="O137" s="156">
        <f>ROUND(E137*N137,2)</f>
        <v>0.19</v>
      </c>
      <c r="P137" s="156">
        <v>0</v>
      </c>
      <c r="Q137" s="156">
        <f>ROUND(E137*P137,2)</f>
        <v>0</v>
      </c>
      <c r="R137" s="157" t="s">
        <v>349</v>
      </c>
      <c r="S137" s="157" t="s">
        <v>300</v>
      </c>
      <c r="T137" s="157" t="s">
        <v>300</v>
      </c>
      <c r="U137" s="157">
        <v>0</v>
      </c>
      <c r="V137" s="157">
        <f>ROUND(E137*U137,2)</f>
        <v>0</v>
      </c>
      <c r="W137" s="157"/>
      <c r="X137" s="157" t="s">
        <v>334</v>
      </c>
      <c r="Y137" s="157" t="s">
        <v>302</v>
      </c>
      <c r="Z137" s="147"/>
      <c r="AA137" s="147"/>
      <c r="AB137" s="147"/>
      <c r="AC137" s="147"/>
      <c r="AD137" s="147"/>
      <c r="AE137" s="147"/>
      <c r="AF137" s="147"/>
      <c r="AG137" s="147" t="s">
        <v>335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2" x14ac:dyDescent="0.2">
      <c r="A138" s="154"/>
      <c r="B138" s="155"/>
      <c r="C138" s="188" t="s">
        <v>597</v>
      </c>
      <c r="D138" s="159"/>
      <c r="E138" s="160">
        <v>0.183</v>
      </c>
      <c r="F138" s="157"/>
      <c r="G138" s="157"/>
      <c r="H138" s="157"/>
      <c r="I138" s="157"/>
      <c r="J138" s="157"/>
      <c r="K138" s="157"/>
      <c r="L138" s="157"/>
      <c r="M138" s="157"/>
      <c r="N138" s="156"/>
      <c r="O138" s="156"/>
      <c r="P138" s="156"/>
      <c r="Q138" s="156"/>
      <c r="R138" s="157"/>
      <c r="S138" s="157"/>
      <c r="T138" s="157"/>
      <c r="U138" s="157"/>
      <c r="V138" s="157"/>
      <c r="W138" s="157"/>
      <c r="X138" s="157"/>
      <c r="Y138" s="157"/>
      <c r="Z138" s="147"/>
      <c r="AA138" s="147"/>
      <c r="AB138" s="147"/>
      <c r="AC138" s="147"/>
      <c r="AD138" s="147"/>
      <c r="AE138" s="147"/>
      <c r="AF138" s="147"/>
      <c r="AG138" s="147" t="s">
        <v>305</v>
      </c>
      <c r="AH138" s="147">
        <v>0</v>
      </c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3" x14ac:dyDescent="0.2">
      <c r="A139" s="154"/>
      <c r="B139" s="155"/>
      <c r="C139" s="195" t="s">
        <v>588</v>
      </c>
      <c r="D139" s="193"/>
      <c r="E139" s="194">
        <v>9.1500000000000001E-3</v>
      </c>
      <c r="F139" s="157"/>
      <c r="G139" s="157"/>
      <c r="H139" s="157"/>
      <c r="I139" s="157"/>
      <c r="J139" s="157"/>
      <c r="K139" s="157"/>
      <c r="L139" s="157"/>
      <c r="M139" s="157"/>
      <c r="N139" s="156"/>
      <c r="O139" s="156"/>
      <c r="P139" s="156"/>
      <c r="Q139" s="156"/>
      <c r="R139" s="157"/>
      <c r="S139" s="157"/>
      <c r="T139" s="157"/>
      <c r="U139" s="157"/>
      <c r="V139" s="157"/>
      <c r="W139" s="157"/>
      <c r="X139" s="157"/>
      <c r="Y139" s="157"/>
      <c r="Z139" s="147"/>
      <c r="AA139" s="147"/>
      <c r="AB139" s="147"/>
      <c r="AC139" s="147"/>
      <c r="AD139" s="147"/>
      <c r="AE139" s="147"/>
      <c r="AF139" s="147"/>
      <c r="AG139" s="147" t="s">
        <v>305</v>
      </c>
      <c r="AH139" s="147">
        <v>4</v>
      </c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1" x14ac:dyDescent="0.2">
      <c r="A140" s="173">
        <v>46</v>
      </c>
      <c r="B140" s="174" t="s">
        <v>598</v>
      </c>
      <c r="C140" s="187" t="s">
        <v>599</v>
      </c>
      <c r="D140" s="175" t="s">
        <v>348</v>
      </c>
      <c r="E140" s="176">
        <v>0.1071</v>
      </c>
      <c r="F140" s="177"/>
      <c r="G140" s="178">
        <f>ROUND(E140*F140,2)</f>
        <v>0</v>
      </c>
      <c r="H140" s="158"/>
      <c r="I140" s="157">
        <f>ROUND(E140*H140,2)</f>
        <v>0</v>
      </c>
      <c r="J140" s="158"/>
      <c r="K140" s="157">
        <f>ROUND(E140*J140,2)</f>
        <v>0</v>
      </c>
      <c r="L140" s="157">
        <v>21</v>
      </c>
      <c r="M140" s="157">
        <f>G140*(1+L140/100)</f>
        <v>0</v>
      </c>
      <c r="N140" s="156">
        <v>1</v>
      </c>
      <c r="O140" s="156">
        <f>ROUND(E140*N140,2)</f>
        <v>0.11</v>
      </c>
      <c r="P140" s="156">
        <v>0</v>
      </c>
      <c r="Q140" s="156">
        <f>ROUND(E140*P140,2)</f>
        <v>0</v>
      </c>
      <c r="R140" s="157" t="s">
        <v>349</v>
      </c>
      <c r="S140" s="157" t="s">
        <v>300</v>
      </c>
      <c r="T140" s="157" t="s">
        <v>300</v>
      </c>
      <c r="U140" s="157">
        <v>0</v>
      </c>
      <c r="V140" s="157">
        <f>ROUND(E140*U140,2)</f>
        <v>0</v>
      </c>
      <c r="W140" s="157"/>
      <c r="X140" s="157" t="s">
        <v>334</v>
      </c>
      <c r="Y140" s="157" t="s">
        <v>302</v>
      </c>
      <c r="Z140" s="147"/>
      <c r="AA140" s="147"/>
      <c r="AB140" s="147"/>
      <c r="AC140" s="147"/>
      <c r="AD140" s="147"/>
      <c r="AE140" s="147"/>
      <c r="AF140" s="147"/>
      <c r="AG140" s="147" t="s">
        <v>335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2" x14ac:dyDescent="0.2">
      <c r="A141" s="154"/>
      <c r="B141" s="155"/>
      <c r="C141" s="188" t="s">
        <v>600</v>
      </c>
      <c r="D141" s="159"/>
      <c r="E141" s="160">
        <v>0.10199999999999999</v>
      </c>
      <c r="F141" s="157"/>
      <c r="G141" s="157"/>
      <c r="H141" s="157"/>
      <c r="I141" s="157"/>
      <c r="J141" s="157"/>
      <c r="K141" s="157"/>
      <c r="L141" s="157"/>
      <c r="M141" s="157"/>
      <c r="N141" s="156"/>
      <c r="O141" s="156"/>
      <c r="P141" s="156"/>
      <c r="Q141" s="156"/>
      <c r="R141" s="157"/>
      <c r="S141" s="157"/>
      <c r="T141" s="157"/>
      <c r="U141" s="157"/>
      <c r="V141" s="157"/>
      <c r="W141" s="157"/>
      <c r="X141" s="157"/>
      <c r="Y141" s="157"/>
      <c r="Z141" s="147"/>
      <c r="AA141" s="147"/>
      <c r="AB141" s="147"/>
      <c r="AC141" s="147"/>
      <c r="AD141" s="147"/>
      <c r="AE141" s="147"/>
      <c r="AF141" s="147"/>
      <c r="AG141" s="147" t="s">
        <v>305</v>
      </c>
      <c r="AH141" s="147">
        <v>0</v>
      </c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3" x14ac:dyDescent="0.2">
      <c r="A142" s="154"/>
      <c r="B142" s="155"/>
      <c r="C142" s="195" t="s">
        <v>588</v>
      </c>
      <c r="D142" s="193"/>
      <c r="E142" s="194">
        <v>5.1000000000000004E-3</v>
      </c>
      <c r="F142" s="157"/>
      <c r="G142" s="157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305</v>
      </c>
      <c r="AH142" s="147">
        <v>4</v>
      </c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2">
      <c r="A143" s="173">
        <v>47</v>
      </c>
      <c r="B143" s="174" t="s">
        <v>601</v>
      </c>
      <c r="C143" s="187" t="s">
        <v>602</v>
      </c>
      <c r="D143" s="175" t="s">
        <v>348</v>
      </c>
      <c r="E143" s="176">
        <v>0.38009999999999999</v>
      </c>
      <c r="F143" s="177"/>
      <c r="G143" s="178">
        <f>ROUND(E143*F143,2)</f>
        <v>0</v>
      </c>
      <c r="H143" s="158"/>
      <c r="I143" s="157">
        <f>ROUND(E143*H143,2)</f>
        <v>0</v>
      </c>
      <c r="J143" s="158"/>
      <c r="K143" s="157">
        <f>ROUND(E143*J143,2)</f>
        <v>0</v>
      </c>
      <c r="L143" s="157">
        <v>21</v>
      </c>
      <c r="M143" s="157">
        <f>G143*(1+L143/100)</f>
        <v>0</v>
      </c>
      <c r="N143" s="156">
        <v>1</v>
      </c>
      <c r="O143" s="156">
        <f>ROUND(E143*N143,2)</f>
        <v>0.38</v>
      </c>
      <c r="P143" s="156">
        <v>0</v>
      </c>
      <c r="Q143" s="156">
        <f>ROUND(E143*P143,2)</f>
        <v>0</v>
      </c>
      <c r="R143" s="157" t="s">
        <v>349</v>
      </c>
      <c r="S143" s="157" t="s">
        <v>300</v>
      </c>
      <c r="T143" s="157" t="s">
        <v>300</v>
      </c>
      <c r="U143" s="157">
        <v>0</v>
      </c>
      <c r="V143" s="157">
        <f>ROUND(E143*U143,2)</f>
        <v>0</v>
      </c>
      <c r="W143" s="157"/>
      <c r="X143" s="157" t="s">
        <v>334</v>
      </c>
      <c r="Y143" s="157" t="s">
        <v>302</v>
      </c>
      <c r="Z143" s="147"/>
      <c r="AA143" s="147"/>
      <c r="AB143" s="147"/>
      <c r="AC143" s="147"/>
      <c r="AD143" s="147"/>
      <c r="AE143" s="147"/>
      <c r="AF143" s="147"/>
      <c r="AG143" s="147" t="s">
        <v>335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2" x14ac:dyDescent="0.2">
      <c r="A144" s="154"/>
      <c r="B144" s="155"/>
      <c r="C144" s="188" t="s">
        <v>603</v>
      </c>
      <c r="D144" s="159"/>
      <c r="E144" s="160">
        <v>0.36199999999999999</v>
      </c>
      <c r="F144" s="157"/>
      <c r="G144" s="157"/>
      <c r="H144" s="157"/>
      <c r="I144" s="157"/>
      <c r="J144" s="157"/>
      <c r="K144" s="157"/>
      <c r="L144" s="157"/>
      <c r="M144" s="157"/>
      <c r="N144" s="156"/>
      <c r="O144" s="156"/>
      <c r="P144" s="156"/>
      <c r="Q144" s="156"/>
      <c r="R144" s="157"/>
      <c r="S144" s="157"/>
      <c r="T144" s="157"/>
      <c r="U144" s="157"/>
      <c r="V144" s="157"/>
      <c r="W144" s="157"/>
      <c r="X144" s="157"/>
      <c r="Y144" s="157"/>
      <c r="Z144" s="147"/>
      <c r="AA144" s="147"/>
      <c r="AB144" s="147"/>
      <c r="AC144" s="147"/>
      <c r="AD144" s="147"/>
      <c r="AE144" s="147"/>
      <c r="AF144" s="147"/>
      <c r="AG144" s="147" t="s">
        <v>305</v>
      </c>
      <c r="AH144" s="147">
        <v>0</v>
      </c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3" x14ac:dyDescent="0.2">
      <c r="A145" s="154"/>
      <c r="B145" s="155"/>
      <c r="C145" s="195" t="s">
        <v>588</v>
      </c>
      <c r="D145" s="193"/>
      <c r="E145" s="194">
        <v>1.8100000000000002E-2</v>
      </c>
      <c r="F145" s="157"/>
      <c r="G145" s="157"/>
      <c r="H145" s="157"/>
      <c r="I145" s="157"/>
      <c r="J145" s="157"/>
      <c r="K145" s="157"/>
      <c r="L145" s="157"/>
      <c r="M145" s="157"/>
      <c r="N145" s="156"/>
      <c r="O145" s="156"/>
      <c r="P145" s="156"/>
      <c r="Q145" s="156"/>
      <c r="R145" s="157"/>
      <c r="S145" s="157"/>
      <c r="T145" s="157"/>
      <c r="U145" s="157"/>
      <c r="V145" s="157"/>
      <c r="W145" s="157"/>
      <c r="X145" s="157"/>
      <c r="Y145" s="157"/>
      <c r="Z145" s="147"/>
      <c r="AA145" s="147"/>
      <c r="AB145" s="147"/>
      <c r="AC145" s="147"/>
      <c r="AD145" s="147"/>
      <c r="AE145" s="147"/>
      <c r="AF145" s="147"/>
      <c r="AG145" s="147" t="s">
        <v>305</v>
      </c>
      <c r="AH145" s="147">
        <v>4</v>
      </c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1" x14ac:dyDescent="0.2">
      <c r="A146" s="173">
        <v>48</v>
      </c>
      <c r="B146" s="174" t="s">
        <v>604</v>
      </c>
      <c r="C146" s="187" t="s">
        <v>605</v>
      </c>
      <c r="D146" s="175" t="s">
        <v>348</v>
      </c>
      <c r="E146" s="176">
        <v>3.0450000000000001E-2</v>
      </c>
      <c r="F146" s="177"/>
      <c r="G146" s="178">
        <f>ROUND(E146*F146,2)</f>
        <v>0</v>
      </c>
      <c r="H146" s="158"/>
      <c r="I146" s="157">
        <f>ROUND(E146*H146,2)</f>
        <v>0</v>
      </c>
      <c r="J146" s="158"/>
      <c r="K146" s="157">
        <f>ROUND(E146*J146,2)</f>
        <v>0</v>
      </c>
      <c r="L146" s="157">
        <v>21</v>
      </c>
      <c r="M146" s="157">
        <f>G146*(1+L146/100)</f>
        <v>0</v>
      </c>
      <c r="N146" s="156">
        <v>1</v>
      </c>
      <c r="O146" s="156">
        <f>ROUND(E146*N146,2)</f>
        <v>0.03</v>
      </c>
      <c r="P146" s="156">
        <v>0</v>
      </c>
      <c r="Q146" s="156">
        <f>ROUND(E146*P146,2)</f>
        <v>0</v>
      </c>
      <c r="R146" s="157" t="s">
        <v>349</v>
      </c>
      <c r="S146" s="157" t="s">
        <v>300</v>
      </c>
      <c r="T146" s="157" t="s">
        <v>300</v>
      </c>
      <c r="U146" s="157">
        <v>0</v>
      </c>
      <c r="V146" s="157">
        <f>ROUND(E146*U146,2)</f>
        <v>0</v>
      </c>
      <c r="W146" s="157"/>
      <c r="X146" s="157" t="s">
        <v>334</v>
      </c>
      <c r="Y146" s="157" t="s">
        <v>302</v>
      </c>
      <c r="Z146" s="147"/>
      <c r="AA146" s="147"/>
      <c r="AB146" s="147"/>
      <c r="AC146" s="147"/>
      <c r="AD146" s="147"/>
      <c r="AE146" s="147"/>
      <c r="AF146" s="147"/>
      <c r="AG146" s="147" t="s">
        <v>335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2" x14ac:dyDescent="0.2">
      <c r="A147" s="154"/>
      <c r="B147" s="155"/>
      <c r="C147" s="188" t="s">
        <v>606</v>
      </c>
      <c r="D147" s="159"/>
      <c r="E147" s="160">
        <v>2.9000000000000001E-2</v>
      </c>
      <c r="F147" s="157"/>
      <c r="G147" s="157"/>
      <c r="H147" s="157"/>
      <c r="I147" s="157"/>
      <c r="J147" s="157"/>
      <c r="K147" s="157"/>
      <c r="L147" s="157"/>
      <c r="M147" s="157"/>
      <c r="N147" s="156"/>
      <c r="O147" s="156"/>
      <c r="P147" s="156"/>
      <c r="Q147" s="156"/>
      <c r="R147" s="157"/>
      <c r="S147" s="157"/>
      <c r="T147" s="157"/>
      <c r="U147" s="157"/>
      <c r="V147" s="157"/>
      <c r="W147" s="157"/>
      <c r="X147" s="157"/>
      <c r="Y147" s="157"/>
      <c r="Z147" s="147"/>
      <c r="AA147" s="147"/>
      <c r="AB147" s="147"/>
      <c r="AC147" s="147"/>
      <c r="AD147" s="147"/>
      <c r="AE147" s="147"/>
      <c r="AF147" s="147"/>
      <c r="AG147" s="147" t="s">
        <v>305</v>
      </c>
      <c r="AH147" s="147">
        <v>0</v>
      </c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3" x14ac:dyDescent="0.2">
      <c r="A148" s="154"/>
      <c r="B148" s="155"/>
      <c r="C148" s="195" t="s">
        <v>588</v>
      </c>
      <c r="D148" s="193"/>
      <c r="E148" s="194">
        <v>1.4499999999999999E-3</v>
      </c>
      <c r="F148" s="157"/>
      <c r="G148" s="157"/>
      <c r="H148" s="157"/>
      <c r="I148" s="157"/>
      <c r="J148" s="157"/>
      <c r="K148" s="157"/>
      <c r="L148" s="157"/>
      <c r="M148" s="157"/>
      <c r="N148" s="156"/>
      <c r="O148" s="156"/>
      <c r="P148" s="156"/>
      <c r="Q148" s="156"/>
      <c r="R148" s="157"/>
      <c r="S148" s="157"/>
      <c r="T148" s="157"/>
      <c r="U148" s="157"/>
      <c r="V148" s="157"/>
      <c r="W148" s="157"/>
      <c r="X148" s="157"/>
      <c r="Y148" s="157"/>
      <c r="Z148" s="147"/>
      <c r="AA148" s="147"/>
      <c r="AB148" s="147"/>
      <c r="AC148" s="147"/>
      <c r="AD148" s="147"/>
      <c r="AE148" s="147"/>
      <c r="AF148" s="147"/>
      <c r="AG148" s="147" t="s">
        <v>305</v>
      </c>
      <c r="AH148" s="147">
        <v>4</v>
      </c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">
      <c r="A149" s="173">
        <v>49</v>
      </c>
      <c r="B149" s="174" t="s">
        <v>607</v>
      </c>
      <c r="C149" s="187" t="s">
        <v>608</v>
      </c>
      <c r="D149" s="175" t="s">
        <v>348</v>
      </c>
      <c r="E149" s="176">
        <v>0.115</v>
      </c>
      <c r="F149" s="177"/>
      <c r="G149" s="178">
        <f>ROUND(E149*F149,2)</f>
        <v>0</v>
      </c>
      <c r="H149" s="158"/>
      <c r="I149" s="157">
        <f>ROUND(E149*H149,2)</f>
        <v>0</v>
      </c>
      <c r="J149" s="158"/>
      <c r="K149" s="157">
        <f>ROUND(E149*J149,2)</f>
        <v>0</v>
      </c>
      <c r="L149" s="157">
        <v>21</v>
      </c>
      <c r="M149" s="157">
        <f>G149*(1+L149/100)</f>
        <v>0</v>
      </c>
      <c r="N149" s="156">
        <v>1.9539999999999998E-2</v>
      </c>
      <c r="O149" s="156">
        <f>ROUND(E149*N149,2)</f>
        <v>0</v>
      </c>
      <c r="P149" s="156">
        <v>0</v>
      </c>
      <c r="Q149" s="156">
        <f>ROUND(E149*P149,2)</f>
        <v>0</v>
      </c>
      <c r="R149" s="157"/>
      <c r="S149" s="157" t="s">
        <v>300</v>
      </c>
      <c r="T149" s="157" t="s">
        <v>300</v>
      </c>
      <c r="U149" s="157">
        <v>18.175000000000001</v>
      </c>
      <c r="V149" s="157">
        <f>ROUND(E149*U149,2)</f>
        <v>2.09</v>
      </c>
      <c r="W149" s="157"/>
      <c r="X149" s="157" t="s">
        <v>301</v>
      </c>
      <c r="Y149" s="157" t="s">
        <v>302</v>
      </c>
      <c r="Z149" s="147"/>
      <c r="AA149" s="147"/>
      <c r="AB149" s="147"/>
      <c r="AC149" s="147"/>
      <c r="AD149" s="147"/>
      <c r="AE149" s="147"/>
      <c r="AF149" s="147"/>
      <c r="AG149" s="147" t="s">
        <v>303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ht="22.5" outlineLevel="2" x14ac:dyDescent="0.2">
      <c r="A150" s="154"/>
      <c r="B150" s="155"/>
      <c r="C150" s="188" t="s">
        <v>609</v>
      </c>
      <c r="D150" s="159"/>
      <c r="E150" s="160">
        <v>0.115</v>
      </c>
      <c r="F150" s="157"/>
      <c r="G150" s="157"/>
      <c r="H150" s="157"/>
      <c r="I150" s="157"/>
      <c r="J150" s="157"/>
      <c r="K150" s="157"/>
      <c r="L150" s="157"/>
      <c r="M150" s="157"/>
      <c r="N150" s="156"/>
      <c r="O150" s="156"/>
      <c r="P150" s="156"/>
      <c r="Q150" s="156"/>
      <c r="R150" s="157"/>
      <c r="S150" s="157"/>
      <c r="T150" s="157"/>
      <c r="U150" s="157"/>
      <c r="V150" s="157"/>
      <c r="W150" s="157"/>
      <c r="X150" s="157"/>
      <c r="Y150" s="157"/>
      <c r="Z150" s="147"/>
      <c r="AA150" s="147"/>
      <c r="AB150" s="147"/>
      <c r="AC150" s="147"/>
      <c r="AD150" s="147"/>
      <c r="AE150" s="147"/>
      <c r="AF150" s="147"/>
      <c r="AG150" s="147" t="s">
        <v>305</v>
      </c>
      <c r="AH150" s="147">
        <v>0</v>
      </c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1" x14ac:dyDescent="0.2">
      <c r="A151" s="173">
        <v>50</v>
      </c>
      <c r="B151" s="174" t="s">
        <v>610</v>
      </c>
      <c r="C151" s="187" t="s">
        <v>611</v>
      </c>
      <c r="D151" s="175" t="s">
        <v>348</v>
      </c>
      <c r="E151" s="176">
        <v>0.12075</v>
      </c>
      <c r="F151" s="177"/>
      <c r="G151" s="178">
        <f>ROUND(E151*F151,2)</f>
        <v>0</v>
      </c>
      <c r="H151" s="158"/>
      <c r="I151" s="157">
        <f>ROUND(E151*H151,2)</f>
        <v>0</v>
      </c>
      <c r="J151" s="158"/>
      <c r="K151" s="157">
        <f>ROUND(E151*J151,2)</f>
        <v>0</v>
      </c>
      <c r="L151" s="157">
        <v>21</v>
      </c>
      <c r="M151" s="157">
        <f>G151*(1+L151/100)</f>
        <v>0</v>
      </c>
      <c r="N151" s="156">
        <v>1</v>
      </c>
      <c r="O151" s="156">
        <f>ROUND(E151*N151,2)</f>
        <v>0.12</v>
      </c>
      <c r="P151" s="156">
        <v>0</v>
      </c>
      <c r="Q151" s="156">
        <f>ROUND(E151*P151,2)</f>
        <v>0</v>
      </c>
      <c r="R151" s="157" t="s">
        <v>349</v>
      </c>
      <c r="S151" s="157" t="s">
        <v>300</v>
      </c>
      <c r="T151" s="157" t="s">
        <v>300</v>
      </c>
      <c r="U151" s="157">
        <v>0</v>
      </c>
      <c r="V151" s="157">
        <f>ROUND(E151*U151,2)</f>
        <v>0</v>
      </c>
      <c r="W151" s="157"/>
      <c r="X151" s="157" t="s">
        <v>334</v>
      </c>
      <c r="Y151" s="157" t="s">
        <v>302</v>
      </c>
      <c r="Z151" s="147"/>
      <c r="AA151" s="147"/>
      <c r="AB151" s="147"/>
      <c r="AC151" s="147"/>
      <c r="AD151" s="147"/>
      <c r="AE151" s="147"/>
      <c r="AF151" s="147"/>
      <c r="AG151" s="147" t="s">
        <v>335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2" x14ac:dyDescent="0.2">
      <c r="A152" s="154"/>
      <c r="B152" s="155"/>
      <c r="C152" s="188" t="s">
        <v>612</v>
      </c>
      <c r="D152" s="159"/>
      <c r="E152" s="160">
        <v>0.115</v>
      </c>
      <c r="F152" s="157"/>
      <c r="G152" s="157"/>
      <c r="H152" s="157"/>
      <c r="I152" s="157"/>
      <c r="J152" s="157"/>
      <c r="K152" s="157"/>
      <c r="L152" s="157"/>
      <c r="M152" s="157"/>
      <c r="N152" s="156"/>
      <c r="O152" s="156"/>
      <c r="P152" s="156"/>
      <c r="Q152" s="156"/>
      <c r="R152" s="157"/>
      <c r="S152" s="157"/>
      <c r="T152" s="157"/>
      <c r="U152" s="157"/>
      <c r="V152" s="157"/>
      <c r="W152" s="157"/>
      <c r="X152" s="157"/>
      <c r="Y152" s="157"/>
      <c r="Z152" s="147"/>
      <c r="AA152" s="147"/>
      <c r="AB152" s="147"/>
      <c r="AC152" s="147"/>
      <c r="AD152" s="147"/>
      <c r="AE152" s="147"/>
      <c r="AF152" s="147"/>
      <c r="AG152" s="147" t="s">
        <v>305</v>
      </c>
      <c r="AH152" s="147">
        <v>0</v>
      </c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3" x14ac:dyDescent="0.2">
      <c r="A153" s="154"/>
      <c r="B153" s="155"/>
      <c r="C153" s="195" t="s">
        <v>588</v>
      </c>
      <c r="D153" s="193"/>
      <c r="E153" s="194">
        <v>5.7499999999999999E-3</v>
      </c>
      <c r="F153" s="157"/>
      <c r="G153" s="157"/>
      <c r="H153" s="157"/>
      <c r="I153" s="157"/>
      <c r="J153" s="157"/>
      <c r="K153" s="157"/>
      <c r="L153" s="157"/>
      <c r="M153" s="157"/>
      <c r="N153" s="156"/>
      <c r="O153" s="156"/>
      <c r="P153" s="156"/>
      <c r="Q153" s="156"/>
      <c r="R153" s="157"/>
      <c r="S153" s="157"/>
      <c r="T153" s="157"/>
      <c r="U153" s="157"/>
      <c r="V153" s="157"/>
      <c r="W153" s="157"/>
      <c r="X153" s="157"/>
      <c r="Y153" s="157"/>
      <c r="Z153" s="147"/>
      <c r="AA153" s="147"/>
      <c r="AB153" s="147"/>
      <c r="AC153" s="147"/>
      <c r="AD153" s="147"/>
      <c r="AE153" s="147"/>
      <c r="AF153" s="147"/>
      <c r="AG153" s="147" t="s">
        <v>305</v>
      </c>
      <c r="AH153" s="147">
        <v>4</v>
      </c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ht="22.5" outlineLevel="1" x14ac:dyDescent="0.2">
      <c r="A154" s="173">
        <v>51</v>
      </c>
      <c r="B154" s="174" t="s">
        <v>613</v>
      </c>
      <c r="C154" s="187" t="s">
        <v>614</v>
      </c>
      <c r="D154" s="175" t="s">
        <v>348</v>
      </c>
      <c r="E154" s="176">
        <v>0.63500000000000001</v>
      </c>
      <c r="F154" s="177"/>
      <c r="G154" s="178">
        <f>ROUND(E154*F154,2)</f>
        <v>0</v>
      </c>
      <c r="H154" s="158"/>
      <c r="I154" s="157">
        <f>ROUND(E154*H154,2)</f>
        <v>0</v>
      </c>
      <c r="J154" s="158"/>
      <c r="K154" s="157">
        <f>ROUND(E154*J154,2)</f>
        <v>0</v>
      </c>
      <c r="L154" s="157">
        <v>21</v>
      </c>
      <c r="M154" s="157">
        <f>G154*(1+L154/100)</f>
        <v>0</v>
      </c>
      <c r="N154" s="156">
        <v>1.221E-2</v>
      </c>
      <c r="O154" s="156">
        <f>ROUND(E154*N154,2)</f>
        <v>0.01</v>
      </c>
      <c r="P154" s="156">
        <v>0</v>
      </c>
      <c r="Q154" s="156">
        <f>ROUND(E154*P154,2)</f>
        <v>0</v>
      </c>
      <c r="R154" s="157"/>
      <c r="S154" s="157" t="s">
        <v>300</v>
      </c>
      <c r="T154" s="157" t="s">
        <v>300</v>
      </c>
      <c r="U154" s="157">
        <v>15.532999999999999</v>
      </c>
      <c r="V154" s="157">
        <f>ROUND(E154*U154,2)</f>
        <v>9.86</v>
      </c>
      <c r="W154" s="157"/>
      <c r="X154" s="157" t="s">
        <v>301</v>
      </c>
      <c r="Y154" s="157" t="s">
        <v>302</v>
      </c>
      <c r="Z154" s="147"/>
      <c r="AA154" s="147"/>
      <c r="AB154" s="147"/>
      <c r="AC154" s="147"/>
      <c r="AD154" s="147"/>
      <c r="AE154" s="147"/>
      <c r="AF154" s="147"/>
      <c r="AG154" s="147" t="s">
        <v>303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2" x14ac:dyDescent="0.2">
      <c r="A155" s="154"/>
      <c r="B155" s="155"/>
      <c r="C155" s="188" t="s">
        <v>615</v>
      </c>
      <c r="D155" s="159"/>
      <c r="E155" s="160">
        <v>0.63500000000000001</v>
      </c>
      <c r="F155" s="157"/>
      <c r="G155" s="157"/>
      <c r="H155" s="157"/>
      <c r="I155" s="157"/>
      <c r="J155" s="157"/>
      <c r="K155" s="157"/>
      <c r="L155" s="157"/>
      <c r="M155" s="157"/>
      <c r="N155" s="156"/>
      <c r="O155" s="156"/>
      <c r="P155" s="156"/>
      <c r="Q155" s="156"/>
      <c r="R155" s="157"/>
      <c r="S155" s="157"/>
      <c r="T155" s="157"/>
      <c r="U155" s="157"/>
      <c r="V155" s="157"/>
      <c r="W155" s="157"/>
      <c r="X155" s="157"/>
      <c r="Y155" s="157"/>
      <c r="Z155" s="147"/>
      <c r="AA155" s="147"/>
      <c r="AB155" s="147"/>
      <c r="AC155" s="147"/>
      <c r="AD155" s="147"/>
      <c r="AE155" s="147"/>
      <c r="AF155" s="147"/>
      <c r="AG155" s="147" t="s">
        <v>305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outlineLevel="1" x14ac:dyDescent="0.2">
      <c r="A156" s="173">
        <v>52</v>
      </c>
      <c r="B156" s="174" t="s">
        <v>616</v>
      </c>
      <c r="C156" s="187" t="s">
        <v>617</v>
      </c>
      <c r="D156" s="175" t="s">
        <v>348</v>
      </c>
      <c r="E156" s="176">
        <v>0.66674999999999995</v>
      </c>
      <c r="F156" s="177"/>
      <c r="G156" s="178">
        <f>ROUND(E156*F156,2)</f>
        <v>0</v>
      </c>
      <c r="H156" s="158"/>
      <c r="I156" s="157">
        <f>ROUND(E156*H156,2)</f>
        <v>0</v>
      </c>
      <c r="J156" s="158"/>
      <c r="K156" s="157">
        <f>ROUND(E156*J156,2)</f>
        <v>0</v>
      </c>
      <c r="L156" s="157">
        <v>21</v>
      </c>
      <c r="M156" s="157">
        <f>G156*(1+L156/100)</f>
        <v>0</v>
      </c>
      <c r="N156" s="156">
        <v>1</v>
      </c>
      <c r="O156" s="156">
        <f>ROUND(E156*N156,2)</f>
        <v>0.67</v>
      </c>
      <c r="P156" s="156">
        <v>0</v>
      </c>
      <c r="Q156" s="156">
        <f>ROUND(E156*P156,2)</f>
        <v>0</v>
      </c>
      <c r="R156" s="157" t="s">
        <v>349</v>
      </c>
      <c r="S156" s="157" t="s">
        <v>300</v>
      </c>
      <c r="T156" s="157" t="s">
        <v>300</v>
      </c>
      <c r="U156" s="157">
        <v>0</v>
      </c>
      <c r="V156" s="157">
        <f>ROUND(E156*U156,2)</f>
        <v>0</v>
      </c>
      <c r="W156" s="157"/>
      <c r="X156" s="157" t="s">
        <v>334</v>
      </c>
      <c r="Y156" s="157" t="s">
        <v>302</v>
      </c>
      <c r="Z156" s="147"/>
      <c r="AA156" s="147"/>
      <c r="AB156" s="147"/>
      <c r="AC156" s="147"/>
      <c r="AD156" s="147"/>
      <c r="AE156" s="147"/>
      <c r="AF156" s="147"/>
      <c r="AG156" s="147" t="s">
        <v>335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2" x14ac:dyDescent="0.2">
      <c r="A157" s="154"/>
      <c r="B157" s="155"/>
      <c r="C157" s="188" t="s">
        <v>618</v>
      </c>
      <c r="D157" s="159"/>
      <c r="E157" s="160">
        <v>0.63500000000000001</v>
      </c>
      <c r="F157" s="157"/>
      <c r="G157" s="157"/>
      <c r="H157" s="157"/>
      <c r="I157" s="157"/>
      <c r="J157" s="157"/>
      <c r="K157" s="157"/>
      <c r="L157" s="157"/>
      <c r="M157" s="157"/>
      <c r="N157" s="156"/>
      <c r="O157" s="156"/>
      <c r="P157" s="156"/>
      <c r="Q157" s="156"/>
      <c r="R157" s="157"/>
      <c r="S157" s="157"/>
      <c r="T157" s="157"/>
      <c r="U157" s="157"/>
      <c r="V157" s="157"/>
      <c r="W157" s="157"/>
      <c r="X157" s="157"/>
      <c r="Y157" s="157"/>
      <c r="Z157" s="147"/>
      <c r="AA157" s="147"/>
      <c r="AB157" s="147"/>
      <c r="AC157" s="147"/>
      <c r="AD157" s="147"/>
      <c r="AE157" s="147"/>
      <c r="AF157" s="147"/>
      <c r="AG157" s="147" t="s">
        <v>305</v>
      </c>
      <c r="AH157" s="147">
        <v>0</v>
      </c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3" x14ac:dyDescent="0.2">
      <c r="A158" s="154"/>
      <c r="B158" s="155"/>
      <c r="C158" s="195" t="s">
        <v>588</v>
      </c>
      <c r="D158" s="193"/>
      <c r="E158" s="194">
        <v>3.175E-2</v>
      </c>
      <c r="F158" s="157"/>
      <c r="G158" s="157"/>
      <c r="H158" s="157"/>
      <c r="I158" s="157"/>
      <c r="J158" s="157"/>
      <c r="K158" s="157"/>
      <c r="L158" s="157"/>
      <c r="M158" s="157"/>
      <c r="N158" s="156"/>
      <c r="O158" s="156"/>
      <c r="P158" s="156"/>
      <c r="Q158" s="156"/>
      <c r="R158" s="157"/>
      <c r="S158" s="157"/>
      <c r="T158" s="157"/>
      <c r="U158" s="157"/>
      <c r="V158" s="157"/>
      <c r="W158" s="157"/>
      <c r="X158" s="157"/>
      <c r="Y158" s="157"/>
      <c r="Z158" s="147"/>
      <c r="AA158" s="147"/>
      <c r="AB158" s="147"/>
      <c r="AC158" s="147"/>
      <c r="AD158" s="147"/>
      <c r="AE158" s="147"/>
      <c r="AF158" s="147"/>
      <c r="AG158" s="147" t="s">
        <v>305</v>
      </c>
      <c r="AH158" s="147">
        <v>4</v>
      </c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1" x14ac:dyDescent="0.2">
      <c r="A159" s="173">
        <v>53</v>
      </c>
      <c r="B159" s="174" t="s">
        <v>619</v>
      </c>
      <c r="C159" s="187" t="s">
        <v>620</v>
      </c>
      <c r="D159" s="175" t="s">
        <v>348</v>
      </c>
      <c r="E159" s="176">
        <v>1.6799999999999999E-2</v>
      </c>
      <c r="F159" s="177"/>
      <c r="G159" s="178">
        <f>ROUND(E159*F159,2)</f>
        <v>0</v>
      </c>
      <c r="H159" s="158"/>
      <c r="I159" s="157">
        <f>ROUND(E159*H159,2)</f>
        <v>0</v>
      </c>
      <c r="J159" s="158"/>
      <c r="K159" s="157">
        <f>ROUND(E159*J159,2)</f>
        <v>0</v>
      </c>
      <c r="L159" s="157">
        <v>21</v>
      </c>
      <c r="M159" s="157">
        <f>G159*(1+L159/100)</f>
        <v>0</v>
      </c>
      <c r="N159" s="156">
        <v>1</v>
      </c>
      <c r="O159" s="156">
        <f>ROUND(E159*N159,2)</f>
        <v>0.02</v>
      </c>
      <c r="P159" s="156">
        <v>0</v>
      </c>
      <c r="Q159" s="156">
        <f>ROUND(E159*P159,2)</f>
        <v>0</v>
      </c>
      <c r="R159" s="157" t="s">
        <v>349</v>
      </c>
      <c r="S159" s="157" t="s">
        <v>300</v>
      </c>
      <c r="T159" s="157" t="s">
        <v>300</v>
      </c>
      <c r="U159" s="157">
        <v>0</v>
      </c>
      <c r="V159" s="157">
        <f>ROUND(E159*U159,2)</f>
        <v>0</v>
      </c>
      <c r="W159" s="157"/>
      <c r="X159" s="157" t="s">
        <v>334</v>
      </c>
      <c r="Y159" s="157" t="s">
        <v>302</v>
      </c>
      <c r="Z159" s="147"/>
      <c r="AA159" s="147"/>
      <c r="AB159" s="147"/>
      <c r="AC159" s="147"/>
      <c r="AD159" s="147"/>
      <c r="AE159" s="147"/>
      <c r="AF159" s="147"/>
      <c r="AG159" s="147" t="s">
        <v>335</v>
      </c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2" x14ac:dyDescent="0.2">
      <c r="A160" s="154"/>
      <c r="B160" s="155"/>
      <c r="C160" s="188" t="s">
        <v>621</v>
      </c>
      <c r="D160" s="159"/>
      <c r="E160" s="160">
        <v>1.6E-2</v>
      </c>
      <c r="F160" s="157"/>
      <c r="G160" s="157"/>
      <c r="H160" s="157"/>
      <c r="I160" s="157"/>
      <c r="J160" s="157"/>
      <c r="K160" s="157"/>
      <c r="L160" s="157"/>
      <c r="M160" s="157"/>
      <c r="N160" s="156"/>
      <c r="O160" s="156"/>
      <c r="P160" s="156"/>
      <c r="Q160" s="156"/>
      <c r="R160" s="157"/>
      <c r="S160" s="157"/>
      <c r="T160" s="157"/>
      <c r="U160" s="157"/>
      <c r="V160" s="157"/>
      <c r="W160" s="157"/>
      <c r="X160" s="157"/>
      <c r="Y160" s="157"/>
      <c r="Z160" s="147"/>
      <c r="AA160" s="147"/>
      <c r="AB160" s="147"/>
      <c r="AC160" s="147"/>
      <c r="AD160" s="147"/>
      <c r="AE160" s="147"/>
      <c r="AF160" s="147"/>
      <c r="AG160" s="147" t="s">
        <v>305</v>
      </c>
      <c r="AH160" s="147">
        <v>0</v>
      </c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3" x14ac:dyDescent="0.2">
      <c r="A161" s="154"/>
      <c r="B161" s="155"/>
      <c r="C161" s="195" t="s">
        <v>588</v>
      </c>
      <c r="D161" s="193"/>
      <c r="E161" s="194">
        <v>8.0000000000000004E-4</v>
      </c>
      <c r="F161" s="157"/>
      <c r="G161" s="157"/>
      <c r="H161" s="157"/>
      <c r="I161" s="157"/>
      <c r="J161" s="157"/>
      <c r="K161" s="157"/>
      <c r="L161" s="157"/>
      <c r="M161" s="157"/>
      <c r="N161" s="156"/>
      <c r="O161" s="156"/>
      <c r="P161" s="156"/>
      <c r="Q161" s="156"/>
      <c r="R161" s="157"/>
      <c r="S161" s="157"/>
      <c r="T161" s="157"/>
      <c r="U161" s="157"/>
      <c r="V161" s="157"/>
      <c r="W161" s="157"/>
      <c r="X161" s="157"/>
      <c r="Y161" s="157"/>
      <c r="Z161" s="147"/>
      <c r="AA161" s="147"/>
      <c r="AB161" s="147"/>
      <c r="AC161" s="147"/>
      <c r="AD161" s="147"/>
      <c r="AE161" s="147"/>
      <c r="AF161" s="147"/>
      <c r="AG161" s="147" t="s">
        <v>305</v>
      </c>
      <c r="AH161" s="147">
        <v>4</v>
      </c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1" x14ac:dyDescent="0.2">
      <c r="A162" s="173">
        <v>54</v>
      </c>
      <c r="B162" s="174" t="s">
        <v>622</v>
      </c>
      <c r="C162" s="187" t="s">
        <v>623</v>
      </c>
      <c r="D162" s="175" t="s">
        <v>348</v>
      </c>
      <c r="E162" s="176">
        <v>1.89E-2</v>
      </c>
      <c r="F162" s="177"/>
      <c r="G162" s="178">
        <f>ROUND(E162*F162,2)</f>
        <v>0</v>
      </c>
      <c r="H162" s="158"/>
      <c r="I162" s="157">
        <f>ROUND(E162*H162,2)</f>
        <v>0</v>
      </c>
      <c r="J162" s="158"/>
      <c r="K162" s="157">
        <f>ROUND(E162*J162,2)</f>
        <v>0</v>
      </c>
      <c r="L162" s="157">
        <v>21</v>
      </c>
      <c r="M162" s="157">
        <f>G162*(1+L162/100)</f>
        <v>0</v>
      </c>
      <c r="N162" s="156">
        <v>1</v>
      </c>
      <c r="O162" s="156">
        <f>ROUND(E162*N162,2)</f>
        <v>0.02</v>
      </c>
      <c r="P162" s="156">
        <v>0</v>
      </c>
      <c r="Q162" s="156">
        <f>ROUND(E162*P162,2)</f>
        <v>0</v>
      </c>
      <c r="R162" s="157" t="s">
        <v>349</v>
      </c>
      <c r="S162" s="157" t="s">
        <v>300</v>
      </c>
      <c r="T162" s="157" t="s">
        <v>300</v>
      </c>
      <c r="U162" s="157">
        <v>0</v>
      </c>
      <c r="V162" s="157">
        <f>ROUND(E162*U162,2)</f>
        <v>0</v>
      </c>
      <c r="W162" s="157"/>
      <c r="X162" s="157" t="s">
        <v>334</v>
      </c>
      <c r="Y162" s="157" t="s">
        <v>302</v>
      </c>
      <c r="Z162" s="147"/>
      <c r="AA162" s="147"/>
      <c r="AB162" s="147"/>
      <c r="AC162" s="147"/>
      <c r="AD162" s="147"/>
      <c r="AE162" s="147"/>
      <c r="AF162" s="147"/>
      <c r="AG162" s="147" t="s">
        <v>335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2" x14ac:dyDescent="0.2">
      <c r="A163" s="154"/>
      <c r="B163" s="155"/>
      <c r="C163" s="188" t="s">
        <v>624</v>
      </c>
      <c r="D163" s="159"/>
      <c r="E163" s="160">
        <v>1.7999999999999999E-2</v>
      </c>
      <c r="F163" s="157"/>
      <c r="G163" s="157"/>
      <c r="H163" s="157"/>
      <c r="I163" s="157"/>
      <c r="J163" s="157"/>
      <c r="K163" s="157"/>
      <c r="L163" s="157"/>
      <c r="M163" s="157"/>
      <c r="N163" s="156"/>
      <c r="O163" s="156"/>
      <c r="P163" s="156"/>
      <c r="Q163" s="156"/>
      <c r="R163" s="157"/>
      <c r="S163" s="157"/>
      <c r="T163" s="157"/>
      <c r="U163" s="157"/>
      <c r="V163" s="157"/>
      <c r="W163" s="157"/>
      <c r="X163" s="157"/>
      <c r="Y163" s="157"/>
      <c r="Z163" s="147"/>
      <c r="AA163" s="147"/>
      <c r="AB163" s="147"/>
      <c r="AC163" s="147"/>
      <c r="AD163" s="147"/>
      <c r="AE163" s="147"/>
      <c r="AF163" s="147"/>
      <c r="AG163" s="147" t="s">
        <v>305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3" x14ac:dyDescent="0.2">
      <c r="A164" s="154"/>
      <c r="B164" s="155"/>
      <c r="C164" s="195" t="s">
        <v>588</v>
      </c>
      <c r="D164" s="193"/>
      <c r="E164" s="194">
        <v>8.9999999999999998E-4</v>
      </c>
      <c r="F164" s="157"/>
      <c r="G164" s="157"/>
      <c r="H164" s="157"/>
      <c r="I164" s="157"/>
      <c r="J164" s="157"/>
      <c r="K164" s="157"/>
      <c r="L164" s="157"/>
      <c r="M164" s="157"/>
      <c r="N164" s="156"/>
      <c r="O164" s="156"/>
      <c r="P164" s="156"/>
      <c r="Q164" s="156"/>
      <c r="R164" s="157"/>
      <c r="S164" s="157"/>
      <c r="T164" s="157"/>
      <c r="U164" s="157"/>
      <c r="V164" s="157"/>
      <c r="W164" s="157"/>
      <c r="X164" s="157"/>
      <c r="Y164" s="157"/>
      <c r="Z164" s="147"/>
      <c r="AA164" s="147"/>
      <c r="AB164" s="147"/>
      <c r="AC164" s="147"/>
      <c r="AD164" s="147"/>
      <c r="AE164" s="147"/>
      <c r="AF164" s="147"/>
      <c r="AG164" s="147" t="s">
        <v>305</v>
      </c>
      <c r="AH164" s="147">
        <v>4</v>
      </c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1" x14ac:dyDescent="0.2">
      <c r="A165" s="173">
        <v>55</v>
      </c>
      <c r="B165" s="174" t="s">
        <v>625</v>
      </c>
      <c r="C165" s="187" t="s">
        <v>626</v>
      </c>
      <c r="D165" s="175" t="s">
        <v>348</v>
      </c>
      <c r="E165" s="176">
        <v>5.8799999999999998E-2</v>
      </c>
      <c r="F165" s="177"/>
      <c r="G165" s="178">
        <f>ROUND(E165*F165,2)</f>
        <v>0</v>
      </c>
      <c r="H165" s="158"/>
      <c r="I165" s="157">
        <f>ROUND(E165*H165,2)</f>
        <v>0</v>
      </c>
      <c r="J165" s="158"/>
      <c r="K165" s="157">
        <f>ROUND(E165*J165,2)</f>
        <v>0</v>
      </c>
      <c r="L165" s="157">
        <v>21</v>
      </c>
      <c r="M165" s="157">
        <f>G165*(1+L165/100)</f>
        <v>0</v>
      </c>
      <c r="N165" s="156">
        <v>1</v>
      </c>
      <c r="O165" s="156">
        <f>ROUND(E165*N165,2)</f>
        <v>0.06</v>
      </c>
      <c r="P165" s="156">
        <v>0</v>
      </c>
      <c r="Q165" s="156">
        <f>ROUND(E165*P165,2)</f>
        <v>0</v>
      </c>
      <c r="R165" s="157" t="s">
        <v>349</v>
      </c>
      <c r="S165" s="157" t="s">
        <v>300</v>
      </c>
      <c r="T165" s="157" t="s">
        <v>300</v>
      </c>
      <c r="U165" s="157">
        <v>0</v>
      </c>
      <c r="V165" s="157">
        <f>ROUND(E165*U165,2)</f>
        <v>0</v>
      </c>
      <c r="W165" s="157"/>
      <c r="X165" s="157" t="s">
        <v>334</v>
      </c>
      <c r="Y165" s="157" t="s">
        <v>302</v>
      </c>
      <c r="Z165" s="147"/>
      <c r="AA165" s="147"/>
      <c r="AB165" s="147"/>
      <c r="AC165" s="147"/>
      <c r="AD165" s="147"/>
      <c r="AE165" s="147"/>
      <c r="AF165" s="147"/>
      <c r="AG165" s="147" t="s">
        <v>335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2" x14ac:dyDescent="0.2">
      <c r="A166" s="154"/>
      <c r="B166" s="155"/>
      <c r="C166" s="188" t="s">
        <v>627</v>
      </c>
      <c r="D166" s="159"/>
      <c r="E166" s="160">
        <v>5.6000000000000001E-2</v>
      </c>
      <c r="F166" s="157"/>
      <c r="G166" s="157"/>
      <c r="H166" s="157"/>
      <c r="I166" s="157"/>
      <c r="J166" s="157"/>
      <c r="K166" s="157"/>
      <c r="L166" s="157"/>
      <c r="M166" s="157"/>
      <c r="N166" s="156"/>
      <c r="O166" s="156"/>
      <c r="P166" s="156"/>
      <c r="Q166" s="156"/>
      <c r="R166" s="157"/>
      <c r="S166" s="157"/>
      <c r="T166" s="157"/>
      <c r="U166" s="157"/>
      <c r="V166" s="157"/>
      <c r="W166" s="157"/>
      <c r="X166" s="157"/>
      <c r="Y166" s="157"/>
      <c r="Z166" s="147"/>
      <c r="AA166" s="147"/>
      <c r="AB166" s="147"/>
      <c r="AC166" s="147"/>
      <c r="AD166" s="147"/>
      <c r="AE166" s="147"/>
      <c r="AF166" s="147"/>
      <c r="AG166" s="147" t="s">
        <v>305</v>
      </c>
      <c r="AH166" s="147">
        <v>0</v>
      </c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3" x14ac:dyDescent="0.2">
      <c r="A167" s="154"/>
      <c r="B167" s="155"/>
      <c r="C167" s="195" t="s">
        <v>588</v>
      </c>
      <c r="D167" s="193"/>
      <c r="E167" s="194">
        <v>2.8E-3</v>
      </c>
      <c r="F167" s="157"/>
      <c r="G167" s="157"/>
      <c r="H167" s="157"/>
      <c r="I167" s="157"/>
      <c r="J167" s="157"/>
      <c r="K167" s="157"/>
      <c r="L167" s="157"/>
      <c r="M167" s="157"/>
      <c r="N167" s="156"/>
      <c r="O167" s="156"/>
      <c r="P167" s="156"/>
      <c r="Q167" s="156"/>
      <c r="R167" s="157"/>
      <c r="S167" s="157"/>
      <c r="T167" s="157"/>
      <c r="U167" s="157"/>
      <c r="V167" s="157"/>
      <c r="W167" s="157"/>
      <c r="X167" s="157"/>
      <c r="Y167" s="157"/>
      <c r="Z167" s="147"/>
      <c r="AA167" s="147"/>
      <c r="AB167" s="147"/>
      <c r="AC167" s="147"/>
      <c r="AD167" s="147"/>
      <c r="AE167" s="147"/>
      <c r="AF167" s="147"/>
      <c r="AG167" s="147" t="s">
        <v>305</v>
      </c>
      <c r="AH167" s="147">
        <v>4</v>
      </c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1" x14ac:dyDescent="0.2">
      <c r="A168" s="173">
        <v>56</v>
      </c>
      <c r="B168" s="174" t="s">
        <v>628</v>
      </c>
      <c r="C168" s="187" t="s">
        <v>629</v>
      </c>
      <c r="D168" s="175" t="s">
        <v>348</v>
      </c>
      <c r="E168" s="176">
        <v>2.4150000000000001E-2</v>
      </c>
      <c r="F168" s="177"/>
      <c r="G168" s="178">
        <f>ROUND(E168*F168,2)</f>
        <v>0</v>
      </c>
      <c r="H168" s="158"/>
      <c r="I168" s="157">
        <f>ROUND(E168*H168,2)</f>
        <v>0</v>
      </c>
      <c r="J168" s="158"/>
      <c r="K168" s="157">
        <f>ROUND(E168*J168,2)</f>
        <v>0</v>
      </c>
      <c r="L168" s="157">
        <v>21</v>
      </c>
      <c r="M168" s="157">
        <f>G168*(1+L168/100)</f>
        <v>0</v>
      </c>
      <c r="N168" s="156">
        <v>1</v>
      </c>
      <c r="O168" s="156">
        <f>ROUND(E168*N168,2)</f>
        <v>0.02</v>
      </c>
      <c r="P168" s="156">
        <v>0</v>
      </c>
      <c r="Q168" s="156">
        <f>ROUND(E168*P168,2)</f>
        <v>0</v>
      </c>
      <c r="R168" s="157" t="s">
        <v>349</v>
      </c>
      <c r="S168" s="157" t="s">
        <v>300</v>
      </c>
      <c r="T168" s="157" t="s">
        <v>300</v>
      </c>
      <c r="U168" s="157">
        <v>0</v>
      </c>
      <c r="V168" s="157">
        <f>ROUND(E168*U168,2)</f>
        <v>0</v>
      </c>
      <c r="W168" s="157"/>
      <c r="X168" s="157" t="s">
        <v>334</v>
      </c>
      <c r="Y168" s="157" t="s">
        <v>302</v>
      </c>
      <c r="Z168" s="147"/>
      <c r="AA168" s="147"/>
      <c r="AB168" s="147"/>
      <c r="AC168" s="147"/>
      <c r="AD168" s="147"/>
      <c r="AE168" s="147"/>
      <c r="AF168" s="147"/>
      <c r="AG168" s="147" t="s">
        <v>335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outlineLevel="2" x14ac:dyDescent="0.2">
      <c r="A169" s="154"/>
      <c r="B169" s="155"/>
      <c r="C169" s="188" t="s">
        <v>630</v>
      </c>
      <c r="D169" s="159"/>
      <c r="E169" s="160">
        <v>2.3E-2</v>
      </c>
      <c r="F169" s="157"/>
      <c r="G169" s="157"/>
      <c r="H169" s="157"/>
      <c r="I169" s="157"/>
      <c r="J169" s="157"/>
      <c r="K169" s="157"/>
      <c r="L169" s="157"/>
      <c r="M169" s="157"/>
      <c r="N169" s="156"/>
      <c r="O169" s="156"/>
      <c r="P169" s="156"/>
      <c r="Q169" s="156"/>
      <c r="R169" s="157"/>
      <c r="S169" s="157"/>
      <c r="T169" s="157"/>
      <c r="U169" s="157"/>
      <c r="V169" s="157"/>
      <c r="W169" s="157"/>
      <c r="X169" s="157"/>
      <c r="Y169" s="157"/>
      <c r="Z169" s="147"/>
      <c r="AA169" s="147"/>
      <c r="AB169" s="147"/>
      <c r="AC169" s="147"/>
      <c r="AD169" s="147"/>
      <c r="AE169" s="147"/>
      <c r="AF169" s="147"/>
      <c r="AG169" s="147" t="s">
        <v>305</v>
      </c>
      <c r="AH169" s="147">
        <v>0</v>
      </c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3" x14ac:dyDescent="0.2">
      <c r="A170" s="154"/>
      <c r="B170" s="155"/>
      <c r="C170" s="195" t="s">
        <v>588</v>
      </c>
      <c r="D170" s="193"/>
      <c r="E170" s="194">
        <v>1.15E-3</v>
      </c>
      <c r="F170" s="157"/>
      <c r="G170" s="157"/>
      <c r="H170" s="157"/>
      <c r="I170" s="157"/>
      <c r="J170" s="157"/>
      <c r="K170" s="157"/>
      <c r="L170" s="157"/>
      <c r="M170" s="157"/>
      <c r="N170" s="156"/>
      <c r="O170" s="156"/>
      <c r="P170" s="156"/>
      <c r="Q170" s="156"/>
      <c r="R170" s="157"/>
      <c r="S170" s="157"/>
      <c r="T170" s="157"/>
      <c r="U170" s="157"/>
      <c r="V170" s="157"/>
      <c r="W170" s="157"/>
      <c r="X170" s="157"/>
      <c r="Y170" s="157"/>
      <c r="Z170" s="147"/>
      <c r="AA170" s="147"/>
      <c r="AB170" s="147"/>
      <c r="AC170" s="147"/>
      <c r="AD170" s="147"/>
      <c r="AE170" s="147"/>
      <c r="AF170" s="147"/>
      <c r="AG170" s="147" t="s">
        <v>305</v>
      </c>
      <c r="AH170" s="147">
        <v>4</v>
      </c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1" x14ac:dyDescent="0.2">
      <c r="A171" s="173">
        <v>57</v>
      </c>
      <c r="B171" s="174" t="s">
        <v>631</v>
      </c>
      <c r="C171" s="187" t="s">
        <v>632</v>
      </c>
      <c r="D171" s="175" t="s">
        <v>348</v>
      </c>
      <c r="E171" s="176">
        <v>2.205E-2</v>
      </c>
      <c r="F171" s="177"/>
      <c r="G171" s="178">
        <f>ROUND(E171*F171,2)</f>
        <v>0</v>
      </c>
      <c r="H171" s="158"/>
      <c r="I171" s="157">
        <f>ROUND(E171*H171,2)</f>
        <v>0</v>
      </c>
      <c r="J171" s="158"/>
      <c r="K171" s="157">
        <f>ROUND(E171*J171,2)</f>
        <v>0</v>
      </c>
      <c r="L171" s="157">
        <v>21</v>
      </c>
      <c r="M171" s="157">
        <f>G171*(1+L171/100)</f>
        <v>0</v>
      </c>
      <c r="N171" s="156">
        <v>1</v>
      </c>
      <c r="O171" s="156">
        <f>ROUND(E171*N171,2)</f>
        <v>0.02</v>
      </c>
      <c r="P171" s="156">
        <v>0</v>
      </c>
      <c r="Q171" s="156">
        <f>ROUND(E171*P171,2)</f>
        <v>0</v>
      </c>
      <c r="R171" s="157" t="s">
        <v>349</v>
      </c>
      <c r="S171" s="157" t="s">
        <v>300</v>
      </c>
      <c r="T171" s="157" t="s">
        <v>300</v>
      </c>
      <c r="U171" s="157">
        <v>0</v>
      </c>
      <c r="V171" s="157">
        <f>ROUND(E171*U171,2)</f>
        <v>0</v>
      </c>
      <c r="W171" s="157"/>
      <c r="X171" s="157" t="s">
        <v>334</v>
      </c>
      <c r="Y171" s="157" t="s">
        <v>302</v>
      </c>
      <c r="Z171" s="147"/>
      <c r="AA171" s="147"/>
      <c r="AB171" s="147"/>
      <c r="AC171" s="147"/>
      <c r="AD171" s="147"/>
      <c r="AE171" s="147"/>
      <c r="AF171" s="147"/>
      <c r="AG171" s="147" t="s">
        <v>335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2" x14ac:dyDescent="0.2">
      <c r="A172" s="154"/>
      <c r="B172" s="155"/>
      <c r="C172" s="188" t="s">
        <v>633</v>
      </c>
      <c r="D172" s="159"/>
      <c r="E172" s="160">
        <v>2.1000000000000001E-2</v>
      </c>
      <c r="F172" s="157"/>
      <c r="G172" s="157"/>
      <c r="H172" s="157"/>
      <c r="I172" s="157"/>
      <c r="J172" s="157"/>
      <c r="K172" s="157"/>
      <c r="L172" s="157"/>
      <c r="M172" s="157"/>
      <c r="N172" s="156"/>
      <c r="O172" s="156"/>
      <c r="P172" s="156"/>
      <c r="Q172" s="156"/>
      <c r="R172" s="157"/>
      <c r="S172" s="157"/>
      <c r="T172" s="157"/>
      <c r="U172" s="157"/>
      <c r="V172" s="157"/>
      <c r="W172" s="157"/>
      <c r="X172" s="157"/>
      <c r="Y172" s="157"/>
      <c r="Z172" s="147"/>
      <c r="AA172" s="147"/>
      <c r="AB172" s="147"/>
      <c r="AC172" s="147"/>
      <c r="AD172" s="147"/>
      <c r="AE172" s="147"/>
      <c r="AF172" s="147"/>
      <c r="AG172" s="147" t="s">
        <v>305</v>
      </c>
      <c r="AH172" s="147">
        <v>0</v>
      </c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3" x14ac:dyDescent="0.2">
      <c r="A173" s="154"/>
      <c r="B173" s="155"/>
      <c r="C173" s="195" t="s">
        <v>588</v>
      </c>
      <c r="D173" s="193"/>
      <c r="E173" s="194">
        <v>1.0499999999999999E-3</v>
      </c>
      <c r="F173" s="157"/>
      <c r="G173" s="157"/>
      <c r="H173" s="157"/>
      <c r="I173" s="157"/>
      <c r="J173" s="157"/>
      <c r="K173" s="157"/>
      <c r="L173" s="157"/>
      <c r="M173" s="157"/>
      <c r="N173" s="156"/>
      <c r="O173" s="156"/>
      <c r="P173" s="156"/>
      <c r="Q173" s="156"/>
      <c r="R173" s="157"/>
      <c r="S173" s="157"/>
      <c r="T173" s="157"/>
      <c r="U173" s="157"/>
      <c r="V173" s="157"/>
      <c r="W173" s="157"/>
      <c r="X173" s="157"/>
      <c r="Y173" s="157"/>
      <c r="Z173" s="147"/>
      <c r="AA173" s="147"/>
      <c r="AB173" s="147"/>
      <c r="AC173" s="147"/>
      <c r="AD173" s="147"/>
      <c r="AE173" s="147"/>
      <c r="AF173" s="147"/>
      <c r="AG173" s="147" t="s">
        <v>305</v>
      </c>
      <c r="AH173" s="147">
        <v>4</v>
      </c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1" x14ac:dyDescent="0.2">
      <c r="A174" s="173">
        <v>58</v>
      </c>
      <c r="B174" s="174" t="s">
        <v>634</v>
      </c>
      <c r="C174" s="187" t="s">
        <v>635</v>
      </c>
      <c r="D174" s="175" t="s">
        <v>348</v>
      </c>
      <c r="E174" s="176">
        <v>7.3499999999999998E-3</v>
      </c>
      <c r="F174" s="177"/>
      <c r="G174" s="178">
        <f>ROUND(E174*F174,2)</f>
        <v>0</v>
      </c>
      <c r="H174" s="158"/>
      <c r="I174" s="157">
        <f>ROUND(E174*H174,2)</f>
        <v>0</v>
      </c>
      <c r="J174" s="158"/>
      <c r="K174" s="157">
        <f>ROUND(E174*J174,2)</f>
        <v>0</v>
      </c>
      <c r="L174" s="157">
        <v>21</v>
      </c>
      <c r="M174" s="157">
        <f>G174*(1+L174/100)</f>
        <v>0</v>
      </c>
      <c r="N174" s="156">
        <v>1</v>
      </c>
      <c r="O174" s="156">
        <f>ROUND(E174*N174,2)</f>
        <v>0.01</v>
      </c>
      <c r="P174" s="156">
        <v>0</v>
      </c>
      <c r="Q174" s="156">
        <f>ROUND(E174*P174,2)</f>
        <v>0</v>
      </c>
      <c r="R174" s="157" t="s">
        <v>349</v>
      </c>
      <c r="S174" s="157" t="s">
        <v>300</v>
      </c>
      <c r="T174" s="157" t="s">
        <v>300</v>
      </c>
      <c r="U174" s="157">
        <v>0</v>
      </c>
      <c r="V174" s="157">
        <f>ROUND(E174*U174,2)</f>
        <v>0</v>
      </c>
      <c r="W174" s="157"/>
      <c r="X174" s="157" t="s">
        <v>334</v>
      </c>
      <c r="Y174" s="157" t="s">
        <v>302</v>
      </c>
      <c r="Z174" s="147"/>
      <c r="AA174" s="147"/>
      <c r="AB174" s="147"/>
      <c r="AC174" s="147"/>
      <c r="AD174" s="147"/>
      <c r="AE174" s="147"/>
      <c r="AF174" s="147"/>
      <c r="AG174" s="147" t="s">
        <v>335</v>
      </c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outlineLevel="2" x14ac:dyDescent="0.2">
      <c r="A175" s="154"/>
      <c r="B175" s="155"/>
      <c r="C175" s="188" t="s">
        <v>636</v>
      </c>
      <c r="D175" s="159"/>
      <c r="E175" s="160">
        <v>7.0000000000000001E-3</v>
      </c>
      <c r="F175" s="157"/>
      <c r="G175" s="157"/>
      <c r="H175" s="157"/>
      <c r="I175" s="157"/>
      <c r="J175" s="157"/>
      <c r="K175" s="157"/>
      <c r="L175" s="157"/>
      <c r="M175" s="157"/>
      <c r="N175" s="156"/>
      <c r="O175" s="156"/>
      <c r="P175" s="156"/>
      <c r="Q175" s="156"/>
      <c r="R175" s="157"/>
      <c r="S175" s="157"/>
      <c r="T175" s="157"/>
      <c r="U175" s="157"/>
      <c r="V175" s="157"/>
      <c r="W175" s="157"/>
      <c r="X175" s="157"/>
      <c r="Y175" s="157"/>
      <c r="Z175" s="147"/>
      <c r="AA175" s="147"/>
      <c r="AB175" s="147"/>
      <c r="AC175" s="147"/>
      <c r="AD175" s="147"/>
      <c r="AE175" s="147"/>
      <c r="AF175" s="147"/>
      <c r="AG175" s="147" t="s">
        <v>305</v>
      </c>
      <c r="AH175" s="147">
        <v>0</v>
      </c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outlineLevel="3" x14ac:dyDescent="0.2">
      <c r="A176" s="154"/>
      <c r="B176" s="155"/>
      <c r="C176" s="195" t="s">
        <v>588</v>
      </c>
      <c r="D176" s="193"/>
      <c r="E176" s="194">
        <v>3.5E-4</v>
      </c>
      <c r="F176" s="157"/>
      <c r="G176" s="157"/>
      <c r="H176" s="157"/>
      <c r="I176" s="157"/>
      <c r="J176" s="157"/>
      <c r="K176" s="157"/>
      <c r="L176" s="157"/>
      <c r="M176" s="157"/>
      <c r="N176" s="156"/>
      <c r="O176" s="156"/>
      <c r="P176" s="156"/>
      <c r="Q176" s="156"/>
      <c r="R176" s="157"/>
      <c r="S176" s="157"/>
      <c r="T176" s="157"/>
      <c r="U176" s="157"/>
      <c r="V176" s="157"/>
      <c r="W176" s="157"/>
      <c r="X176" s="157"/>
      <c r="Y176" s="157"/>
      <c r="Z176" s="147"/>
      <c r="AA176" s="147"/>
      <c r="AB176" s="147"/>
      <c r="AC176" s="147"/>
      <c r="AD176" s="147"/>
      <c r="AE176" s="147"/>
      <c r="AF176" s="147"/>
      <c r="AG176" s="147" t="s">
        <v>305</v>
      </c>
      <c r="AH176" s="147">
        <v>4</v>
      </c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ht="22.5" outlineLevel="1" x14ac:dyDescent="0.2">
      <c r="A177" s="173">
        <v>59</v>
      </c>
      <c r="B177" s="174" t="s">
        <v>637</v>
      </c>
      <c r="C177" s="187" t="s">
        <v>638</v>
      </c>
      <c r="D177" s="175" t="s">
        <v>348</v>
      </c>
      <c r="E177" s="176">
        <v>0.25619999999999998</v>
      </c>
      <c r="F177" s="177"/>
      <c r="G177" s="178">
        <f>ROUND(E177*F177,2)</f>
        <v>0</v>
      </c>
      <c r="H177" s="158"/>
      <c r="I177" s="157">
        <f>ROUND(E177*H177,2)</f>
        <v>0</v>
      </c>
      <c r="J177" s="158"/>
      <c r="K177" s="157">
        <f>ROUND(E177*J177,2)</f>
        <v>0</v>
      </c>
      <c r="L177" s="157">
        <v>21</v>
      </c>
      <c r="M177" s="157">
        <f>G177*(1+L177/100)</f>
        <v>0</v>
      </c>
      <c r="N177" s="156">
        <v>1</v>
      </c>
      <c r="O177" s="156">
        <f>ROUND(E177*N177,2)</f>
        <v>0.26</v>
      </c>
      <c r="P177" s="156">
        <v>0</v>
      </c>
      <c r="Q177" s="156">
        <f>ROUND(E177*P177,2)</f>
        <v>0</v>
      </c>
      <c r="R177" s="157" t="s">
        <v>349</v>
      </c>
      <c r="S177" s="157" t="s">
        <v>300</v>
      </c>
      <c r="T177" s="157" t="s">
        <v>300</v>
      </c>
      <c r="U177" s="157">
        <v>0</v>
      </c>
      <c r="V177" s="157">
        <f>ROUND(E177*U177,2)</f>
        <v>0</v>
      </c>
      <c r="W177" s="157"/>
      <c r="X177" s="157" t="s">
        <v>334</v>
      </c>
      <c r="Y177" s="157" t="s">
        <v>302</v>
      </c>
      <c r="Z177" s="147"/>
      <c r="AA177" s="147"/>
      <c r="AB177" s="147"/>
      <c r="AC177" s="147"/>
      <c r="AD177" s="147"/>
      <c r="AE177" s="147"/>
      <c r="AF177" s="147"/>
      <c r="AG177" s="147" t="s">
        <v>335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2" x14ac:dyDescent="0.2">
      <c r="A178" s="154"/>
      <c r="B178" s="155"/>
      <c r="C178" s="188" t="s">
        <v>639</v>
      </c>
      <c r="D178" s="159"/>
      <c r="E178" s="160">
        <v>0.24399999999999999</v>
      </c>
      <c r="F178" s="157"/>
      <c r="G178" s="157"/>
      <c r="H178" s="157"/>
      <c r="I178" s="157"/>
      <c r="J178" s="157"/>
      <c r="K178" s="157"/>
      <c r="L178" s="157"/>
      <c r="M178" s="157"/>
      <c r="N178" s="156"/>
      <c r="O178" s="156"/>
      <c r="P178" s="156"/>
      <c r="Q178" s="156"/>
      <c r="R178" s="157"/>
      <c r="S178" s="157"/>
      <c r="T178" s="157"/>
      <c r="U178" s="157"/>
      <c r="V178" s="157"/>
      <c r="W178" s="157"/>
      <c r="X178" s="157"/>
      <c r="Y178" s="157"/>
      <c r="Z178" s="147"/>
      <c r="AA178" s="147"/>
      <c r="AB178" s="147"/>
      <c r="AC178" s="147"/>
      <c r="AD178" s="147"/>
      <c r="AE178" s="147"/>
      <c r="AF178" s="147"/>
      <c r="AG178" s="147" t="s">
        <v>305</v>
      </c>
      <c r="AH178" s="147">
        <v>0</v>
      </c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3" x14ac:dyDescent="0.2">
      <c r="A179" s="154"/>
      <c r="B179" s="155"/>
      <c r="C179" s="195" t="s">
        <v>588</v>
      </c>
      <c r="D179" s="193"/>
      <c r="E179" s="194">
        <v>1.2200000000000001E-2</v>
      </c>
      <c r="F179" s="157"/>
      <c r="G179" s="157"/>
      <c r="H179" s="157"/>
      <c r="I179" s="157"/>
      <c r="J179" s="157"/>
      <c r="K179" s="157"/>
      <c r="L179" s="157"/>
      <c r="M179" s="157"/>
      <c r="N179" s="156"/>
      <c r="O179" s="156"/>
      <c r="P179" s="156"/>
      <c r="Q179" s="156"/>
      <c r="R179" s="157"/>
      <c r="S179" s="157"/>
      <c r="T179" s="157"/>
      <c r="U179" s="157"/>
      <c r="V179" s="157"/>
      <c r="W179" s="157"/>
      <c r="X179" s="157"/>
      <c r="Y179" s="157"/>
      <c r="Z179" s="147"/>
      <c r="AA179" s="147"/>
      <c r="AB179" s="147"/>
      <c r="AC179" s="147"/>
      <c r="AD179" s="147"/>
      <c r="AE179" s="147"/>
      <c r="AF179" s="147"/>
      <c r="AG179" s="147" t="s">
        <v>305</v>
      </c>
      <c r="AH179" s="147">
        <v>4</v>
      </c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ht="22.5" outlineLevel="1" x14ac:dyDescent="0.2">
      <c r="A180" s="173">
        <v>60</v>
      </c>
      <c r="B180" s="174" t="s">
        <v>640</v>
      </c>
      <c r="C180" s="187" t="s">
        <v>641</v>
      </c>
      <c r="D180" s="175" t="s">
        <v>348</v>
      </c>
      <c r="E180" s="176">
        <v>2.35E-2</v>
      </c>
      <c r="F180" s="177"/>
      <c r="G180" s="178">
        <f>ROUND(E180*F180,2)</f>
        <v>0</v>
      </c>
      <c r="H180" s="158"/>
      <c r="I180" s="157">
        <f>ROUND(E180*H180,2)</f>
        <v>0</v>
      </c>
      <c r="J180" s="158"/>
      <c r="K180" s="157">
        <f>ROUND(E180*J180,2)</f>
        <v>0</v>
      </c>
      <c r="L180" s="157">
        <v>21</v>
      </c>
      <c r="M180" s="157">
        <f>G180*(1+L180/100)</f>
        <v>0</v>
      </c>
      <c r="N180" s="156">
        <v>1</v>
      </c>
      <c r="O180" s="156">
        <f>ROUND(E180*N180,2)</f>
        <v>0.02</v>
      </c>
      <c r="P180" s="156">
        <v>0</v>
      </c>
      <c r="Q180" s="156">
        <f>ROUND(E180*P180,2)</f>
        <v>0</v>
      </c>
      <c r="R180" s="157" t="s">
        <v>349</v>
      </c>
      <c r="S180" s="157" t="s">
        <v>300</v>
      </c>
      <c r="T180" s="157" t="s">
        <v>300</v>
      </c>
      <c r="U180" s="157">
        <v>0</v>
      </c>
      <c r="V180" s="157">
        <f>ROUND(E180*U180,2)</f>
        <v>0</v>
      </c>
      <c r="W180" s="157"/>
      <c r="X180" s="157" t="s">
        <v>334</v>
      </c>
      <c r="Y180" s="157" t="s">
        <v>302</v>
      </c>
      <c r="Z180" s="147"/>
      <c r="AA180" s="147"/>
      <c r="AB180" s="147"/>
      <c r="AC180" s="147"/>
      <c r="AD180" s="147"/>
      <c r="AE180" s="147"/>
      <c r="AF180" s="147"/>
      <c r="AG180" s="147" t="s">
        <v>335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2" x14ac:dyDescent="0.2">
      <c r="A181" s="154"/>
      <c r="B181" s="155"/>
      <c r="C181" s="188" t="s">
        <v>642</v>
      </c>
      <c r="D181" s="159"/>
      <c r="E181" s="160">
        <v>2.2380000000000001E-2</v>
      </c>
      <c r="F181" s="157"/>
      <c r="G181" s="157"/>
      <c r="H181" s="157"/>
      <c r="I181" s="157"/>
      <c r="J181" s="157"/>
      <c r="K181" s="157"/>
      <c r="L181" s="157"/>
      <c r="M181" s="157"/>
      <c r="N181" s="156"/>
      <c r="O181" s="156"/>
      <c r="P181" s="156"/>
      <c r="Q181" s="156"/>
      <c r="R181" s="157"/>
      <c r="S181" s="157"/>
      <c r="T181" s="157"/>
      <c r="U181" s="157"/>
      <c r="V181" s="157"/>
      <c r="W181" s="157"/>
      <c r="X181" s="157"/>
      <c r="Y181" s="157"/>
      <c r="Z181" s="147"/>
      <c r="AA181" s="147"/>
      <c r="AB181" s="147"/>
      <c r="AC181" s="147"/>
      <c r="AD181" s="147"/>
      <c r="AE181" s="147"/>
      <c r="AF181" s="147"/>
      <c r="AG181" s="147" t="s">
        <v>305</v>
      </c>
      <c r="AH181" s="147">
        <v>0</v>
      </c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3" x14ac:dyDescent="0.2">
      <c r="A182" s="154"/>
      <c r="B182" s="155"/>
      <c r="C182" s="195" t="s">
        <v>588</v>
      </c>
      <c r="D182" s="193"/>
      <c r="E182" s="194">
        <v>1.1199999999999999E-3</v>
      </c>
      <c r="F182" s="157"/>
      <c r="G182" s="157"/>
      <c r="H182" s="157"/>
      <c r="I182" s="157"/>
      <c r="J182" s="157"/>
      <c r="K182" s="157"/>
      <c r="L182" s="157"/>
      <c r="M182" s="157"/>
      <c r="N182" s="156"/>
      <c r="O182" s="156"/>
      <c r="P182" s="156"/>
      <c r="Q182" s="156"/>
      <c r="R182" s="157"/>
      <c r="S182" s="157"/>
      <c r="T182" s="157"/>
      <c r="U182" s="157"/>
      <c r="V182" s="157"/>
      <c r="W182" s="157"/>
      <c r="X182" s="157"/>
      <c r="Y182" s="157"/>
      <c r="Z182" s="147"/>
      <c r="AA182" s="147"/>
      <c r="AB182" s="147"/>
      <c r="AC182" s="147"/>
      <c r="AD182" s="147"/>
      <c r="AE182" s="147"/>
      <c r="AF182" s="147"/>
      <c r="AG182" s="147" t="s">
        <v>305</v>
      </c>
      <c r="AH182" s="147">
        <v>4</v>
      </c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outlineLevel="1" x14ac:dyDescent="0.2">
      <c r="A183" s="173">
        <v>61</v>
      </c>
      <c r="B183" s="174" t="s">
        <v>643</v>
      </c>
      <c r="C183" s="187" t="s">
        <v>644</v>
      </c>
      <c r="D183" s="175" t="s">
        <v>338</v>
      </c>
      <c r="E183" s="176">
        <v>0.16400000000000001</v>
      </c>
      <c r="F183" s="177"/>
      <c r="G183" s="178">
        <f>ROUND(E183*F183,2)</f>
        <v>0</v>
      </c>
      <c r="H183" s="158"/>
      <c r="I183" s="157">
        <f>ROUND(E183*H183,2)</f>
        <v>0</v>
      </c>
      <c r="J183" s="158"/>
      <c r="K183" s="157">
        <f>ROUND(E183*J183,2)</f>
        <v>0</v>
      </c>
      <c r="L183" s="157">
        <v>21</v>
      </c>
      <c r="M183" s="157">
        <f>G183*(1+L183/100)</f>
        <v>0</v>
      </c>
      <c r="N183" s="156">
        <v>0.76182000000000005</v>
      </c>
      <c r="O183" s="156">
        <f>ROUND(E183*N183,2)</f>
        <v>0.12</v>
      </c>
      <c r="P183" s="156">
        <v>0</v>
      </c>
      <c r="Q183" s="156">
        <f>ROUND(E183*P183,2)</f>
        <v>0</v>
      </c>
      <c r="R183" s="157"/>
      <c r="S183" s="157" t="s">
        <v>300</v>
      </c>
      <c r="T183" s="157" t="s">
        <v>300</v>
      </c>
      <c r="U183" s="157">
        <v>3.08188</v>
      </c>
      <c r="V183" s="157">
        <f>ROUND(E183*U183,2)</f>
        <v>0.51</v>
      </c>
      <c r="W183" s="157"/>
      <c r="X183" s="157" t="s">
        <v>301</v>
      </c>
      <c r="Y183" s="157" t="s">
        <v>302</v>
      </c>
      <c r="Z183" s="147"/>
      <c r="AA183" s="147"/>
      <c r="AB183" s="147"/>
      <c r="AC183" s="147"/>
      <c r="AD183" s="147"/>
      <c r="AE183" s="147"/>
      <c r="AF183" s="147"/>
      <c r="AG183" s="147" t="s">
        <v>303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2" x14ac:dyDescent="0.2">
      <c r="A184" s="154"/>
      <c r="B184" s="155"/>
      <c r="C184" s="188" t="s">
        <v>645</v>
      </c>
      <c r="D184" s="159"/>
      <c r="E184" s="160">
        <v>0.16400000000000001</v>
      </c>
      <c r="F184" s="157"/>
      <c r="G184" s="157"/>
      <c r="H184" s="157"/>
      <c r="I184" s="157"/>
      <c r="J184" s="157"/>
      <c r="K184" s="157"/>
      <c r="L184" s="157"/>
      <c r="M184" s="157"/>
      <c r="N184" s="156"/>
      <c r="O184" s="156"/>
      <c r="P184" s="156"/>
      <c r="Q184" s="156"/>
      <c r="R184" s="157"/>
      <c r="S184" s="157"/>
      <c r="T184" s="157"/>
      <c r="U184" s="157"/>
      <c r="V184" s="157"/>
      <c r="W184" s="157"/>
      <c r="X184" s="157"/>
      <c r="Y184" s="157"/>
      <c r="Z184" s="147"/>
      <c r="AA184" s="147"/>
      <c r="AB184" s="147"/>
      <c r="AC184" s="147"/>
      <c r="AD184" s="147"/>
      <c r="AE184" s="147"/>
      <c r="AF184" s="147"/>
      <c r="AG184" s="147" t="s">
        <v>305</v>
      </c>
      <c r="AH184" s="147">
        <v>0</v>
      </c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ht="22.5" outlineLevel="1" x14ac:dyDescent="0.2">
      <c r="A185" s="173">
        <v>62</v>
      </c>
      <c r="B185" s="174" t="s">
        <v>646</v>
      </c>
      <c r="C185" s="187" t="s">
        <v>3651</v>
      </c>
      <c r="D185" s="175" t="s">
        <v>308</v>
      </c>
      <c r="E185" s="176">
        <v>52.462499999999999</v>
      </c>
      <c r="F185" s="177"/>
      <c r="G185" s="178">
        <f>ROUND(E185*F185,2)</f>
        <v>0</v>
      </c>
      <c r="H185" s="158"/>
      <c r="I185" s="157">
        <f>ROUND(E185*H185,2)</f>
        <v>0</v>
      </c>
      <c r="J185" s="158"/>
      <c r="K185" s="157">
        <f>ROUND(E185*J185,2)</f>
        <v>0</v>
      </c>
      <c r="L185" s="157">
        <v>21</v>
      </c>
      <c r="M185" s="157">
        <f>G185*(1+L185/100)</f>
        <v>0</v>
      </c>
      <c r="N185" s="156">
        <v>0.48470000000000002</v>
      </c>
      <c r="O185" s="156">
        <f>ROUND(E185*N185,2)</f>
        <v>25.43</v>
      </c>
      <c r="P185" s="156">
        <v>0</v>
      </c>
      <c r="Q185" s="156">
        <f>ROUND(E185*P185,2)</f>
        <v>0</v>
      </c>
      <c r="R185" s="157"/>
      <c r="S185" s="157" t="s">
        <v>300</v>
      </c>
      <c r="T185" s="157" t="s">
        <v>300</v>
      </c>
      <c r="U185" s="157">
        <v>0.69799999999999995</v>
      </c>
      <c r="V185" s="157">
        <f>ROUND(E185*U185,2)</f>
        <v>36.619999999999997</v>
      </c>
      <c r="W185" s="157"/>
      <c r="X185" s="157" t="s">
        <v>301</v>
      </c>
      <c r="Y185" s="157" t="s">
        <v>302</v>
      </c>
      <c r="Z185" s="147"/>
      <c r="AA185" s="147"/>
      <c r="AB185" s="147"/>
      <c r="AC185" s="147"/>
      <c r="AD185" s="147"/>
      <c r="AE185" s="147"/>
      <c r="AF185" s="147"/>
      <c r="AG185" s="147" t="s">
        <v>303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outlineLevel="2" x14ac:dyDescent="0.2">
      <c r="A186" s="154"/>
      <c r="B186" s="155"/>
      <c r="C186" s="188" t="s">
        <v>647</v>
      </c>
      <c r="D186" s="159"/>
      <c r="E186" s="160">
        <v>52.462499999999999</v>
      </c>
      <c r="F186" s="157"/>
      <c r="G186" s="157"/>
      <c r="H186" s="157"/>
      <c r="I186" s="157"/>
      <c r="J186" s="157"/>
      <c r="K186" s="157"/>
      <c r="L186" s="157"/>
      <c r="M186" s="157"/>
      <c r="N186" s="156"/>
      <c r="O186" s="156"/>
      <c r="P186" s="156"/>
      <c r="Q186" s="156"/>
      <c r="R186" s="157"/>
      <c r="S186" s="157"/>
      <c r="T186" s="157"/>
      <c r="U186" s="157"/>
      <c r="V186" s="157"/>
      <c r="W186" s="157"/>
      <c r="X186" s="157"/>
      <c r="Y186" s="157"/>
      <c r="Z186" s="147"/>
      <c r="AA186" s="147"/>
      <c r="AB186" s="147"/>
      <c r="AC186" s="147"/>
      <c r="AD186" s="147"/>
      <c r="AE186" s="147"/>
      <c r="AF186" s="147"/>
      <c r="AG186" s="147" t="s">
        <v>305</v>
      </c>
      <c r="AH186" s="147">
        <v>0</v>
      </c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ht="22.5" outlineLevel="1" x14ac:dyDescent="0.2">
      <c r="A187" s="173">
        <v>63</v>
      </c>
      <c r="B187" s="174" t="s">
        <v>648</v>
      </c>
      <c r="C187" s="187" t="s">
        <v>649</v>
      </c>
      <c r="D187" s="175" t="s">
        <v>348</v>
      </c>
      <c r="E187" s="176">
        <v>0.72499999999999998</v>
      </c>
      <c r="F187" s="177"/>
      <c r="G187" s="178">
        <f>ROUND(E187*F187,2)</f>
        <v>0</v>
      </c>
      <c r="H187" s="158"/>
      <c r="I187" s="157">
        <f>ROUND(E187*H187,2)</f>
        <v>0</v>
      </c>
      <c r="J187" s="158"/>
      <c r="K187" s="157">
        <f>ROUND(E187*J187,2)</f>
        <v>0</v>
      </c>
      <c r="L187" s="157">
        <v>21</v>
      </c>
      <c r="M187" s="157">
        <f>G187*(1+L187/100)</f>
        <v>0</v>
      </c>
      <c r="N187" s="156">
        <v>1.0210999999999999</v>
      </c>
      <c r="O187" s="156">
        <f>ROUND(E187*N187,2)</f>
        <v>0.74</v>
      </c>
      <c r="P187" s="156">
        <v>0</v>
      </c>
      <c r="Q187" s="156">
        <f>ROUND(E187*P187,2)</f>
        <v>0</v>
      </c>
      <c r="R187" s="157"/>
      <c r="S187" s="157" t="s">
        <v>300</v>
      </c>
      <c r="T187" s="157" t="s">
        <v>300</v>
      </c>
      <c r="U187" s="157">
        <v>25.271000000000001</v>
      </c>
      <c r="V187" s="157">
        <f>ROUND(E187*U187,2)</f>
        <v>18.32</v>
      </c>
      <c r="W187" s="157"/>
      <c r="X187" s="157" t="s">
        <v>301</v>
      </c>
      <c r="Y187" s="157" t="s">
        <v>302</v>
      </c>
      <c r="Z187" s="147"/>
      <c r="AA187" s="147"/>
      <c r="AB187" s="147"/>
      <c r="AC187" s="147"/>
      <c r="AD187" s="147"/>
      <c r="AE187" s="147"/>
      <c r="AF187" s="147"/>
      <c r="AG187" s="147" t="s">
        <v>303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2" x14ac:dyDescent="0.2">
      <c r="A188" s="154"/>
      <c r="B188" s="155"/>
      <c r="C188" s="188" t="s">
        <v>650</v>
      </c>
      <c r="D188" s="159"/>
      <c r="E188" s="160">
        <v>0.72499999999999998</v>
      </c>
      <c r="F188" s="157"/>
      <c r="G188" s="157"/>
      <c r="H188" s="157"/>
      <c r="I188" s="157"/>
      <c r="J188" s="157"/>
      <c r="K188" s="157"/>
      <c r="L188" s="157"/>
      <c r="M188" s="157"/>
      <c r="N188" s="156"/>
      <c r="O188" s="156"/>
      <c r="P188" s="156"/>
      <c r="Q188" s="156"/>
      <c r="R188" s="157"/>
      <c r="S188" s="157"/>
      <c r="T188" s="157"/>
      <c r="U188" s="157"/>
      <c r="V188" s="157"/>
      <c r="W188" s="157"/>
      <c r="X188" s="157"/>
      <c r="Y188" s="157"/>
      <c r="Z188" s="147"/>
      <c r="AA188" s="147"/>
      <c r="AB188" s="147"/>
      <c r="AC188" s="147"/>
      <c r="AD188" s="147"/>
      <c r="AE188" s="147"/>
      <c r="AF188" s="147"/>
      <c r="AG188" s="147" t="s">
        <v>305</v>
      </c>
      <c r="AH188" s="147">
        <v>0</v>
      </c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2">
      <c r="A189" s="173">
        <v>64</v>
      </c>
      <c r="B189" s="174" t="s">
        <v>651</v>
      </c>
      <c r="C189" s="187" t="s">
        <v>652</v>
      </c>
      <c r="D189" s="175" t="s">
        <v>338</v>
      </c>
      <c r="E189" s="176">
        <v>20.100000000000001</v>
      </c>
      <c r="F189" s="177"/>
      <c r="G189" s="178">
        <f>ROUND(E189*F189,2)</f>
        <v>0</v>
      </c>
      <c r="H189" s="158"/>
      <c r="I189" s="157">
        <f>ROUND(E189*H189,2)</f>
        <v>0</v>
      </c>
      <c r="J189" s="158"/>
      <c r="K189" s="157">
        <f>ROUND(E189*J189,2)</f>
        <v>0</v>
      </c>
      <c r="L189" s="157">
        <v>21</v>
      </c>
      <c r="M189" s="157">
        <f>G189*(1+L189/100)</f>
        <v>0</v>
      </c>
      <c r="N189" s="156">
        <v>2.5298500000000002</v>
      </c>
      <c r="O189" s="156">
        <f>ROUND(E189*N189,2)</f>
        <v>50.85</v>
      </c>
      <c r="P189" s="156">
        <v>0</v>
      </c>
      <c r="Q189" s="156">
        <f>ROUND(E189*P189,2)</f>
        <v>0</v>
      </c>
      <c r="R189" s="157"/>
      <c r="S189" s="157" t="s">
        <v>300</v>
      </c>
      <c r="T189" s="157" t="s">
        <v>300</v>
      </c>
      <c r="U189" s="157">
        <v>1.212</v>
      </c>
      <c r="V189" s="157">
        <f>ROUND(E189*U189,2)</f>
        <v>24.36</v>
      </c>
      <c r="W189" s="157"/>
      <c r="X189" s="157" t="s">
        <v>301</v>
      </c>
      <c r="Y189" s="157" t="s">
        <v>302</v>
      </c>
      <c r="Z189" s="147"/>
      <c r="AA189" s="147"/>
      <c r="AB189" s="147"/>
      <c r="AC189" s="147"/>
      <c r="AD189" s="147"/>
      <c r="AE189" s="147"/>
      <c r="AF189" s="147"/>
      <c r="AG189" s="147" t="s">
        <v>303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2" x14ac:dyDescent="0.2">
      <c r="A190" s="154"/>
      <c r="B190" s="155"/>
      <c r="C190" s="274" t="s">
        <v>653</v>
      </c>
      <c r="D190" s="275"/>
      <c r="E190" s="275"/>
      <c r="F190" s="275"/>
      <c r="G190" s="275"/>
      <c r="H190" s="157"/>
      <c r="I190" s="157"/>
      <c r="J190" s="157"/>
      <c r="K190" s="157"/>
      <c r="L190" s="157"/>
      <c r="M190" s="157"/>
      <c r="N190" s="156"/>
      <c r="O190" s="156"/>
      <c r="P190" s="156"/>
      <c r="Q190" s="156"/>
      <c r="R190" s="157"/>
      <c r="S190" s="157"/>
      <c r="T190" s="157"/>
      <c r="U190" s="157"/>
      <c r="V190" s="157"/>
      <c r="W190" s="157"/>
      <c r="X190" s="157"/>
      <c r="Y190" s="157"/>
      <c r="Z190" s="147"/>
      <c r="AA190" s="147"/>
      <c r="AB190" s="147"/>
      <c r="AC190" s="147"/>
      <c r="AD190" s="147"/>
      <c r="AE190" s="147"/>
      <c r="AF190" s="147"/>
      <c r="AG190" s="147" t="s">
        <v>319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ht="22.5" outlineLevel="2" x14ac:dyDescent="0.2">
      <c r="A191" s="154"/>
      <c r="B191" s="155"/>
      <c r="C191" s="188" t="s">
        <v>654</v>
      </c>
      <c r="D191" s="159"/>
      <c r="E191" s="160">
        <v>15</v>
      </c>
      <c r="F191" s="157"/>
      <c r="G191" s="157"/>
      <c r="H191" s="157"/>
      <c r="I191" s="157"/>
      <c r="J191" s="157"/>
      <c r="K191" s="157"/>
      <c r="L191" s="157"/>
      <c r="M191" s="157"/>
      <c r="N191" s="156"/>
      <c r="O191" s="156"/>
      <c r="P191" s="156"/>
      <c r="Q191" s="156"/>
      <c r="R191" s="157"/>
      <c r="S191" s="157"/>
      <c r="T191" s="157"/>
      <c r="U191" s="157"/>
      <c r="V191" s="157"/>
      <c r="W191" s="157"/>
      <c r="X191" s="157"/>
      <c r="Y191" s="157"/>
      <c r="Z191" s="147"/>
      <c r="AA191" s="147"/>
      <c r="AB191" s="147"/>
      <c r="AC191" s="147"/>
      <c r="AD191" s="147"/>
      <c r="AE191" s="147"/>
      <c r="AF191" s="147"/>
      <c r="AG191" s="147" t="s">
        <v>305</v>
      </c>
      <c r="AH191" s="147">
        <v>0</v>
      </c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3" x14ac:dyDescent="0.2">
      <c r="A192" s="154"/>
      <c r="B192" s="155"/>
      <c r="C192" s="188" t="s">
        <v>655</v>
      </c>
      <c r="D192" s="159"/>
      <c r="E192" s="160">
        <v>5.0999999999999996</v>
      </c>
      <c r="F192" s="157"/>
      <c r="G192" s="157"/>
      <c r="H192" s="157"/>
      <c r="I192" s="157"/>
      <c r="J192" s="157"/>
      <c r="K192" s="157"/>
      <c r="L192" s="157"/>
      <c r="M192" s="157"/>
      <c r="N192" s="156"/>
      <c r="O192" s="156"/>
      <c r="P192" s="156"/>
      <c r="Q192" s="156"/>
      <c r="R192" s="157"/>
      <c r="S192" s="157"/>
      <c r="T192" s="157"/>
      <c r="U192" s="157"/>
      <c r="V192" s="157"/>
      <c r="W192" s="157"/>
      <c r="X192" s="157"/>
      <c r="Y192" s="157"/>
      <c r="Z192" s="147"/>
      <c r="AA192" s="147"/>
      <c r="AB192" s="147"/>
      <c r="AC192" s="147"/>
      <c r="AD192" s="147"/>
      <c r="AE192" s="147"/>
      <c r="AF192" s="147"/>
      <c r="AG192" s="147" t="s">
        <v>305</v>
      </c>
      <c r="AH192" s="147">
        <v>0</v>
      </c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ht="22.5" outlineLevel="1" x14ac:dyDescent="0.2">
      <c r="A193" s="173">
        <v>65</v>
      </c>
      <c r="B193" s="174" t="s">
        <v>648</v>
      </c>
      <c r="C193" s="187" t="s">
        <v>649</v>
      </c>
      <c r="D193" s="175" t="s">
        <v>348</v>
      </c>
      <c r="E193" s="176">
        <v>7.6300000000000007E-2</v>
      </c>
      <c r="F193" s="177"/>
      <c r="G193" s="178">
        <f>ROUND(E193*F193,2)</f>
        <v>0</v>
      </c>
      <c r="H193" s="158"/>
      <c r="I193" s="157">
        <f>ROUND(E193*H193,2)</f>
        <v>0</v>
      </c>
      <c r="J193" s="158"/>
      <c r="K193" s="157">
        <f>ROUND(E193*J193,2)</f>
        <v>0</v>
      </c>
      <c r="L193" s="157">
        <v>21</v>
      </c>
      <c r="M193" s="157">
        <f>G193*(1+L193/100)</f>
        <v>0</v>
      </c>
      <c r="N193" s="156">
        <v>1.0210999999999999</v>
      </c>
      <c r="O193" s="156">
        <f>ROUND(E193*N193,2)</f>
        <v>0.08</v>
      </c>
      <c r="P193" s="156">
        <v>0</v>
      </c>
      <c r="Q193" s="156">
        <f>ROUND(E193*P193,2)</f>
        <v>0</v>
      </c>
      <c r="R193" s="157"/>
      <c r="S193" s="157" t="s">
        <v>300</v>
      </c>
      <c r="T193" s="157" t="s">
        <v>300</v>
      </c>
      <c r="U193" s="157">
        <v>25.271000000000001</v>
      </c>
      <c r="V193" s="157">
        <f>ROUND(E193*U193,2)</f>
        <v>1.93</v>
      </c>
      <c r="W193" s="157"/>
      <c r="X193" s="157" t="s">
        <v>301</v>
      </c>
      <c r="Y193" s="157" t="s">
        <v>302</v>
      </c>
      <c r="Z193" s="147"/>
      <c r="AA193" s="147"/>
      <c r="AB193" s="147"/>
      <c r="AC193" s="147"/>
      <c r="AD193" s="147"/>
      <c r="AE193" s="147"/>
      <c r="AF193" s="147"/>
      <c r="AG193" s="147" t="s">
        <v>303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ht="22.5" outlineLevel="2" x14ac:dyDescent="0.2">
      <c r="A194" s="154"/>
      <c r="B194" s="155"/>
      <c r="C194" s="188" t="s">
        <v>656</v>
      </c>
      <c r="D194" s="159"/>
      <c r="E194" s="160">
        <v>6.3399999999999998E-2</v>
      </c>
      <c r="F194" s="157"/>
      <c r="G194" s="157"/>
      <c r="H194" s="157"/>
      <c r="I194" s="157"/>
      <c r="J194" s="157"/>
      <c r="K194" s="157"/>
      <c r="L194" s="157"/>
      <c r="M194" s="157"/>
      <c r="N194" s="156"/>
      <c r="O194" s="156"/>
      <c r="P194" s="156"/>
      <c r="Q194" s="156"/>
      <c r="R194" s="157"/>
      <c r="S194" s="157"/>
      <c r="T194" s="157"/>
      <c r="U194" s="157"/>
      <c r="V194" s="157"/>
      <c r="W194" s="157"/>
      <c r="X194" s="157"/>
      <c r="Y194" s="157"/>
      <c r="Z194" s="147"/>
      <c r="AA194" s="147"/>
      <c r="AB194" s="147"/>
      <c r="AC194" s="147"/>
      <c r="AD194" s="147"/>
      <c r="AE194" s="147"/>
      <c r="AF194" s="147"/>
      <c r="AG194" s="147" t="s">
        <v>305</v>
      </c>
      <c r="AH194" s="147">
        <v>0</v>
      </c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ht="22.5" outlineLevel="3" x14ac:dyDescent="0.2">
      <c r="A195" s="154"/>
      <c r="B195" s="155"/>
      <c r="C195" s="188" t="s">
        <v>657</v>
      </c>
      <c r="D195" s="159"/>
      <c r="E195" s="160">
        <v>1.29E-2</v>
      </c>
      <c r="F195" s="157"/>
      <c r="G195" s="157"/>
      <c r="H195" s="157"/>
      <c r="I195" s="157"/>
      <c r="J195" s="157"/>
      <c r="K195" s="157"/>
      <c r="L195" s="157"/>
      <c r="M195" s="157"/>
      <c r="N195" s="156"/>
      <c r="O195" s="156"/>
      <c r="P195" s="156"/>
      <c r="Q195" s="156"/>
      <c r="R195" s="157"/>
      <c r="S195" s="157"/>
      <c r="T195" s="157"/>
      <c r="U195" s="157"/>
      <c r="V195" s="157"/>
      <c r="W195" s="157"/>
      <c r="X195" s="157"/>
      <c r="Y195" s="157"/>
      <c r="Z195" s="147"/>
      <c r="AA195" s="147"/>
      <c r="AB195" s="147"/>
      <c r="AC195" s="147"/>
      <c r="AD195" s="147"/>
      <c r="AE195" s="147"/>
      <c r="AF195" s="147"/>
      <c r="AG195" s="147" t="s">
        <v>305</v>
      </c>
      <c r="AH195" s="147">
        <v>0</v>
      </c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ht="22.5" outlineLevel="1" x14ac:dyDescent="0.2">
      <c r="A196" s="173">
        <v>66</v>
      </c>
      <c r="B196" s="174" t="s">
        <v>658</v>
      </c>
      <c r="C196" s="187" t="s">
        <v>659</v>
      </c>
      <c r="D196" s="175" t="s">
        <v>348</v>
      </c>
      <c r="E196" s="176">
        <v>1.4834000000000001</v>
      </c>
      <c r="F196" s="177"/>
      <c r="G196" s="178">
        <f>ROUND(E196*F196,2)</f>
        <v>0</v>
      </c>
      <c r="H196" s="158"/>
      <c r="I196" s="157">
        <f>ROUND(E196*H196,2)</f>
        <v>0</v>
      </c>
      <c r="J196" s="158"/>
      <c r="K196" s="157">
        <f>ROUND(E196*J196,2)</f>
        <v>0</v>
      </c>
      <c r="L196" s="157">
        <v>21</v>
      </c>
      <c r="M196" s="157">
        <f>G196*(1+L196/100)</f>
        <v>0</v>
      </c>
      <c r="N196" s="156">
        <v>1.05569</v>
      </c>
      <c r="O196" s="156">
        <f>ROUND(E196*N196,2)</f>
        <v>1.57</v>
      </c>
      <c r="P196" s="156">
        <v>0</v>
      </c>
      <c r="Q196" s="156">
        <f>ROUND(E196*P196,2)</f>
        <v>0</v>
      </c>
      <c r="R196" s="157"/>
      <c r="S196" s="157" t="s">
        <v>300</v>
      </c>
      <c r="T196" s="157" t="s">
        <v>300</v>
      </c>
      <c r="U196" s="157">
        <v>15.231</v>
      </c>
      <c r="V196" s="157">
        <f>ROUND(E196*U196,2)</f>
        <v>22.59</v>
      </c>
      <c r="W196" s="157"/>
      <c r="X196" s="157" t="s">
        <v>301</v>
      </c>
      <c r="Y196" s="157" t="s">
        <v>302</v>
      </c>
      <c r="Z196" s="147"/>
      <c r="AA196" s="147"/>
      <c r="AB196" s="147"/>
      <c r="AC196" s="147"/>
      <c r="AD196" s="147"/>
      <c r="AE196" s="147"/>
      <c r="AF196" s="147"/>
      <c r="AG196" s="147" t="s">
        <v>303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ht="22.5" outlineLevel="2" x14ac:dyDescent="0.2">
      <c r="A197" s="154"/>
      <c r="B197" s="155"/>
      <c r="C197" s="188" t="s">
        <v>660</v>
      </c>
      <c r="D197" s="159"/>
      <c r="E197" s="160">
        <v>1.1561999999999999</v>
      </c>
      <c r="F197" s="157"/>
      <c r="G197" s="157"/>
      <c r="H197" s="157"/>
      <c r="I197" s="157"/>
      <c r="J197" s="157"/>
      <c r="K197" s="157"/>
      <c r="L197" s="157"/>
      <c r="M197" s="157"/>
      <c r="N197" s="156"/>
      <c r="O197" s="156"/>
      <c r="P197" s="156"/>
      <c r="Q197" s="156"/>
      <c r="R197" s="157"/>
      <c r="S197" s="157"/>
      <c r="T197" s="157"/>
      <c r="U197" s="157"/>
      <c r="V197" s="157"/>
      <c r="W197" s="157"/>
      <c r="X197" s="157"/>
      <c r="Y197" s="157"/>
      <c r="Z197" s="147"/>
      <c r="AA197" s="147"/>
      <c r="AB197" s="147"/>
      <c r="AC197" s="147"/>
      <c r="AD197" s="147"/>
      <c r="AE197" s="147"/>
      <c r="AF197" s="147"/>
      <c r="AG197" s="147" t="s">
        <v>305</v>
      </c>
      <c r="AH197" s="147">
        <v>0</v>
      </c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ht="22.5" outlineLevel="3" x14ac:dyDescent="0.2">
      <c r="A198" s="154"/>
      <c r="B198" s="155"/>
      <c r="C198" s="188" t="s">
        <v>661</v>
      </c>
      <c r="D198" s="159"/>
      <c r="E198" s="160">
        <v>0.32719999999999999</v>
      </c>
      <c r="F198" s="157"/>
      <c r="G198" s="157"/>
      <c r="H198" s="157"/>
      <c r="I198" s="157"/>
      <c r="J198" s="157"/>
      <c r="K198" s="157"/>
      <c r="L198" s="157"/>
      <c r="M198" s="157"/>
      <c r="N198" s="156"/>
      <c r="O198" s="156"/>
      <c r="P198" s="156"/>
      <c r="Q198" s="156"/>
      <c r="R198" s="157"/>
      <c r="S198" s="157"/>
      <c r="T198" s="157"/>
      <c r="U198" s="157"/>
      <c r="V198" s="157"/>
      <c r="W198" s="157"/>
      <c r="X198" s="157"/>
      <c r="Y198" s="157"/>
      <c r="Z198" s="147"/>
      <c r="AA198" s="147"/>
      <c r="AB198" s="147"/>
      <c r="AC198" s="147"/>
      <c r="AD198" s="147"/>
      <c r="AE198" s="147"/>
      <c r="AF198" s="147"/>
      <c r="AG198" s="147" t="s">
        <v>305</v>
      </c>
      <c r="AH198" s="147">
        <v>0</v>
      </c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1" x14ac:dyDescent="0.2">
      <c r="A199" s="173">
        <v>67</v>
      </c>
      <c r="B199" s="174" t="s">
        <v>662</v>
      </c>
      <c r="C199" s="187" t="s">
        <v>663</v>
      </c>
      <c r="D199" s="175" t="s">
        <v>308</v>
      </c>
      <c r="E199" s="176">
        <v>89.63</v>
      </c>
      <c r="F199" s="177"/>
      <c r="G199" s="178">
        <f>ROUND(E199*F199,2)</f>
        <v>0</v>
      </c>
      <c r="H199" s="158"/>
      <c r="I199" s="157">
        <f>ROUND(E199*H199,2)</f>
        <v>0</v>
      </c>
      <c r="J199" s="158"/>
      <c r="K199" s="157">
        <f>ROUND(E199*J199,2)</f>
        <v>0</v>
      </c>
      <c r="L199" s="157">
        <v>21</v>
      </c>
      <c r="M199" s="157">
        <f>G199*(1+L199/100)</f>
        <v>0</v>
      </c>
      <c r="N199" s="156">
        <v>4.0039999999999999E-2</v>
      </c>
      <c r="O199" s="156">
        <f>ROUND(E199*N199,2)</f>
        <v>3.59</v>
      </c>
      <c r="P199" s="156">
        <v>0</v>
      </c>
      <c r="Q199" s="156">
        <f>ROUND(E199*P199,2)</f>
        <v>0</v>
      </c>
      <c r="R199" s="157"/>
      <c r="S199" s="157" t="s">
        <v>300</v>
      </c>
      <c r="T199" s="157" t="s">
        <v>300</v>
      </c>
      <c r="U199" s="157">
        <v>0.74</v>
      </c>
      <c r="V199" s="157">
        <f>ROUND(E199*U199,2)</f>
        <v>66.33</v>
      </c>
      <c r="W199" s="157"/>
      <c r="X199" s="157" t="s">
        <v>301</v>
      </c>
      <c r="Y199" s="157" t="s">
        <v>302</v>
      </c>
      <c r="Z199" s="147"/>
      <c r="AA199" s="147"/>
      <c r="AB199" s="147"/>
      <c r="AC199" s="147"/>
      <c r="AD199" s="147"/>
      <c r="AE199" s="147"/>
      <c r="AF199" s="147"/>
      <c r="AG199" s="147" t="s">
        <v>303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ht="22.5" outlineLevel="2" x14ac:dyDescent="0.2">
      <c r="A200" s="154"/>
      <c r="B200" s="155"/>
      <c r="C200" s="188" t="s">
        <v>664</v>
      </c>
      <c r="D200" s="159"/>
      <c r="E200" s="160">
        <v>51.26</v>
      </c>
      <c r="F200" s="157"/>
      <c r="G200" s="157"/>
      <c r="H200" s="157"/>
      <c r="I200" s="157"/>
      <c r="J200" s="157"/>
      <c r="K200" s="157"/>
      <c r="L200" s="157"/>
      <c r="M200" s="157"/>
      <c r="N200" s="156"/>
      <c r="O200" s="156"/>
      <c r="P200" s="156"/>
      <c r="Q200" s="156"/>
      <c r="R200" s="157"/>
      <c r="S200" s="157"/>
      <c r="T200" s="157"/>
      <c r="U200" s="157"/>
      <c r="V200" s="157"/>
      <c r="W200" s="157"/>
      <c r="X200" s="157"/>
      <c r="Y200" s="157"/>
      <c r="Z200" s="147"/>
      <c r="AA200" s="147"/>
      <c r="AB200" s="147"/>
      <c r="AC200" s="147"/>
      <c r="AD200" s="147"/>
      <c r="AE200" s="147"/>
      <c r="AF200" s="147"/>
      <c r="AG200" s="147" t="s">
        <v>305</v>
      </c>
      <c r="AH200" s="147">
        <v>0</v>
      </c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ht="22.5" outlineLevel="3" x14ac:dyDescent="0.2">
      <c r="A201" s="154"/>
      <c r="B201" s="155"/>
      <c r="C201" s="188" t="s">
        <v>665</v>
      </c>
      <c r="D201" s="159"/>
      <c r="E201" s="160">
        <v>29.85</v>
      </c>
      <c r="F201" s="157"/>
      <c r="G201" s="157"/>
      <c r="H201" s="157"/>
      <c r="I201" s="157"/>
      <c r="J201" s="157"/>
      <c r="K201" s="157"/>
      <c r="L201" s="157"/>
      <c r="M201" s="157"/>
      <c r="N201" s="156"/>
      <c r="O201" s="156"/>
      <c r="P201" s="156"/>
      <c r="Q201" s="156"/>
      <c r="R201" s="157"/>
      <c r="S201" s="157"/>
      <c r="T201" s="157"/>
      <c r="U201" s="157"/>
      <c r="V201" s="157"/>
      <c r="W201" s="157"/>
      <c r="X201" s="157"/>
      <c r="Y201" s="157"/>
      <c r="Z201" s="147"/>
      <c r="AA201" s="147"/>
      <c r="AB201" s="147"/>
      <c r="AC201" s="147"/>
      <c r="AD201" s="147"/>
      <c r="AE201" s="147"/>
      <c r="AF201" s="147"/>
      <c r="AG201" s="147" t="s">
        <v>305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3" x14ac:dyDescent="0.2">
      <c r="A202" s="154"/>
      <c r="B202" s="155"/>
      <c r="C202" s="188" t="s">
        <v>666</v>
      </c>
      <c r="D202" s="159"/>
      <c r="E202" s="160">
        <v>8.52</v>
      </c>
      <c r="F202" s="157"/>
      <c r="G202" s="157"/>
      <c r="H202" s="157"/>
      <c r="I202" s="157"/>
      <c r="J202" s="157"/>
      <c r="K202" s="157"/>
      <c r="L202" s="157"/>
      <c r="M202" s="157"/>
      <c r="N202" s="156"/>
      <c r="O202" s="156"/>
      <c r="P202" s="156"/>
      <c r="Q202" s="156"/>
      <c r="R202" s="157"/>
      <c r="S202" s="157"/>
      <c r="T202" s="157"/>
      <c r="U202" s="157"/>
      <c r="V202" s="157"/>
      <c r="W202" s="157"/>
      <c r="X202" s="157"/>
      <c r="Y202" s="157"/>
      <c r="Z202" s="147"/>
      <c r="AA202" s="147"/>
      <c r="AB202" s="147"/>
      <c r="AC202" s="147"/>
      <c r="AD202" s="147"/>
      <c r="AE202" s="147"/>
      <c r="AF202" s="147"/>
      <c r="AG202" s="147" t="s">
        <v>305</v>
      </c>
      <c r="AH202" s="147">
        <v>0</v>
      </c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ht="22.5" outlineLevel="1" x14ac:dyDescent="0.2">
      <c r="A203" s="173">
        <v>68</v>
      </c>
      <c r="B203" s="174" t="s">
        <v>667</v>
      </c>
      <c r="C203" s="187" t="s">
        <v>668</v>
      </c>
      <c r="D203" s="175" t="s">
        <v>308</v>
      </c>
      <c r="E203" s="176">
        <v>92.99</v>
      </c>
      <c r="F203" s="177"/>
      <c r="G203" s="178">
        <f>ROUND(E203*F203,2)</f>
        <v>0</v>
      </c>
      <c r="H203" s="158"/>
      <c r="I203" s="157">
        <f>ROUND(E203*H203,2)</f>
        <v>0</v>
      </c>
      <c r="J203" s="158"/>
      <c r="K203" s="157">
        <f>ROUND(E203*J203,2)</f>
        <v>0</v>
      </c>
      <c r="L203" s="157">
        <v>21</v>
      </c>
      <c r="M203" s="157">
        <f>G203*(1+L203/100)</f>
        <v>0</v>
      </c>
      <c r="N203" s="156">
        <v>0</v>
      </c>
      <c r="O203" s="156">
        <f>ROUND(E203*N203,2)</f>
        <v>0</v>
      </c>
      <c r="P203" s="156">
        <v>0</v>
      </c>
      <c r="Q203" s="156">
        <f>ROUND(E203*P203,2)</f>
        <v>0</v>
      </c>
      <c r="R203" s="157"/>
      <c r="S203" s="157" t="s">
        <v>300</v>
      </c>
      <c r="T203" s="157" t="s">
        <v>300</v>
      </c>
      <c r="U203" s="157">
        <v>0.35</v>
      </c>
      <c r="V203" s="157">
        <f>ROUND(E203*U203,2)</f>
        <v>32.549999999999997</v>
      </c>
      <c r="W203" s="157"/>
      <c r="X203" s="157" t="s">
        <v>301</v>
      </c>
      <c r="Y203" s="157" t="s">
        <v>302</v>
      </c>
      <c r="Z203" s="147"/>
      <c r="AA203" s="147"/>
      <c r="AB203" s="147"/>
      <c r="AC203" s="147"/>
      <c r="AD203" s="147"/>
      <c r="AE203" s="147"/>
      <c r="AF203" s="147"/>
      <c r="AG203" s="147" t="s">
        <v>303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ht="22.5" outlineLevel="2" x14ac:dyDescent="0.2">
      <c r="A204" s="154"/>
      <c r="B204" s="155"/>
      <c r="C204" s="188" t="s">
        <v>669</v>
      </c>
      <c r="D204" s="159"/>
      <c r="E204" s="160">
        <v>53.72</v>
      </c>
      <c r="F204" s="157"/>
      <c r="G204" s="157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305</v>
      </c>
      <c r="AH204" s="147">
        <v>0</v>
      </c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outlineLevel="3" x14ac:dyDescent="0.2">
      <c r="A205" s="154"/>
      <c r="B205" s="155"/>
      <c r="C205" s="188" t="s">
        <v>670</v>
      </c>
      <c r="D205" s="159"/>
      <c r="E205" s="160">
        <v>30.75</v>
      </c>
      <c r="F205" s="157"/>
      <c r="G205" s="157"/>
      <c r="H205" s="157"/>
      <c r="I205" s="157"/>
      <c r="J205" s="157"/>
      <c r="K205" s="157"/>
      <c r="L205" s="157"/>
      <c r="M205" s="157"/>
      <c r="N205" s="156"/>
      <c r="O205" s="156"/>
      <c r="P205" s="156"/>
      <c r="Q205" s="156"/>
      <c r="R205" s="157"/>
      <c r="S205" s="157"/>
      <c r="T205" s="157"/>
      <c r="U205" s="157"/>
      <c r="V205" s="157"/>
      <c r="W205" s="157"/>
      <c r="X205" s="157"/>
      <c r="Y205" s="157"/>
      <c r="Z205" s="147"/>
      <c r="AA205" s="147"/>
      <c r="AB205" s="147"/>
      <c r="AC205" s="147"/>
      <c r="AD205" s="147"/>
      <c r="AE205" s="147"/>
      <c r="AF205" s="147"/>
      <c r="AG205" s="147" t="s">
        <v>305</v>
      </c>
      <c r="AH205" s="147">
        <v>0</v>
      </c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3" x14ac:dyDescent="0.2">
      <c r="A206" s="154"/>
      <c r="B206" s="155"/>
      <c r="C206" s="188" t="s">
        <v>666</v>
      </c>
      <c r="D206" s="159"/>
      <c r="E206" s="160">
        <v>8.52</v>
      </c>
      <c r="F206" s="157"/>
      <c r="G206" s="157"/>
      <c r="H206" s="157"/>
      <c r="I206" s="157"/>
      <c r="J206" s="157"/>
      <c r="K206" s="157"/>
      <c r="L206" s="157"/>
      <c r="M206" s="157"/>
      <c r="N206" s="156"/>
      <c r="O206" s="156"/>
      <c r="P206" s="156"/>
      <c r="Q206" s="156"/>
      <c r="R206" s="157"/>
      <c r="S206" s="157"/>
      <c r="T206" s="157"/>
      <c r="U206" s="157"/>
      <c r="V206" s="157"/>
      <c r="W206" s="157"/>
      <c r="X206" s="157"/>
      <c r="Y206" s="157"/>
      <c r="Z206" s="147"/>
      <c r="AA206" s="147"/>
      <c r="AB206" s="147"/>
      <c r="AC206" s="147"/>
      <c r="AD206" s="147"/>
      <c r="AE206" s="147"/>
      <c r="AF206" s="147"/>
      <c r="AG206" s="147" t="s">
        <v>305</v>
      </c>
      <c r="AH206" s="147">
        <v>0</v>
      </c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x14ac:dyDescent="0.2">
      <c r="A207" s="163" t="s">
        <v>295</v>
      </c>
      <c r="B207" s="164" t="s">
        <v>163</v>
      </c>
      <c r="C207" s="186" t="s">
        <v>164</v>
      </c>
      <c r="D207" s="165"/>
      <c r="E207" s="166"/>
      <c r="F207" s="167"/>
      <c r="G207" s="168">
        <f>SUMIF(AG208:AG235,"&lt;&gt;NOR",G208:G235)</f>
        <v>0</v>
      </c>
      <c r="H207" s="162"/>
      <c r="I207" s="162">
        <f>SUM(I208:I235)</f>
        <v>0</v>
      </c>
      <c r="J207" s="162"/>
      <c r="K207" s="162">
        <f>SUM(K208:K235)</f>
        <v>0</v>
      </c>
      <c r="L207" s="162"/>
      <c r="M207" s="162">
        <f>SUM(M208:M235)</f>
        <v>0</v>
      </c>
      <c r="N207" s="161"/>
      <c r="O207" s="161">
        <f>SUM(O208:O235)</f>
        <v>14.66</v>
      </c>
      <c r="P207" s="161"/>
      <c r="Q207" s="161">
        <f>SUM(Q208:Q235)</f>
        <v>0</v>
      </c>
      <c r="R207" s="162"/>
      <c r="S207" s="162"/>
      <c r="T207" s="162"/>
      <c r="U207" s="162"/>
      <c r="V207" s="162">
        <f>SUM(V208:V235)</f>
        <v>93.600000000000009</v>
      </c>
      <c r="W207" s="162"/>
      <c r="X207" s="162"/>
      <c r="Y207" s="162"/>
      <c r="AG207" t="s">
        <v>296</v>
      </c>
    </row>
    <row r="208" spans="1:60" ht="33.75" outlineLevel="1" x14ac:dyDescent="0.2">
      <c r="A208" s="173">
        <v>69</v>
      </c>
      <c r="B208" s="174" t="s">
        <v>671</v>
      </c>
      <c r="C208" s="187" t="s">
        <v>672</v>
      </c>
      <c r="D208" s="175" t="s">
        <v>308</v>
      </c>
      <c r="E208" s="176">
        <v>21.2</v>
      </c>
      <c r="F208" s="177"/>
      <c r="G208" s="178">
        <f>ROUND(E208*F208,2)</f>
        <v>0</v>
      </c>
      <c r="H208" s="158"/>
      <c r="I208" s="157">
        <f>ROUND(E208*H208,2)</f>
        <v>0</v>
      </c>
      <c r="J208" s="158"/>
      <c r="K208" s="157">
        <f>ROUND(E208*J208,2)</f>
        <v>0</v>
      </c>
      <c r="L208" s="157">
        <v>21</v>
      </c>
      <c r="M208" s="157">
        <f>G208*(1+L208/100)</f>
        <v>0</v>
      </c>
      <c r="N208" s="156">
        <v>1.059E-2</v>
      </c>
      <c r="O208" s="156">
        <f>ROUND(E208*N208,2)</f>
        <v>0.22</v>
      </c>
      <c r="P208" s="156">
        <v>0</v>
      </c>
      <c r="Q208" s="156">
        <f>ROUND(E208*P208,2)</f>
        <v>0</v>
      </c>
      <c r="R208" s="157"/>
      <c r="S208" s="157" t="s">
        <v>332</v>
      </c>
      <c r="T208" s="157" t="s">
        <v>333</v>
      </c>
      <c r="U208" s="157">
        <v>0.13500000000000001</v>
      </c>
      <c r="V208" s="157">
        <f>ROUND(E208*U208,2)</f>
        <v>2.86</v>
      </c>
      <c r="W208" s="157"/>
      <c r="X208" s="157" t="s">
        <v>301</v>
      </c>
      <c r="Y208" s="157" t="s">
        <v>302</v>
      </c>
      <c r="Z208" s="147"/>
      <c r="AA208" s="147"/>
      <c r="AB208" s="147"/>
      <c r="AC208" s="147"/>
      <c r="AD208" s="147"/>
      <c r="AE208" s="147"/>
      <c r="AF208" s="147"/>
      <c r="AG208" s="147" t="s">
        <v>303</v>
      </c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outlineLevel="2" x14ac:dyDescent="0.2">
      <c r="A209" s="154"/>
      <c r="B209" s="155"/>
      <c r="C209" s="188" t="s">
        <v>673</v>
      </c>
      <c r="D209" s="159"/>
      <c r="E209" s="160">
        <v>21.2</v>
      </c>
      <c r="F209" s="157"/>
      <c r="G209" s="157"/>
      <c r="H209" s="157"/>
      <c r="I209" s="157"/>
      <c r="J209" s="157"/>
      <c r="K209" s="157"/>
      <c r="L209" s="157"/>
      <c r="M209" s="157"/>
      <c r="N209" s="156"/>
      <c r="O209" s="156"/>
      <c r="P209" s="156"/>
      <c r="Q209" s="156"/>
      <c r="R209" s="157"/>
      <c r="S209" s="157"/>
      <c r="T209" s="157"/>
      <c r="U209" s="157"/>
      <c r="V209" s="157"/>
      <c r="W209" s="157"/>
      <c r="X209" s="157"/>
      <c r="Y209" s="157"/>
      <c r="Z209" s="147"/>
      <c r="AA209" s="147"/>
      <c r="AB209" s="147"/>
      <c r="AC209" s="147"/>
      <c r="AD209" s="147"/>
      <c r="AE209" s="147"/>
      <c r="AF209" s="147"/>
      <c r="AG209" s="147" t="s">
        <v>305</v>
      </c>
      <c r="AH209" s="147">
        <v>0</v>
      </c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ht="22.5" outlineLevel="1" x14ac:dyDescent="0.2">
      <c r="A210" s="173">
        <v>70</v>
      </c>
      <c r="B210" s="174" t="s">
        <v>674</v>
      </c>
      <c r="C210" s="187" t="s">
        <v>675</v>
      </c>
      <c r="D210" s="175" t="s">
        <v>348</v>
      </c>
      <c r="E210" s="176">
        <v>0.16500000000000001</v>
      </c>
      <c r="F210" s="177"/>
      <c r="G210" s="178">
        <f>ROUND(E210*F210,2)</f>
        <v>0</v>
      </c>
      <c r="H210" s="158"/>
      <c r="I210" s="157">
        <f>ROUND(E210*H210,2)</f>
        <v>0</v>
      </c>
      <c r="J210" s="158"/>
      <c r="K210" s="157">
        <f>ROUND(E210*J210,2)</f>
        <v>0</v>
      </c>
      <c r="L210" s="157">
        <v>21</v>
      </c>
      <c r="M210" s="157">
        <f>G210*(1+L210/100)</f>
        <v>0</v>
      </c>
      <c r="N210" s="156">
        <v>1.0851</v>
      </c>
      <c r="O210" s="156">
        <f>ROUND(E210*N210,2)</f>
        <v>0.18</v>
      </c>
      <c r="P210" s="156">
        <v>0</v>
      </c>
      <c r="Q210" s="156">
        <f>ROUND(E210*P210,2)</f>
        <v>0</v>
      </c>
      <c r="R210" s="157"/>
      <c r="S210" s="157" t="s">
        <v>300</v>
      </c>
      <c r="T210" s="157" t="s">
        <v>300</v>
      </c>
      <c r="U210" s="157">
        <v>15.211</v>
      </c>
      <c r="V210" s="157">
        <f>ROUND(E210*U210,2)</f>
        <v>2.5099999999999998</v>
      </c>
      <c r="W210" s="157"/>
      <c r="X210" s="157" t="s">
        <v>301</v>
      </c>
      <c r="Y210" s="157" t="s">
        <v>302</v>
      </c>
      <c r="Z210" s="147"/>
      <c r="AA210" s="147"/>
      <c r="AB210" s="147"/>
      <c r="AC210" s="147"/>
      <c r="AD210" s="147"/>
      <c r="AE210" s="147"/>
      <c r="AF210" s="147"/>
      <c r="AG210" s="147" t="s">
        <v>303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2" x14ac:dyDescent="0.2">
      <c r="A211" s="154"/>
      <c r="B211" s="155"/>
      <c r="C211" s="188" t="s">
        <v>676</v>
      </c>
      <c r="D211" s="159"/>
      <c r="E211" s="160">
        <v>0.16500000000000001</v>
      </c>
      <c r="F211" s="157"/>
      <c r="G211" s="157"/>
      <c r="H211" s="157"/>
      <c r="I211" s="157"/>
      <c r="J211" s="157"/>
      <c r="K211" s="157"/>
      <c r="L211" s="157"/>
      <c r="M211" s="157"/>
      <c r="N211" s="156"/>
      <c r="O211" s="156"/>
      <c r="P211" s="156"/>
      <c r="Q211" s="156"/>
      <c r="R211" s="157"/>
      <c r="S211" s="157"/>
      <c r="T211" s="157"/>
      <c r="U211" s="157"/>
      <c r="V211" s="157"/>
      <c r="W211" s="157"/>
      <c r="X211" s="157"/>
      <c r="Y211" s="157"/>
      <c r="Z211" s="147"/>
      <c r="AA211" s="147"/>
      <c r="AB211" s="147"/>
      <c r="AC211" s="147"/>
      <c r="AD211" s="147"/>
      <c r="AE211" s="147"/>
      <c r="AF211" s="147"/>
      <c r="AG211" s="147" t="s">
        <v>305</v>
      </c>
      <c r="AH211" s="147">
        <v>0</v>
      </c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ht="22.5" outlineLevel="1" x14ac:dyDescent="0.2">
      <c r="A212" s="173">
        <v>71</v>
      </c>
      <c r="B212" s="174" t="s">
        <v>677</v>
      </c>
      <c r="C212" s="187" t="s">
        <v>678</v>
      </c>
      <c r="D212" s="175" t="s">
        <v>348</v>
      </c>
      <c r="E212" s="176">
        <v>9.5000000000000001E-2</v>
      </c>
      <c r="F212" s="177"/>
      <c r="G212" s="178">
        <f>ROUND(E212*F212,2)</f>
        <v>0</v>
      </c>
      <c r="H212" s="158"/>
      <c r="I212" s="157">
        <f>ROUND(E212*H212,2)</f>
        <v>0</v>
      </c>
      <c r="J212" s="158"/>
      <c r="K212" s="157">
        <f>ROUND(E212*J212,2)</f>
        <v>0</v>
      </c>
      <c r="L212" s="157">
        <v>21</v>
      </c>
      <c r="M212" s="157">
        <f>G212*(1+L212/100)</f>
        <v>0</v>
      </c>
      <c r="N212" s="156">
        <v>1.1047400000000001</v>
      </c>
      <c r="O212" s="156">
        <f>ROUND(E212*N212,2)</f>
        <v>0.1</v>
      </c>
      <c r="P212" s="156">
        <v>0</v>
      </c>
      <c r="Q212" s="156">
        <f>ROUND(E212*P212,2)</f>
        <v>0</v>
      </c>
      <c r="R212" s="157"/>
      <c r="S212" s="157" t="s">
        <v>300</v>
      </c>
      <c r="T212" s="157" t="s">
        <v>300</v>
      </c>
      <c r="U212" s="157">
        <v>15.211</v>
      </c>
      <c r="V212" s="157">
        <f>ROUND(E212*U212,2)</f>
        <v>1.45</v>
      </c>
      <c r="W212" s="157"/>
      <c r="X212" s="157" t="s">
        <v>301</v>
      </c>
      <c r="Y212" s="157" t="s">
        <v>302</v>
      </c>
      <c r="Z212" s="147"/>
      <c r="AA212" s="147"/>
      <c r="AB212" s="147"/>
      <c r="AC212" s="147"/>
      <c r="AD212" s="147"/>
      <c r="AE212" s="147"/>
      <c r="AF212" s="147"/>
      <c r="AG212" s="147" t="s">
        <v>303</v>
      </c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2" x14ac:dyDescent="0.2">
      <c r="A213" s="154"/>
      <c r="B213" s="155"/>
      <c r="C213" s="188" t="s">
        <v>679</v>
      </c>
      <c r="D213" s="159"/>
      <c r="E213" s="160">
        <v>9.5000000000000001E-2</v>
      </c>
      <c r="F213" s="157"/>
      <c r="G213" s="157"/>
      <c r="H213" s="157"/>
      <c r="I213" s="157"/>
      <c r="J213" s="157"/>
      <c r="K213" s="157"/>
      <c r="L213" s="157"/>
      <c r="M213" s="157"/>
      <c r="N213" s="156"/>
      <c r="O213" s="156"/>
      <c r="P213" s="156"/>
      <c r="Q213" s="156"/>
      <c r="R213" s="157"/>
      <c r="S213" s="157"/>
      <c r="T213" s="157"/>
      <c r="U213" s="157"/>
      <c r="V213" s="157"/>
      <c r="W213" s="157"/>
      <c r="X213" s="157"/>
      <c r="Y213" s="157"/>
      <c r="Z213" s="147"/>
      <c r="AA213" s="147"/>
      <c r="AB213" s="147"/>
      <c r="AC213" s="147"/>
      <c r="AD213" s="147"/>
      <c r="AE213" s="147"/>
      <c r="AF213" s="147"/>
      <c r="AG213" s="147" t="s">
        <v>305</v>
      </c>
      <c r="AH213" s="147">
        <v>0</v>
      </c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2">
      <c r="A214" s="173">
        <v>72</v>
      </c>
      <c r="B214" s="174" t="s">
        <v>680</v>
      </c>
      <c r="C214" s="187" t="s">
        <v>681</v>
      </c>
      <c r="D214" s="175" t="s">
        <v>338</v>
      </c>
      <c r="E214" s="176">
        <v>2.78</v>
      </c>
      <c r="F214" s="177"/>
      <c r="G214" s="178">
        <f>ROUND(E214*F214,2)</f>
        <v>0</v>
      </c>
      <c r="H214" s="158"/>
      <c r="I214" s="157">
        <f>ROUND(E214*H214,2)</f>
        <v>0</v>
      </c>
      <c r="J214" s="158"/>
      <c r="K214" s="157">
        <f>ROUND(E214*J214,2)</f>
        <v>0</v>
      </c>
      <c r="L214" s="157">
        <v>21</v>
      </c>
      <c r="M214" s="157">
        <f>G214*(1+L214/100)</f>
        <v>0</v>
      </c>
      <c r="N214" s="156">
        <v>2.5251399999999999</v>
      </c>
      <c r="O214" s="156">
        <f>ROUND(E214*N214,2)</f>
        <v>7.02</v>
      </c>
      <c r="P214" s="156">
        <v>0</v>
      </c>
      <c r="Q214" s="156">
        <f>ROUND(E214*P214,2)</f>
        <v>0</v>
      </c>
      <c r="R214" s="157"/>
      <c r="S214" s="157" t="s">
        <v>300</v>
      </c>
      <c r="T214" s="157" t="s">
        <v>300</v>
      </c>
      <c r="U214" s="157">
        <v>0.95499999999999996</v>
      </c>
      <c r="V214" s="157">
        <f>ROUND(E214*U214,2)</f>
        <v>2.65</v>
      </c>
      <c r="W214" s="157"/>
      <c r="X214" s="157" t="s">
        <v>301</v>
      </c>
      <c r="Y214" s="157" t="s">
        <v>302</v>
      </c>
      <c r="Z214" s="147"/>
      <c r="AA214" s="147"/>
      <c r="AB214" s="147"/>
      <c r="AC214" s="147"/>
      <c r="AD214" s="147"/>
      <c r="AE214" s="147"/>
      <c r="AF214" s="147"/>
      <c r="AG214" s="147" t="s">
        <v>303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2" x14ac:dyDescent="0.2">
      <c r="A215" s="154"/>
      <c r="B215" s="155"/>
      <c r="C215" s="188" t="s">
        <v>682</v>
      </c>
      <c r="D215" s="159"/>
      <c r="E215" s="160">
        <v>1.66</v>
      </c>
      <c r="F215" s="157"/>
      <c r="G215" s="157"/>
      <c r="H215" s="157"/>
      <c r="I215" s="157"/>
      <c r="J215" s="157"/>
      <c r="K215" s="157"/>
      <c r="L215" s="157"/>
      <c r="M215" s="157"/>
      <c r="N215" s="156"/>
      <c r="O215" s="156"/>
      <c r="P215" s="156"/>
      <c r="Q215" s="156"/>
      <c r="R215" s="157"/>
      <c r="S215" s="157"/>
      <c r="T215" s="157"/>
      <c r="U215" s="157"/>
      <c r="V215" s="157"/>
      <c r="W215" s="157"/>
      <c r="X215" s="157"/>
      <c r="Y215" s="157"/>
      <c r="Z215" s="147"/>
      <c r="AA215" s="147"/>
      <c r="AB215" s="147"/>
      <c r="AC215" s="147"/>
      <c r="AD215" s="147"/>
      <c r="AE215" s="147"/>
      <c r="AF215" s="147"/>
      <c r="AG215" s="147" t="s">
        <v>305</v>
      </c>
      <c r="AH215" s="147">
        <v>0</v>
      </c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3" x14ac:dyDescent="0.2">
      <c r="A216" s="154"/>
      <c r="B216" s="155"/>
      <c r="C216" s="188" t="s">
        <v>683</v>
      </c>
      <c r="D216" s="159"/>
      <c r="E216" s="160">
        <v>0.43</v>
      </c>
      <c r="F216" s="157"/>
      <c r="G216" s="157"/>
      <c r="H216" s="157"/>
      <c r="I216" s="157"/>
      <c r="J216" s="157"/>
      <c r="K216" s="157"/>
      <c r="L216" s="157"/>
      <c r="M216" s="157"/>
      <c r="N216" s="156"/>
      <c r="O216" s="156"/>
      <c r="P216" s="156"/>
      <c r="Q216" s="156"/>
      <c r="R216" s="157"/>
      <c r="S216" s="157"/>
      <c r="T216" s="157"/>
      <c r="U216" s="157"/>
      <c r="V216" s="157"/>
      <c r="W216" s="157"/>
      <c r="X216" s="157"/>
      <c r="Y216" s="157"/>
      <c r="Z216" s="147"/>
      <c r="AA216" s="147"/>
      <c r="AB216" s="147"/>
      <c r="AC216" s="147"/>
      <c r="AD216" s="147"/>
      <c r="AE216" s="147"/>
      <c r="AF216" s="147"/>
      <c r="AG216" s="147" t="s">
        <v>305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outlineLevel="3" x14ac:dyDescent="0.2">
      <c r="A217" s="154"/>
      <c r="B217" s="155"/>
      <c r="C217" s="188" t="s">
        <v>684</v>
      </c>
      <c r="D217" s="159"/>
      <c r="E217" s="160">
        <v>0.69</v>
      </c>
      <c r="F217" s="157"/>
      <c r="G217" s="157"/>
      <c r="H217" s="157"/>
      <c r="I217" s="157"/>
      <c r="J217" s="157"/>
      <c r="K217" s="157"/>
      <c r="L217" s="157"/>
      <c r="M217" s="157"/>
      <c r="N217" s="156"/>
      <c r="O217" s="156"/>
      <c r="P217" s="156"/>
      <c r="Q217" s="156"/>
      <c r="R217" s="157"/>
      <c r="S217" s="157"/>
      <c r="T217" s="157"/>
      <c r="U217" s="157"/>
      <c r="V217" s="157"/>
      <c r="W217" s="157"/>
      <c r="X217" s="157"/>
      <c r="Y217" s="157"/>
      <c r="Z217" s="147"/>
      <c r="AA217" s="147"/>
      <c r="AB217" s="147"/>
      <c r="AC217" s="147"/>
      <c r="AD217" s="147"/>
      <c r="AE217" s="147"/>
      <c r="AF217" s="147"/>
      <c r="AG217" s="147" t="s">
        <v>305</v>
      </c>
      <c r="AH217" s="147">
        <v>0</v>
      </c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1" x14ac:dyDescent="0.2">
      <c r="A218" s="173">
        <v>73</v>
      </c>
      <c r="B218" s="174" t="s">
        <v>685</v>
      </c>
      <c r="C218" s="187" t="s">
        <v>686</v>
      </c>
      <c r="D218" s="175" t="s">
        <v>338</v>
      </c>
      <c r="E218" s="176">
        <v>0.22</v>
      </c>
      <c r="F218" s="177"/>
      <c r="G218" s="178">
        <f>ROUND(E218*F218,2)</f>
        <v>0</v>
      </c>
      <c r="H218" s="158"/>
      <c r="I218" s="157">
        <f>ROUND(E218*H218,2)</f>
        <v>0</v>
      </c>
      <c r="J218" s="158"/>
      <c r="K218" s="157">
        <f>ROUND(E218*J218,2)</f>
        <v>0</v>
      </c>
      <c r="L218" s="157">
        <v>21</v>
      </c>
      <c r="M218" s="157">
        <f>G218*(1+L218/100)</f>
        <v>0</v>
      </c>
      <c r="N218" s="156">
        <v>2.52508</v>
      </c>
      <c r="O218" s="156">
        <f>ROUND(E218*N218,2)</f>
        <v>0.56000000000000005</v>
      </c>
      <c r="P218" s="156">
        <v>0</v>
      </c>
      <c r="Q218" s="156">
        <f>ROUND(E218*P218,2)</f>
        <v>0</v>
      </c>
      <c r="R218" s="157"/>
      <c r="S218" s="157" t="s">
        <v>300</v>
      </c>
      <c r="T218" s="157" t="s">
        <v>300</v>
      </c>
      <c r="U218" s="157">
        <v>3.6749999999999998</v>
      </c>
      <c r="V218" s="157">
        <f>ROUND(E218*U218,2)</f>
        <v>0.81</v>
      </c>
      <c r="W218" s="157"/>
      <c r="X218" s="157" t="s">
        <v>301</v>
      </c>
      <c r="Y218" s="157" t="s">
        <v>302</v>
      </c>
      <c r="Z218" s="147"/>
      <c r="AA218" s="147"/>
      <c r="AB218" s="147"/>
      <c r="AC218" s="147"/>
      <c r="AD218" s="147"/>
      <c r="AE218" s="147"/>
      <c r="AF218" s="147"/>
      <c r="AG218" s="147" t="s">
        <v>303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2" x14ac:dyDescent="0.2">
      <c r="A219" s="154"/>
      <c r="B219" s="155"/>
      <c r="C219" s="188" t="s">
        <v>687</v>
      </c>
      <c r="D219" s="159"/>
      <c r="E219" s="160">
        <v>0.22</v>
      </c>
      <c r="F219" s="157"/>
      <c r="G219" s="157"/>
      <c r="H219" s="157"/>
      <c r="I219" s="157"/>
      <c r="J219" s="157"/>
      <c r="K219" s="157"/>
      <c r="L219" s="157"/>
      <c r="M219" s="157"/>
      <c r="N219" s="156"/>
      <c r="O219" s="156"/>
      <c r="P219" s="156"/>
      <c r="Q219" s="156"/>
      <c r="R219" s="157"/>
      <c r="S219" s="157"/>
      <c r="T219" s="157"/>
      <c r="U219" s="157"/>
      <c r="V219" s="157"/>
      <c r="W219" s="157"/>
      <c r="X219" s="157"/>
      <c r="Y219" s="157"/>
      <c r="Z219" s="147"/>
      <c r="AA219" s="147"/>
      <c r="AB219" s="147"/>
      <c r="AC219" s="147"/>
      <c r="AD219" s="147"/>
      <c r="AE219" s="147"/>
      <c r="AF219" s="147"/>
      <c r="AG219" s="147" t="s">
        <v>305</v>
      </c>
      <c r="AH219" s="147">
        <v>0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1" x14ac:dyDescent="0.2">
      <c r="A220" s="173">
        <v>74</v>
      </c>
      <c r="B220" s="174" t="s">
        <v>688</v>
      </c>
      <c r="C220" s="187" t="s">
        <v>689</v>
      </c>
      <c r="D220" s="175" t="s">
        <v>308</v>
      </c>
      <c r="E220" s="176">
        <v>0.71</v>
      </c>
      <c r="F220" s="177"/>
      <c r="G220" s="178">
        <f>ROUND(E220*F220,2)</f>
        <v>0</v>
      </c>
      <c r="H220" s="158"/>
      <c r="I220" s="157">
        <f>ROUND(E220*H220,2)</f>
        <v>0</v>
      </c>
      <c r="J220" s="158"/>
      <c r="K220" s="157">
        <f>ROUND(E220*J220,2)</f>
        <v>0</v>
      </c>
      <c r="L220" s="157">
        <v>21</v>
      </c>
      <c r="M220" s="157">
        <f>G220*(1+L220/100)</f>
        <v>0</v>
      </c>
      <c r="N220" s="156">
        <v>1.6899999999999998E-2</v>
      </c>
      <c r="O220" s="156">
        <f>ROUND(E220*N220,2)</f>
        <v>0.01</v>
      </c>
      <c r="P220" s="156">
        <v>0</v>
      </c>
      <c r="Q220" s="156">
        <f>ROUND(E220*P220,2)</f>
        <v>0</v>
      </c>
      <c r="R220" s="157"/>
      <c r="S220" s="157" t="s">
        <v>300</v>
      </c>
      <c r="T220" s="157" t="s">
        <v>300</v>
      </c>
      <c r="U220" s="157">
        <v>1.5396000000000001</v>
      </c>
      <c r="V220" s="157">
        <f>ROUND(E220*U220,2)</f>
        <v>1.0900000000000001</v>
      </c>
      <c r="W220" s="157"/>
      <c r="X220" s="157" t="s">
        <v>301</v>
      </c>
      <c r="Y220" s="157" t="s">
        <v>302</v>
      </c>
      <c r="Z220" s="147"/>
      <c r="AA220" s="147"/>
      <c r="AB220" s="147"/>
      <c r="AC220" s="147"/>
      <c r="AD220" s="147"/>
      <c r="AE220" s="147"/>
      <c r="AF220" s="147"/>
      <c r="AG220" s="147" t="s">
        <v>303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outlineLevel="2" x14ac:dyDescent="0.2">
      <c r="A221" s="154"/>
      <c r="B221" s="155"/>
      <c r="C221" s="188" t="s">
        <v>690</v>
      </c>
      <c r="D221" s="159"/>
      <c r="E221" s="160">
        <v>0.71</v>
      </c>
      <c r="F221" s="157"/>
      <c r="G221" s="157"/>
      <c r="H221" s="157"/>
      <c r="I221" s="157"/>
      <c r="J221" s="157"/>
      <c r="K221" s="157"/>
      <c r="L221" s="157"/>
      <c r="M221" s="157"/>
      <c r="N221" s="156"/>
      <c r="O221" s="156"/>
      <c r="P221" s="156"/>
      <c r="Q221" s="156"/>
      <c r="R221" s="157"/>
      <c r="S221" s="157"/>
      <c r="T221" s="157"/>
      <c r="U221" s="157"/>
      <c r="V221" s="157"/>
      <c r="W221" s="157"/>
      <c r="X221" s="157"/>
      <c r="Y221" s="157"/>
      <c r="Z221" s="147"/>
      <c r="AA221" s="147"/>
      <c r="AB221" s="147"/>
      <c r="AC221" s="147"/>
      <c r="AD221" s="147"/>
      <c r="AE221" s="147"/>
      <c r="AF221" s="147"/>
      <c r="AG221" s="147" t="s">
        <v>305</v>
      </c>
      <c r="AH221" s="147">
        <v>0</v>
      </c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1" x14ac:dyDescent="0.2">
      <c r="A222" s="173">
        <v>75</v>
      </c>
      <c r="B222" s="174" t="s">
        <v>691</v>
      </c>
      <c r="C222" s="187" t="s">
        <v>692</v>
      </c>
      <c r="D222" s="175" t="s">
        <v>308</v>
      </c>
      <c r="E222" s="176">
        <v>0.71</v>
      </c>
      <c r="F222" s="177"/>
      <c r="G222" s="178">
        <f>ROUND(E222*F222,2)</f>
        <v>0</v>
      </c>
      <c r="H222" s="158"/>
      <c r="I222" s="157">
        <f>ROUND(E222*H222,2)</f>
        <v>0</v>
      </c>
      <c r="J222" s="158"/>
      <c r="K222" s="157">
        <f>ROUND(E222*J222,2)</f>
        <v>0</v>
      </c>
      <c r="L222" s="157">
        <v>21</v>
      </c>
      <c r="M222" s="157">
        <f>G222*(1+L222/100)</f>
        <v>0</v>
      </c>
      <c r="N222" s="156">
        <v>0</v>
      </c>
      <c r="O222" s="156">
        <f>ROUND(E222*N222,2)</f>
        <v>0</v>
      </c>
      <c r="P222" s="156">
        <v>0</v>
      </c>
      <c r="Q222" s="156">
        <f>ROUND(E222*P222,2)</f>
        <v>0</v>
      </c>
      <c r="R222" s="157"/>
      <c r="S222" s="157" t="s">
        <v>300</v>
      </c>
      <c r="T222" s="157" t="s">
        <v>300</v>
      </c>
      <c r="U222" s="157">
        <v>0.26</v>
      </c>
      <c r="V222" s="157">
        <f>ROUND(E222*U222,2)</f>
        <v>0.18</v>
      </c>
      <c r="W222" s="157"/>
      <c r="X222" s="157" t="s">
        <v>301</v>
      </c>
      <c r="Y222" s="157" t="s">
        <v>302</v>
      </c>
      <c r="Z222" s="147"/>
      <c r="AA222" s="147"/>
      <c r="AB222" s="147"/>
      <c r="AC222" s="147"/>
      <c r="AD222" s="147"/>
      <c r="AE222" s="147"/>
      <c r="AF222" s="147"/>
      <c r="AG222" s="147" t="s">
        <v>303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2" x14ac:dyDescent="0.2">
      <c r="A223" s="154"/>
      <c r="B223" s="155"/>
      <c r="C223" s="188" t="s">
        <v>690</v>
      </c>
      <c r="D223" s="159"/>
      <c r="E223" s="160">
        <v>0.71</v>
      </c>
      <c r="F223" s="157"/>
      <c r="G223" s="157"/>
      <c r="H223" s="157"/>
      <c r="I223" s="157"/>
      <c r="J223" s="157"/>
      <c r="K223" s="157"/>
      <c r="L223" s="157"/>
      <c r="M223" s="157"/>
      <c r="N223" s="156"/>
      <c r="O223" s="156"/>
      <c r="P223" s="156"/>
      <c r="Q223" s="156"/>
      <c r="R223" s="157"/>
      <c r="S223" s="157"/>
      <c r="T223" s="157"/>
      <c r="U223" s="157"/>
      <c r="V223" s="157"/>
      <c r="W223" s="157"/>
      <c r="X223" s="157"/>
      <c r="Y223" s="157"/>
      <c r="Z223" s="147"/>
      <c r="AA223" s="147"/>
      <c r="AB223" s="147"/>
      <c r="AC223" s="147"/>
      <c r="AD223" s="147"/>
      <c r="AE223" s="147"/>
      <c r="AF223" s="147"/>
      <c r="AG223" s="147" t="s">
        <v>305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1" x14ac:dyDescent="0.2">
      <c r="A224" s="173">
        <v>76</v>
      </c>
      <c r="B224" s="174" t="s">
        <v>693</v>
      </c>
      <c r="C224" s="187" t="s">
        <v>694</v>
      </c>
      <c r="D224" s="175" t="s">
        <v>338</v>
      </c>
      <c r="E224" s="176">
        <v>0.38</v>
      </c>
      <c r="F224" s="177"/>
      <c r="G224" s="178">
        <f>ROUND(E224*F224,2)</f>
        <v>0</v>
      </c>
      <c r="H224" s="158"/>
      <c r="I224" s="157">
        <f>ROUND(E224*H224,2)</f>
        <v>0</v>
      </c>
      <c r="J224" s="158"/>
      <c r="K224" s="157">
        <f>ROUND(E224*J224,2)</f>
        <v>0</v>
      </c>
      <c r="L224" s="157">
        <v>21</v>
      </c>
      <c r="M224" s="157">
        <f>G224*(1+L224/100)</f>
        <v>0</v>
      </c>
      <c r="N224" s="156">
        <v>2.7501099999999998</v>
      </c>
      <c r="O224" s="156">
        <f>ROUND(E224*N224,2)</f>
        <v>1.05</v>
      </c>
      <c r="P224" s="156">
        <v>0</v>
      </c>
      <c r="Q224" s="156">
        <f>ROUND(E224*P224,2)</f>
        <v>0</v>
      </c>
      <c r="R224" s="157"/>
      <c r="S224" s="157" t="s">
        <v>300</v>
      </c>
      <c r="T224" s="157" t="s">
        <v>300</v>
      </c>
      <c r="U224" s="157">
        <v>1.448</v>
      </c>
      <c r="V224" s="157">
        <f>ROUND(E224*U224,2)</f>
        <v>0.55000000000000004</v>
      </c>
      <c r="W224" s="157"/>
      <c r="X224" s="157" t="s">
        <v>301</v>
      </c>
      <c r="Y224" s="157" t="s">
        <v>302</v>
      </c>
      <c r="Z224" s="147"/>
      <c r="AA224" s="147"/>
      <c r="AB224" s="147"/>
      <c r="AC224" s="147"/>
      <c r="AD224" s="147"/>
      <c r="AE224" s="147"/>
      <c r="AF224" s="147"/>
      <c r="AG224" s="147" t="s">
        <v>303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2" x14ac:dyDescent="0.2">
      <c r="A225" s="154"/>
      <c r="B225" s="155"/>
      <c r="C225" s="188" t="s">
        <v>695</v>
      </c>
      <c r="D225" s="159"/>
      <c r="E225" s="160">
        <v>0.38</v>
      </c>
      <c r="F225" s="157"/>
      <c r="G225" s="157"/>
      <c r="H225" s="157"/>
      <c r="I225" s="157"/>
      <c r="J225" s="157"/>
      <c r="K225" s="157"/>
      <c r="L225" s="157"/>
      <c r="M225" s="157"/>
      <c r="N225" s="156"/>
      <c r="O225" s="156"/>
      <c r="P225" s="156"/>
      <c r="Q225" s="156"/>
      <c r="R225" s="157"/>
      <c r="S225" s="157"/>
      <c r="T225" s="157"/>
      <c r="U225" s="157"/>
      <c r="V225" s="157"/>
      <c r="W225" s="157"/>
      <c r="X225" s="157"/>
      <c r="Y225" s="157"/>
      <c r="Z225" s="147"/>
      <c r="AA225" s="147"/>
      <c r="AB225" s="147"/>
      <c r="AC225" s="147"/>
      <c r="AD225" s="147"/>
      <c r="AE225" s="147"/>
      <c r="AF225" s="147"/>
      <c r="AG225" s="147" t="s">
        <v>305</v>
      </c>
      <c r="AH225" s="147">
        <v>0</v>
      </c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1" x14ac:dyDescent="0.2">
      <c r="A226" s="173">
        <v>77</v>
      </c>
      <c r="B226" s="174" t="s">
        <v>696</v>
      </c>
      <c r="C226" s="187" t="s">
        <v>697</v>
      </c>
      <c r="D226" s="175" t="s">
        <v>308</v>
      </c>
      <c r="E226" s="176">
        <v>19.574999999999999</v>
      </c>
      <c r="F226" s="177"/>
      <c r="G226" s="178">
        <f>ROUND(E226*F226,2)</f>
        <v>0</v>
      </c>
      <c r="H226" s="158"/>
      <c r="I226" s="157">
        <f>ROUND(E226*H226,2)</f>
        <v>0</v>
      </c>
      <c r="J226" s="158"/>
      <c r="K226" s="157">
        <f>ROUND(E226*J226,2)</f>
        <v>0</v>
      </c>
      <c r="L226" s="157">
        <v>21</v>
      </c>
      <c r="M226" s="157">
        <f>G226*(1+L226/100)</f>
        <v>0</v>
      </c>
      <c r="N226" s="156">
        <v>7.8100000000000001E-3</v>
      </c>
      <c r="O226" s="156">
        <f>ROUND(E226*N226,2)</f>
        <v>0.15</v>
      </c>
      <c r="P226" s="156">
        <v>0</v>
      </c>
      <c r="Q226" s="156">
        <f>ROUND(E226*P226,2)</f>
        <v>0</v>
      </c>
      <c r="R226" s="157"/>
      <c r="S226" s="157" t="s">
        <v>300</v>
      </c>
      <c r="T226" s="157" t="s">
        <v>300</v>
      </c>
      <c r="U226" s="157">
        <v>0.79</v>
      </c>
      <c r="V226" s="157">
        <f>ROUND(E226*U226,2)</f>
        <v>15.46</v>
      </c>
      <c r="W226" s="157"/>
      <c r="X226" s="157" t="s">
        <v>301</v>
      </c>
      <c r="Y226" s="157" t="s">
        <v>302</v>
      </c>
      <c r="Z226" s="147"/>
      <c r="AA226" s="147"/>
      <c r="AB226" s="147"/>
      <c r="AC226" s="147"/>
      <c r="AD226" s="147"/>
      <c r="AE226" s="147"/>
      <c r="AF226" s="147"/>
      <c r="AG226" s="147" t="s">
        <v>303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ht="22.5" outlineLevel="2" x14ac:dyDescent="0.2">
      <c r="A227" s="154"/>
      <c r="B227" s="155"/>
      <c r="C227" s="188" t="s">
        <v>698</v>
      </c>
      <c r="D227" s="159"/>
      <c r="E227" s="160">
        <v>19.574999999999999</v>
      </c>
      <c r="F227" s="157"/>
      <c r="G227" s="157"/>
      <c r="H227" s="157"/>
      <c r="I227" s="157"/>
      <c r="J227" s="157"/>
      <c r="K227" s="157"/>
      <c r="L227" s="157"/>
      <c r="M227" s="157"/>
      <c r="N227" s="156"/>
      <c r="O227" s="156"/>
      <c r="P227" s="156"/>
      <c r="Q227" s="156"/>
      <c r="R227" s="157"/>
      <c r="S227" s="157"/>
      <c r="T227" s="157"/>
      <c r="U227" s="157"/>
      <c r="V227" s="157"/>
      <c r="W227" s="157"/>
      <c r="X227" s="157"/>
      <c r="Y227" s="157"/>
      <c r="Z227" s="147"/>
      <c r="AA227" s="147"/>
      <c r="AB227" s="147"/>
      <c r="AC227" s="147"/>
      <c r="AD227" s="147"/>
      <c r="AE227" s="147"/>
      <c r="AF227" s="147"/>
      <c r="AG227" s="147" t="s">
        <v>305</v>
      </c>
      <c r="AH227" s="147">
        <v>0</v>
      </c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1" x14ac:dyDescent="0.2">
      <c r="A228" s="173">
        <v>78</v>
      </c>
      <c r="B228" s="174" t="s">
        <v>699</v>
      </c>
      <c r="C228" s="187" t="s">
        <v>700</v>
      </c>
      <c r="D228" s="175" t="s">
        <v>308</v>
      </c>
      <c r="E228" s="176">
        <v>19.574999999999999</v>
      </c>
      <c r="F228" s="177"/>
      <c r="G228" s="178">
        <f>ROUND(E228*F228,2)</f>
        <v>0</v>
      </c>
      <c r="H228" s="158"/>
      <c r="I228" s="157">
        <f>ROUND(E228*H228,2)</f>
        <v>0</v>
      </c>
      <c r="J228" s="158"/>
      <c r="K228" s="157">
        <f>ROUND(E228*J228,2)</f>
        <v>0</v>
      </c>
      <c r="L228" s="157">
        <v>21</v>
      </c>
      <c r="M228" s="157">
        <f>G228*(1+L228/100)</f>
        <v>0</v>
      </c>
      <c r="N228" s="156">
        <v>0</v>
      </c>
      <c r="O228" s="156">
        <f>ROUND(E228*N228,2)</f>
        <v>0</v>
      </c>
      <c r="P228" s="156">
        <v>0</v>
      </c>
      <c r="Q228" s="156">
        <f>ROUND(E228*P228,2)</f>
        <v>0</v>
      </c>
      <c r="R228" s="157"/>
      <c r="S228" s="157" t="s">
        <v>300</v>
      </c>
      <c r="T228" s="157" t="s">
        <v>300</v>
      </c>
      <c r="U228" s="157">
        <v>0.24</v>
      </c>
      <c r="V228" s="157">
        <f>ROUND(E228*U228,2)</f>
        <v>4.7</v>
      </c>
      <c r="W228" s="157"/>
      <c r="X228" s="157" t="s">
        <v>301</v>
      </c>
      <c r="Y228" s="157" t="s">
        <v>302</v>
      </c>
      <c r="Z228" s="147"/>
      <c r="AA228" s="147"/>
      <c r="AB228" s="147"/>
      <c r="AC228" s="147"/>
      <c r="AD228" s="147"/>
      <c r="AE228" s="147"/>
      <c r="AF228" s="147"/>
      <c r="AG228" s="147" t="s">
        <v>303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ht="22.5" outlineLevel="2" x14ac:dyDescent="0.2">
      <c r="A229" s="154"/>
      <c r="B229" s="155"/>
      <c r="C229" s="188" t="s">
        <v>698</v>
      </c>
      <c r="D229" s="159"/>
      <c r="E229" s="160">
        <v>19.574999999999999</v>
      </c>
      <c r="F229" s="157"/>
      <c r="G229" s="157"/>
      <c r="H229" s="157"/>
      <c r="I229" s="157"/>
      <c r="J229" s="157"/>
      <c r="K229" s="157"/>
      <c r="L229" s="157"/>
      <c r="M229" s="157"/>
      <c r="N229" s="156"/>
      <c r="O229" s="156"/>
      <c r="P229" s="156"/>
      <c r="Q229" s="156"/>
      <c r="R229" s="157"/>
      <c r="S229" s="157"/>
      <c r="T229" s="157"/>
      <c r="U229" s="157"/>
      <c r="V229" s="157"/>
      <c r="W229" s="157"/>
      <c r="X229" s="157"/>
      <c r="Y229" s="157"/>
      <c r="Z229" s="147"/>
      <c r="AA229" s="147"/>
      <c r="AB229" s="147"/>
      <c r="AC229" s="147"/>
      <c r="AD229" s="147"/>
      <c r="AE229" s="147"/>
      <c r="AF229" s="147"/>
      <c r="AG229" s="147" t="s">
        <v>305</v>
      </c>
      <c r="AH229" s="147">
        <v>0</v>
      </c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1" x14ac:dyDescent="0.2">
      <c r="A230" s="173">
        <v>79</v>
      </c>
      <c r="B230" s="174" t="s">
        <v>701</v>
      </c>
      <c r="C230" s="187" t="s">
        <v>702</v>
      </c>
      <c r="D230" s="175" t="s">
        <v>355</v>
      </c>
      <c r="E230" s="176">
        <v>40.9</v>
      </c>
      <c r="F230" s="177"/>
      <c r="G230" s="178">
        <f>ROUND(E230*F230,2)</f>
        <v>0</v>
      </c>
      <c r="H230" s="158"/>
      <c r="I230" s="157">
        <f>ROUND(E230*H230,2)</f>
        <v>0</v>
      </c>
      <c r="J230" s="158"/>
      <c r="K230" s="157">
        <f>ROUND(E230*J230,2)</f>
        <v>0</v>
      </c>
      <c r="L230" s="157">
        <v>21</v>
      </c>
      <c r="M230" s="157">
        <f>G230*(1+L230/100)</f>
        <v>0</v>
      </c>
      <c r="N230" s="156">
        <v>3.4610000000000002E-2</v>
      </c>
      <c r="O230" s="156">
        <f>ROUND(E230*N230,2)</f>
        <v>1.42</v>
      </c>
      <c r="P230" s="156">
        <v>0</v>
      </c>
      <c r="Q230" s="156">
        <f>ROUND(E230*P230,2)</f>
        <v>0</v>
      </c>
      <c r="R230" s="157"/>
      <c r="S230" s="157" t="s">
        <v>300</v>
      </c>
      <c r="T230" s="157" t="s">
        <v>300</v>
      </c>
      <c r="U230" s="157">
        <v>1.349</v>
      </c>
      <c r="V230" s="157">
        <f>ROUND(E230*U230,2)</f>
        <v>55.17</v>
      </c>
      <c r="W230" s="157"/>
      <c r="X230" s="157" t="s">
        <v>301</v>
      </c>
      <c r="Y230" s="157" t="s">
        <v>302</v>
      </c>
      <c r="Z230" s="147"/>
      <c r="AA230" s="147"/>
      <c r="AB230" s="147"/>
      <c r="AC230" s="147"/>
      <c r="AD230" s="147"/>
      <c r="AE230" s="147"/>
      <c r="AF230" s="147"/>
      <c r="AG230" s="147" t="s">
        <v>303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ht="22.5" outlineLevel="2" x14ac:dyDescent="0.2">
      <c r="A231" s="154"/>
      <c r="B231" s="155"/>
      <c r="C231" s="188" t="s">
        <v>703</v>
      </c>
      <c r="D231" s="159"/>
      <c r="E231" s="160">
        <v>40.9</v>
      </c>
      <c r="F231" s="157"/>
      <c r="G231" s="157"/>
      <c r="H231" s="157"/>
      <c r="I231" s="157"/>
      <c r="J231" s="157"/>
      <c r="K231" s="157"/>
      <c r="L231" s="157"/>
      <c r="M231" s="157"/>
      <c r="N231" s="156"/>
      <c r="O231" s="156"/>
      <c r="P231" s="156"/>
      <c r="Q231" s="156"/>
      <c r="R231" s="157"/>
      <c r="S231" s="157"/>
      <c r="T231" s="157"/>
      <c r="U231" s="157"/>
      <c r="V231" s="157"/>
      <c r="W231" s="157"/>
      <c r="X231" s="157"/>
      <c r="Y231" s="157"/>
      <c r="Z231" s="147"/>
      <c r="AA231" s="147"/>
      <c r="AB231" s="147"/>
      <c r="AC231" s="147"/>
      <c r="AD231" s="147"/>
      <c r="AE231" s="147"/>
      <c r="AF231" s="147"/>
      <c r="AG231" s="147" t="s">
        <v>305</v>
      </c>
      <c r="AH231" s="147">
        <v>0</v>
      </c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ht="22.5" outlineLevel="1" x14ac:dyDescent="0.2">
      <c r="A232" s="173">
        <v>80</v>
      </c>
      <c r="B232" s="174" t="s">
        <v>704</v>
      </c>
      <c r="C232" s="187" t="s">
        <v>705</v>
      </c>
      <c r="D232" s="175" t="s">
        <v>314</v>
      </c>
      <c r="E232" s="176">
        <v>23</v>
      </c>
      <c r="F232" s="177"/>
      <c r="G232" s="178">
        <f>ROUND(E232*F232,2)</f>
        <v>0</v>
      </c>
      <c r="H232" s="158"/>
      <c r="I232" s="157">
        <f>ROUND(E232*H232,2)</f>
        <v>0</v>
      </c>
      <c r="J232" s="158"/>
      <c r="K232" s="157">
        <f>ROUND(E232*J232,2)</f>
        <v>0</v>
      </c>
      <c r="L232" s="157">
        <v>21</v>
      </c>
      <c r="M232" s="157">
        <f>G232*(1+L232/100)</f>
        <v>0</v>
      </c>
      <c r="N232" s="156">
        <v>0.13800000000000001</v>
      </c>
      <c r="O232" s="156">
        <f>ROUND(E232*N232,2)</f>
        <v>3.17</v>
      </c>
      <c r="P232" s="156">
        <v>0</v>
      </c>
      <c r="Q232" s="156">
        <f>ROUND(E232*P232,2)</f>
        <v>0</v>
      </c>
      <c r="R232" s="157" t="s">
        <v>349</v>
      </c>
      <c r="S232" s="157" t="s">
        <v>300</v>
      </c>
      <c r="T232" s="157" t="s">
        <v>300</v>
      </c>
      <c r="U232" s="157">
        <v>0</v>
      </c>
      <c r="V232" s="157">
        <f>ROUND(E232*U232,2)</f>
        <v>0</v>
      </c>
      <c r="W232" s="157"/>
      <c r="X232" s="157" t="s">
        <v>334</v>
      </c>
      <c r="Y232" s="157" t="s">
        <v>302</v>
      </c>
      <c r="Z232" s="147"/>
      <c r="AA232" s="147"/>
      <c r="AB232" s="147"/>
      <c r="AC232" s="147"/>
      <c r="AD232" s="147"/>
      <c r="AE232" s="147"/>
      <c r="AF232" s="147"/>
      <c r="AG232" s="147" t="s">
        <v>335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2" x14ac:dyDescent="0.2">
      <c r="A233" s="154"/>
      <c r="B233" s="155"/>
      <c r="C233" s="188" t="s">
        <v>706</v>
      </c>
      <c r="D233" s="159"/>
      <c r="E233" s="160">
        <v>23</v>
      </c>
      <c r="F233" s="157"/>
      <c r="G233" s="157"/>
      <c r="H233" s="157"/>
      <c r="I233" s="157"/>
      <c r="J233" s="157"/>
      <c r="K233" s="157"/>
      <c r="L233" s="157"/>
      <c r="M233" s="157"/>
      <c r="N233" s="156"/>
      <c r="O233" s="156"/>
      <c r="P233" s="156"/>
      <c r="Q233" s="156"/>
      <c r="R233" s="157"/>
      <c r="S233" s="157"/>
      <c r="T233" s="157"/>
      <c r="U233" s="157"/>
      <c r="V233" s="157"/>
      <c r="W233" s="157"/>
      <c r="X233" s="157"/>
      <c r="Y233" s="157"/>
      <c r="Z233" s="147"/>
      <c r="AA233" s="147"/>
      <c r="AB233" s="147"/>
      <c r="AC233" s="147"/>
      <c r="AD233" s="147"/>
      <c r="AE233" s="147"/>
      <c r="AF233" s="147"/>
      <c r="AG233" s="147" t="s">
        <v>305</v>
      </c>
      <c r="AH233" s="147">
        <v>0</v>
      </c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1" x14ac:dyDescent="0.2">
      <c r="A234" s="173">
        <v>81</v>
      </c>
      <c r="B234" s="174" t="s">
        <v>707</v>
      </c>
      <c r="C234" s="187" t="s">
        <v>708</v>
      </c>
      <c r="D234" s="175" t="s">
        <v>338</v>
      </c>
      <c r="E234" s="176">
        <v>1.26</v>
      </c>
      <c r="F234" s="177"/>
      <c r="G234" s="178">
        <f>ROUND(E234*F234,2)</f>
        <v>0</v>
      </c>
      <c r="H234" s="158"/>
      <c r="I234" s="157">
        <f>ROUND(E234*H234,2)</f>
        <v>0</v>
      </c>
      <c r="J234" s="158"/>
      <c r="K234" s="157">
        <f>ROUND(E234*J234,2)</f>
        <v>0</v>
      </c>
      <c r="L234" s="157">
        <v>21</v>
      </c>
      <c r="M234" s="157">
        <f>G234*(1+L234/100)</f>
        <v>0</v>
      </c>
      <c r="N234" s="156">
        <v>0.61521999999999999</v>
      </c>
      <c r="O234" s="156">
        <f>ROUND(E234*N234,2)</f>
        <v>0.78</v>
      </c>
      <c r="P234" s="156">
        <v>0</v>
      </c>
      <c r="Q234" s="156">
        <f>ROUND(E234*P234,2)</f>
        <v>0</v>
      </c>
      <c r="R234" s="157"/>
      <c r="S234" s="157" t="s">
        <v>300</v>
      </c>
      <c r="T234" s="157" t="s">
        <v>300</v>
      </c>
      <c r="U234" s="157">
        <v>4.8929999999999998</v>
      </c>
      <c r="V234" s="157">
        <f>ROUND(E234*U234,2)</f>
        <v>6.17</v>
      </c>
      <c r="W234" s="157"/>
      <c r="X234" s="157" t="s">
        <v>301</v>
      </c>
      <c r="Y234" s="157" t="s">
        <v>302</v>
      </c>
      <c r="Z234" s="147"/>
      <c r="AA234" s="147"/>
      <c r="AB234" s="147"/>
      <c r="AC234" s="147"/>
      <c r="AD234" s="147"/>
      <c r="AE234" s="147"/>
      <c r="AF234" s="147"/>
      <c r="AG234" s="147" t="s">
        <v>303</v>
      </c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2" x14ac:dyDescent="0.2">
      <c r="A235" s="154"/>
      <c r="B235" s="155"/>
      <c r="C235" s="188" t="s">
        <v>709</v>
      </c>
      <c r="D235" s="159"/>
      <c r="E235" s="160">
        <v>1.26</v>
      </c>
      <c r="F235" s="157"/>
      <c r="G235" s="157"/>
      <c r="H235" s="157"/>
      <c r="I235" s="157"/>
      <c r="J235" s="157"/>
      <c r="K235" s="157"/>
      <c r="L235" s="157"/>
      <c r="M235" s="157"/>
      <c r="N235" s="156"/>
      <c r="O235" s="156"/>
      <c r="P235" s="156"/>
      <c r="Q235" s="156"/>
      <c r="R235" s="157"/>
      <c r="S235" s="157"/>
      <c r="T235" s="157"/>
      <c r="U235" s="157"/>
      <c r="V235" s="157"/>
      <c r="W235" s="157"/>
      <c r="X235" s="157"/>
      <c r="Y235" s="157"/>
      <c r="Z235" s="147"/>
      <c r="AA235" s="147"/>
      <c r="AB235" s="147"/>
      <c r="AC235" s="147"/>
      <c r="AD235" s="147"/>
      <c r="AE235" s="147"/>
      <c r="AF235" s="147"/>
      <c r="AG235" s="147" t="s">
        <v>305</v>
      </c>
      <c r="AH235" s="147">
        <v>0</v>
      </c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ht="25.5" x14ac:dyDescent="0.2">
      <c r="A236" s="163" t="s">
        <v>295</v>
      </c>
      <c r="B236" s="164" t="s">
        <v>165</v>
      </c>
      <c r="C236" s="186" t="s">
        <v>166</v>
      </c>
      <c r="D236" s="165"/>
      <c r="E236" s="166"/>
      <c r="F236" s="167"/>
      <c r="G236" s="168">
        <f>SUMIF(AG237:AG246,"&lt;&gt;NOR",G237:G246)</f>
        <v>0</v>
      </c>
      <c r="H236" s="162"/>
      <c r="I236" s="162">
        <f>SUM(I237:I246)</f>
        <v>0</v>
      </c>
      <c r="J236" s="162"/>
      <c r="K236" s="162">
        <f>SUM(K237:K246)</f>
        <v>0</v>
      </c>
      <c r="L236" s="162"/>
      <c r="M236" s="162">
        <f>SUM(M237:M246)</f>
        <v>0</v>
      </c>
      <c r="N236" s="161"/>
      <c r="O236" s="161">
        <f>SUM(O237:O246)</f>
        <v>0.4</v>
      </c>
      <c r="P236" s="161"/>
      <c r="Q236" s="161">
        <f>SUM(Q237:Q246)</f>
        <v>0</v>
      </c>
      <c r="R236" s="162"/>
      <c r="S236" s="162"/>
      <c r="T236" s="162"/>
      <c r="U236" s="162"/>
      <c r="V236" s="162">
        <f>SUM(V237:V246)</f>
        <v>25.139999999999997</v>
      </c>
      <c r="W236" s="162"/>
      <c r="X236" s="162"/>
      <c r="Y236" s="162"/>
      <c r="AG236" t="s">
        <v>296</v>
      </c>
    </row>
    <row r="237" spans="1:60" ht="45" outlineLevel="1" x14ac:dyDescent="0.2">
      <c r="A237" s="173">
        <v>82</v>
      </c>
      <c r="B237" s="174" t="s">
        <v>710</v>
      </c>
      <c r="C237" s="187" t="s">
        <v>3652</v>
      </c>
      <c r="D237" s="175" t="s">
        <v>308</v>
      </c>
      <c r="E237" s="176">
        <v>8.6999999999999993</v>
      </c>
      <c r="F237" s="177"/>
      <c r="G237" s="178">
        <f>ROUND(E237*F237,2)</f>
        <v>0</v>
      </c>
      <c r="H237" s="158"/>
      <c r="I237" s="157">
        <f>ROUND(E237*H237,2)</f>
        <v>0</v>
      </c>
      <c r="J237" s="158"/>
      <c r="K237" s="157">
        <f>ROUND(E237*J237,2)</f>
        <v>0</v>
      </c>
      <c r="L237" s="157">
        <v>21</v>
      </c>
      <c r="M237" s="157">
        <f>G237*(1+L237/100)</f>
        <v>0</v>
      </c>
      <c r="N237" s="156">
        <v>1.7409999999999998E-2</v>
      </c>
      <c r="O237" s="156">
        <f>ROUND(E237*N237,2)</f>
        <v>0.15</v>
      </c>
      <c r="P237" s="156">
        <v>0</v>
      </c>
      <c r="Q237" s="156">
        <f>ROUND(E237*P237,2)</f>
        <v>0</v>
      </c>
      <c r="R237" s="157"/>
      <c r="S237" s="157" t="s">
        <v>300</v>
      </c>
      <c r="T237" s="157" t="s">
        <v>300</v>
      </c>
      <c r="U237" s="157">
        <v>1</v>
      </c>
      <c r="V237" s="157">
        <f>ROUND(E237*U237,2)</f>
        <v>8.6999999999999993</v>
      </c>
      <c r="W237" s="157"/>
      <c r="X237" s="157" t="s">
        <v>301</v>
      </c>
      <c r="Y237" s="157" t="s">
        <v>302</v>
      </c>
      <c r="Z237" s="147"/>
      <c r="AA237" s="147"/>
      <c r="AB237" s="147"/>
      <c r="AC237" s="147"/>
      <c r="AD237" s="147"/>
      <c r="AE237" s="147"/>
      <c r="AF237" s="147"/>
      <c r="AG237" s="147" t="s">
        <v>303</v>
      </c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2" x14ac:dyDescent="0.2">
      <c r="A238" s="154"/>
      <c r="B238" s="155"/>
      <c r="C238" s="274" t="s">
        <v>711</v>
      </c>
      <c r="D238" s="275"/>
      <c r="E238" s="275"/>
      <c r="F238" s="275"/>
      <c r="G238" s="275"/>
      <c r="H238" s="157"/>
      <c r="I238" s="157"/>
      <c r="J238" s="157"/>
      <c r="K238" s="157"/>
      <c r="L238" s="157"/>
      <c r="M238" s="157"/>
      <c r="N238" s="156"/>
      <c r="O238" s="156"/>
      <c r="P238" s="156"/>
      <c r="Q238" s="156"/>
      <c r="R238" s="157"/>
      <c r="S238" s="157"/>
      <c r="T238" s="157"/>
      <c r="U238" s="157"/>
      <c r="V238" s="157"/>
      <c r="W238" s="157"/>
      <c r="X238" s="157"/>
      <c r="Y238" s="157"/>
      <c r="Z238" s="147"/>
      <c r="AA238" s="147"/>
      <c r="AB238" s="147"/>
      <c r="AC238" s="147"/>
      <c r="AD238" s="147"/>
      <c r="AE238" s="147"/>
      <c r="AF238" s="147"/>
      <c r="AG238" s="147" t="s">
        <v>319</v>
      </c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outlineLevel="2" x14ac:dyDescent="0.2">
      <c r="A239" s="154"/>
      <c r="B239" s="155"/>
      <c r="C239" s="188" t="s">
        <v>712</v>
      </c>
      <c r="D239" s="159"/>
      <c r="E239" s="160">
        <v>8.6999999999999993</v>
      </c>
      <c r="F239" s="157"/>
      <c r="G239" s="157"/>
      <c r="H239" s="157"/>
      <c r="I239" s="157"/>
      <c r="J239" s="157"/>
      <c r="K239" s="157"/>
      <c r="L239" s="157"/>
      <c r="M239" s="157"/>
      <c r="N239" s="156"/>
      <c r="O239" s="156"/>
      <c r="P239" s="156"/>
      <c r="Q239" s="156"/>
      <c r="R239" s="157"/>
      <c r="S239" s="157"/>
      <c r="T239" s="157"/>
      <c r="U239" s="157"/>
      <c r="V239" s="157"/>
      <c r="W239" s="157"/>
      <c r="X239" s="157"/>
      <c r="Y239" s="157"/>
      <c r="Z239" s="147"/>
      <c r="AA239" s="147"/>
      <c r="AB239" s="147"/>
      <c r="AC239" s="147"/>
      <c r="AD239" s="147"/>
      <c r="AE239" s="147"/>
      <c r="AF239" s="147"/>
      <c r="AG239" s="147" t="s">
        <v>305</v>
      </c>
      <c r="AH239" s="147">
        <v>0</v>
      </c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ht="56.25" outlineLevel="1" x14ac:dyDescent="0.2">
      <c r="A240" s="173">
        <v>83</v>
      </c>
      <c r="B240" s="174" t="s">
        <v>713</v>
      </c>
      <c r="C240" s="187" t="s">
        <v>3653</v>
      </c>
      <c r="D240" s="175" t="s">
        <v>308</v>
      </c>
      <c r="E240" s="176">
        <v>7.6</v>
      </c>
      <c r="F240" s="177"/>
      <c r="G240" s="178">
        <f>ROUND(E240*F240,2)</f>
        <v>0</v>
      </c>
      <c r="H240" s="158"/>
      <c r="I240" s="157">
        <f>ROUND(E240*H240,2)</f>
        <v>0</v>
      </c>
      <c r="J240" s="158"/>
      <c r="K240" s="157">
        <f>ROUND(E240*J240,2)</f>
        <v>0</v>
      </c>
      <c r="L240" s="157">
        <v>21</v>
      </c>
      <c r="M240" s="157">
        <f>G240*(1+L240/100)</f>
        <v>0</v>
      </c>
      <c r="N240" s="156">
        <v>1.8460000000000001E-2</v>
      </c>
      <c r="O240" s="156">
        <f>ROUND(E240*N240,2)</f>
        <v>0.14000000000000001</v>
      </c>
      <c r="P240" s="156">
        <v>0</v>
      </c>
      <c r="Q240" s="156">
        <f>ROUND(E240*P240,2)</f>
        <v>0</v>
      </c>
      <c r="R240" s="157"/>
      <c r="S240" s="157" t="s">
        <v>300</v>
      </c>
      <c r="T240" s="157" t="s">
        <v>300</v>
      </c>
      <c r="U240" s="157">
        <v>1</v>
      </c>
      <c r="V240" s="157">
        <f>ROUND(E240*U240,2)</f>
        <v>7.6</v>
      </c>
      <c r="W240" s="157"/>
      <c r="X240" s="157" t="s">
        <v>301</v>
      </c>
      <c r="Y240" s="157" t="s">
        <v>302</v>
      </c>
      <c r="Z240" s="147"/>
      <c r="AA240" s="147"/>
      <c r="AB240" s="147"/>
      <c r="AC240" s="147"/>
      <c r="AD240" s="147"/>
      <c r="AE240" s="147"/>
      <c r="AF240" s="147"/>
      <c r="AG240" s="147" t="s">
        <v>303</v>
      </c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2" x14ac:dyDescent="0.2">
      <c r="A241" s="154"/>
      <c r="B241" s="155"/>
      <c r="C241" s="274" t="s">
        <v>711</v>
      </c>
      <c r="D241" s="275"/>
      <c r="E241" s="275"/>
      <c r="F241" s="275"/>
      <c r="G241" s="275"/>
      <c r="H241" s="157"/>
      <c r="I241" s="157"/>
      <c r="J241" s="157"/>
      <c r="K241" s="157"/>
      <c r="L241" s="157"/>
      <c r="M241" s="157"/>
      <c r="N241" s="156"/>
      <c r="O241" s="156"/>
      <c r="P241" s="156"/>
      <c r="Q241" s="156"/>
      <c r="R241" s="157"/>
      <c r="S241" s="157"/>
      <c r="T241" s="157"/>
      <c r="U241" s="157"/>
      <c r="V241" s="157"/>
      <c r="W241" s="157"/>
      <c r="X241" s="157"/>
      <c r="Y241" s="157"/>
      <c r="Z241" s="147"/>
      <c r="AA241" s="147"/>
      <c r="AB241" s="147"/>
      <c r="AC241" s="147"/>
      <c r="AD241" s="147"/>
      <c r="AE241" s="147"/>
      <c r="AF241" s="147"/>
      <c r="AG241" s="147" t="s">
        <v>319</v>
      </c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outlineLevel="2" x14ac:dyDescent="0.2">
      <c r="A242" s="154"/>
      <c r="B242" s="155"/>
      <c r="C242" s="188" t="s">
        <v>714</v>
      </c>
      <c r="D242" s="159"/>
      <c r="E242" s="160">
        <v>7.6</v>
      </c>
      <c r="F242" s="157"/>
      <c r="G242" s="157"/>
      <c r="H242" s="157"/>
      <c r="I242" s="157"/>
      <c r="J242" s="157"/>
      <c r="K242" s="157"/>
      <c r="L242" s="157"/>
      <c r="M242" s="157"/>
      <c r="N242" s="156"/>
      <c r="O242" s="156"/>
      <c r="P242" s="156"/>
      <c r="Q242" s="156"/>
      <c r="R242" s="157"/>
      <c r="S242" s="157"/>
      <c r="T242" s="157"/>
      <c r="U242" s="157"/>
      <c r="V242" s="157"/>
      <c r="W242" s="157"/>
      <c r="X242" s="157"/>
      <c r="Y242" s="157"/>
      <c r="Z242" s="147"/>
      <c r="AA242" s="147"/>
      <c r="AB242" s="147"/>
      <c r="AC242" s="147"/>
      <c r="AD242" s="147"/>
      <c r="AE242" s="147"/>
      <c r="AF242" s="147"/>
      <c r="AG242" s="147" t="s">
        <v>305</v>
      </c>
      <c r="AH242" s="147">
        <v>0</v>
      </c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ht="45" outlineLevel="1" x14ac:dyDescent="0.2">
      <c r="A243" s="173">
        <v>84</v>
      </c>
      <c r="B243" s="174" t="s">
        <v>715</v>
      </c>
      <c r="C243" s="187" t="s">
        <v>3654</v>
      </c>
      <c r="D243" s="175" t="s">
        <v>308</v>
      </c>
      <c r="E243" s="176">
        <v>9.3000000000000007</v>
      </c>
      <c r="F243" s="177"/>
      <c r="G243" s="178">
        <f>ROUND(E243*F243,2)</f>
        <v>0</v>
      </c>
      <c r="H243" s="158"/>
      <c r="I243" s="157">
        <f>ROUND(E243*H243,2)</f>
        <v>0</v>
      </c>
      <c r="J243" s="158"/>
      <c r="K243" s="157">
        <f>ROUND(E243*J243,2)</f>
        <v>0</v>
      </c>
      <c r="L243" s="157">
        <v>21</v>
      </c>
      <c r="M243" s="157">
        <f>G243*(1+L243/100)</f>
        <v>0</v>
      </c>
      <c r="N243" s="156">
        <v>1.201E-2</v>
      </c>
      <c r="O243" s="156">
        <f>ROUND(E243*N243,2)</f>
        <v>0.11</v>
      </c>
      <c r="P243" s="156">
        <v>0</v>
      </c>
      <c r="Q243" s="156">
        <f>ROUND(E243*P243,2)</f>
        <v>0</v>
      </c>
      <c r="R243" s="157"/>
      <c r="S243" s="157" t="s">
        <v>300</v>
      </c>
      <c r="T243" s="157" t="s">
        <v>300</v>
      </c>
      <c r="U243" s="157">
        <v>0.95</v>
      </c>
      <c r="V243" s="157">
        <f>ROUND(E243*U243,2)</f>
        <v>8.84</v>
      </c>
      <c r="W243" s="157"/>
      <c r="X243" s="157" t="s">
        <v>301</v>
      </c>
      <c r="Y243" s="157" t="s">
        <v>302</v>
      </c>
      <c r="Z243" s="147"/>
      <c r="AA243" s="147"/>
      <c r="AB243" s="147"/>
      <c r="AC243" s="147"/>
      <c r="AD243" s="147"/>
      <c r="AE243" s="147"/>
      <c r="AF243" s="147"/>
      <c r="AG243" s="147" t="s">
        <v>303</v>
      </c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2" x14ac:dyDescent="0.2">
      <c r="A244" s="154"/>
      <c r="B244" s="155"/>
      <c r="C244" s="274" t="s">
        <v>711</v>
      </c>
      <c r="D244" s="275"/>
      <c r="E244" s="275"/>
      <c r="F244" s="275"/>
      <c r="G244" s="275"/>
      <c r="H244" s="157"/>
      <c r="I244" s="157"/>
      <c r="J244" s="157"/>
      <c r="K244" s="157"/>
      <c r="L244" s="157"/>
      <c r="M244" s="157"/>
      <c r="N244" s="156"/>
      <c r="O244" s="156"/>
      <c r="P244" s="156"/>
      <c r="Q244" s="156"/>
      <c r="R244" s="157"/>
      <c r="S244" s="157"/>
      <c r="T244" s="157"/>
      <c r="U244" s="157"/>
      <c r="V244" s="157"/>
      <c r="W244" s="157"/>
      <c r="X244" s="157"/>
      <c r="Y244" s="157"/>
      <c r="Z244" s="147"/>
      <c r="AA244" s="147"/>
      <c r="AB244" s="147"/>
      <c r="AC244" s="147"/>
      <c r="AD244" s="147"/>
      <c r="AE244" s="147"/>
      <c r="AF244" s="147"/>
      <c r="AG244" s="147" t="s">
        <v>319</v>
      </c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outlineLevel="2" x14ac:dyDescent="0.2">
      <c r="A245" s="154"/>
      <c r="B245" s="155"/>
      <c r="C245" s="188" t="s">
        <v>716</v>
      </c>
      <c r="D245" s="159"/>
      <c r="E245" s="160">
        <v>5.6</v>
      </c>
      <c r="F245" s="157"/>
      <c r="G245" s="157"/>
      <c r="H245" s="157"/>
      <c r="I245" s="157"/>
      <c r="J245" s="157"/>
      <c r="K245" s="157"/>
      <c r="L245" s="157"/>
      <c r="M245" s="157"/>
      <c r="N245" s="156"/>
      <c r="O245" s="156"/>
      <c r="P245" s="156"/>
      <c r="Q245" s="156"/>
      <c r="R245" s="157"/>
      <c r="S245" s="157"/>
      <c r="T245" s="157"/>
      <c r="U245" s="157"/>
      <c r="V245" s="157"/>
      <c r="W245" s="157"/>
      <c r="X245" s="157"/>
      <c r="Y245" s="157"/>
      <c r="Z245" s="147"/>
      <c r="AA245" s="147"/>
      <c r="AB245" s="147"/>
      <c r="AC245" s="147"/>
      <c r="AD245" s="147"/>
      <c r="AE245" s="147"/>
      <c r="AF245" s="147"/>
      <c r="AG245" s="147" t="s">
        <v>305</v>
      </c>
      <c r="AH245" s="147">
        <v>0</v>
      </c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outlineLevel="3" x14ac:dyDescent="0.2">
      <c r="A246" s="154"/>
      <c r="B246" s="155"/>
      <c r="C246" s="188" t="s">
        <v>717</v>
      </c>
      <c r="D246" s="159"/>
      <c r="E246" s="160">
        <v>3.7</v>
      </c>
      <c r="F246" s="157"/>
      <c r="G246" s="157"/>
      <c r="H246" s="157"/>
      <c r="I246" s="157"/>
      <c r="J246" s="157"/>
      <c r="K246" s="157"/>
      <c r="L246" s="157"/>
      <c r="M246" s="157"/>
      <c r="N246" s="156"/>
      <c r="O246" s="156"/>
      <c r="P246" s="156"/>
      <c r="Q246" s="156"/>
      <c r="R246" s="157"/>
      <c r="S246" s="157"/>
      <c r="T246" s="157"/>
      <c r="U246" s="157"/>
      <c r="V246" s="157"/>
      <c r="W246" s="157"/>
      <c r="X246" s="157"/>
      <c r="Y246" s="157"/>
      <c r="Z246" s="147"/>
      <c r="AA246" s="147"/>
      <c r="AB246" s="147"/>
      <c r="AC246" s="147"/>
      <c r="AD246" s="147"/>
      <c r="AE246" s="147"/>
      <c r="AF246" s="147"/>
      <c r="AG246" s="147" t="s">
        <v>305</v>
      </c>
      <c r="AH246" s="147">
        <v>0</v>
      </c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x14ac:dyDescent="0.2">
      <c r="A247" s="163" t="s">
        <v>295</v>
      </c>
      <c r="B247" s="164" t="s">
        <v>167</v>
      </c>
      <c r="C247" s="186" t="s">
        <v>168</v>
      </c>
      <c r="D247" s="165"/>
      <c r="E247" s="166"/>
      <c r="F247" s="167"/>
      <c r="G247" s="168">
        <f>SUMIF(AG248:AG255,"&lt;&gt;NOR",G248:G255)</f>
        <v>0</v>
      </c>
      <c r="H247" s="162"/>
      <c r="I247" s="162">
        <f>SUM(I248:I255)</f>
        <v>0</v>
      </c>
      <c r="J247" s="162"/>
      <c r="K247" s="162">
        <f>SUM(K248:K255)</f>
        <v>0</v>
      </c>
      <c r="L247" s="162"/>
      <c r="M247" s="162">
        <f>SUM(M248:M255)</f>
        <v>0</v>
      </c>
      <c r="N247" s="161"/>
      <c r="O247" s="161">
        <f>SUM(O248:O255)</f>
        <v>32.32</v>
      </c>
      <c r="P247" s="161"/>
      <c r="Q247" s="161">
        <f>SUM(Q248:Q255)</f>
        <v>0</v>
      </c>
      <c r="R247" s="162"/>
      <c r="S247" s="162"/>
      <c r="T247" s="162"/>
      <c r="U247" s="162"/>
      <c r="V247" s="162">
        <f>SUM(V248:V255)</f>
        <v>81.61</v>
      </c>
      <c r="W247" s="162"/>
      <c r="X247" s="162"/>
      <c r="Y247" s="162"/>
      <c r="AG247" t="s">
        <v>296</v>
      </c>
    </row>
    <row r="248" spans="1:60" ht="22.5" outlineLevel="1" x14ac:dyDescent="0.2">
      <c r="A248" s="173">
        <v>85</v>
      </c>
      <c r="B248" s="174" t="s">
        <v>718</v>
      </c>
      <c r="C248" s="187" t="s">
        <v>719</v>
      </c>
      <c r="D248" s="175" t="s">
        <v>308</v>
      </c>
      <c r="E248" s="176">
        <v>32</v>
      </c>
      <c r="F248" s="177"/>
      <c r="G248" s="178">
        <f>ROUND(E248*F248,2)</f>
        <v>0</v>
      </c>
      <c r="H248" s="158"/>
      <c r="I248" s="157">
        <f>ROUND(E248*H248,2)</f>
        <v>0</v>
      </c>
      <c r="J248" s="158"/>
      <c r="K248" s="157">
        <f>ROUND(E248*J248,2)</f>
        <v>0</v>
      </c>
      <c r="L248" s="157">
        <v>21</v>
      </c>
      <c r="M248" s="157">
        <f>G248*(1+L248/100)</f>
        <v>0</v>
      </c>
      <c r="N248" s="156">
        <v>0.18310000000000001</v>
      </c>
      <c r="O248" s="156">
        <f>ROUND(E248*N248,2)</f>
        <v>5.86</v>
      </c>
      <c r="P248" s="156">
        <v>0</v>
      </c>
      <c r="Q248" s="156">
        <f>ROUND(E248*P248,2)</f>
        <v>0</v>
      </c>
      <c r="R248" s="157"/>
      <c r="S248" s="157" t="s">
        <v>300</v>
      </c>
      <c r="T248" s="157" t="s">
        <v>300</v>
      </c>
      <c r="U248" s="157">
        <v>0.375</v>
      </c>
      <c r="V248" s="157">
        <f>ROUND(E248*U248,2)</f>
        <v>12</v>
      </c>
      <c r="W248" s="157"/>
      <c r="X248" s="157" t="s">
        <v>301</v>
      </c>
      <c r="Y248" s="157" t="s">
        <v>302</v>
      </c>
      <c r="Z248" s="147"/>
      <c r="AA248" s="147"/>
      <c r="AB248" s="147"/>
      <c r="AC248" s="147"/>
      <c r="AD248" s="147"/>
      <c r="AE248" s="147"/>
      <c r="AF248" s="147"/>
      <c r="AG248" s="147" t="s">
        <v>303</v>
      </c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2" x14ac:dyDescent="0.2">
      <c r="A249" s="154"/>
      <c r="B249" s="155"/>
      <c r="C249" s="188" t="s">
        <v>720</v>
      </c>
      <c r="D249" s="159"/>
      <c r="E249" s="160">
        <v>32</v>
      </c>
      <c r="F249" s="157"/>
      <c r="G249" s="157"/>
      <c r="H249" s="157"/>
      <c r="I249" s="157"/>
      <c r="J249" s="157"/>
      <c r="K249" s="157"/>
      <c r="L249" s="157"/>
      <c r="M249" s="157"/>
      <c r="N249" s="156"/>
      <c r="O249" s="156"/>
      <c r="P249" s="156"/>
      <c r="Q249" s="156"/>
      <c r="R249" s="157"/>
      <c r="S249" s="157"/>
      <c r="T249" s="157"/>
      <c r="U249" s="157"/>
      <c r="V249" s="157"/>
      <c r="W249" s="157"/>
      <c r="X249" s="157"/>
      <c r="Y249" s="157"/>
      <c r="Z249" s="147"/>
      <c r="AA249" s="147"/>
      <c r="AB249" s="147"/>
      <c r="AC249" s="147"/>
      <c r="AD249" s="147"/>
      <c r="AE249" s="147"/>
      <c r="AF249" s="147"/>
      <c r="AG249" s="147" t="s">
        <v>305</v>
      </c>
      <c r="AH249" s="147">
        <v>0</v>
      </c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ht="22.5" outlineLevel="1" x14ac:dyDescent="0.2">
      <c r="A250" s="173">
        <v>86</v>
      </c>
      <c r="B250" s="174" t="s">
        <v>721</v>
      </c>
      <c r="C250" s="187" t="s">
        <v>722</v>
      </c>
      <c r="D250" s="175" t="s">
        <v>308</v>
      </c>
      <c r="E250" s="176">
        <v>92.2</v>
      </c>
      <c r="F250" s="177"/>
      <c r="G250" s="178">
        <f>ROUND(E250*F250,2)</f>
        <v>0</v>
      </c>
      <c r="H250" s="158"/>
      <c r="I250" s="157">
        <f>ROUND(E250*H250,2)</f>
        <v>0</v>
      </c>
      <c r="J250" s="158"/>
      <c r="K250" s="157">
        <f>ROUND(E250*J250,2)</f>
        <v>0</v>
      </c>
      <c r="L250" s="157">
        <v>21</v>
      </c>
      <c r="M250" s="157">
        <f>G250*(1+L250/100)</f>
        <v>0</v>
      </c>
      <c r="N250" s="156">
        <v>0.16700000000000001</v>
      </c>
      <c r="O250" s="156">
        <f>ROUND(E250*N250,2)</f>
        <v>15.4</v>
      </c>
      <c r="P250" s="156">
        <v>0</v>
      </c>
      <c r="Q250" s="156">
        <f>ROUND(E250*P250,2)</f>
        <v>0</v>
      </c>
      <c r="R250" s="157"/>
      <c r="S250" s="157" t="s">
        <v>300</v>
      </c>
      <c r="T250" s="157" t="s">
        <v>300</v>
      </c>
      <c r="U250" s="157">
        <v>0.755</v>
      </c>
      <c r="V250" s="157">
        <f>ROUND(E250*U250,2)</f>
        <v>69.61</v>
      </c>
      <c r="W250" s="157"/>
      <c r="X250" s="157" t="s">
        <v>301</v>
      </c>
      <c r="Y250" s="157" t="s">
        <v>302</v>
      </c>
      <c r="Z250" s="147"/>
      <c r="AA250" s="147"/>
      <c r="AB250" s="147"/>
      <c r="AC250" s="147"/>
      <c r="AD250" s="147"/>
      <c r="AE250" s="147"/>
      <c r="AF250" s="147"/>
      <c r="AG250" s="147" t="s">
        <v>303</v>
      </c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ht="22.5" outlineLevel="2" x14ac:dyDescent="0.2">
      <c r="A251" s="154"/>
      <c r="B251" s="155"/>
      <c r="C251" s="188" t="s">
        <v>723</v>
      </c>
      <c r="D251" s="159"/>
      <c r="E251" s="160">
        <v>26.37</v>
      </c>
      <c r="F251" s="157"/>
      <c r="G251" s="157"/>
      <c r="H251" s="157"/>
      <c r="I251" s="157"/>
      <c r="J251" s="157"/>
      <c r="K251" s="157"/>
      <c r="L251" s="157"/>
      <c r="M251" s="157"/>
      <c r="N251" s="156"/>
      <c r="O251" s="156"/>
      <c r="P251" s="156"/>
      <c r="Q251" s="156"/>
      <c r="R251" s="157"/>
      <c r="S251" s="157"/>
      <c r="T251" s="157"/>
      <c r="U251" s="157"/>
      <c r="V251" s="157"/>
      <c r="W251" s="157"/>
      <c r="X251" s="157"/>
      <c r="Y251" s="157"/>
      <c r="Z251" s="147"/>
      <c r="AA251" s="147"/>
      <c r="AB251" s="147"/>
      <c r="AC251" s="147"/>
      <c r="AD251" s="147"/>
      <c r="AE251" s="147"/>
      <c r="AF251" s="147"/>
      <c r="AG251" s="147" t="s">
        <v>305</v>
      </c>
      <c r="AH251" s="147">
        <v>0</v>
      </c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ht="33.75" outlineLevel="3" x14ac:dyDescent="0.2">
      <c r="A252" s="154"/>
      <c r="B252" s="155"/>
      <c r="C252" s="188" t="s">
        <v>724</v>
      </c>
      <c r="D252" s="159"/>
      <c r="E252" s="160">
        <v>65.83</v>
      </c>
      <c r="F252" s="157"/>
      <c r="G252" s="157"/>
      <c r="H252" s="157"/>
      <c r="I252" s="157"/>
      <c r="J252" s="157"/>
      <c r="K252" s="157"/>
      <c r="L252" s="157"/>
      <c r="M252" s="157"/>
      <c r="N252" s="156"/>
      <c r="O252" s="156"/>
      <c r="P252" s="156"/>
      <c r="Q252" s="156"/>
      <c r="R252" s="157"/>
      <c r="S252" s="157"/>
      <c r="T252" s="157"/>
      <c r="U252" s="157"/>
      <c r="V252" s="157"/>
      <c r="W252" s="157"/>
      <c r="X252" s="157"/>
      <c r="Y252" s="157"/>
      <c r="Z252" s="147"/>
      <c r="AA252" s="147"/>
      <c r="AB252" s="147"/>
      <c r="AC252" s="147"/>
      <c r="AD252" s="147"/>
      <c r="AE252" s="147"/>
      <c r="AF252" s="147"/>
      <c r="AG252" s="147" t="s">
        <v>305</v>
      </c>
      <c r="AH252" s="147">
        <v>0</v>
      </c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1" x14ac:dyDescent="0.2">
      <c r="A253" s="173">
        <v>87</v>
      </c>
      <c r="B253" s="174" t="s">
        <v>725</v>
      </c>
      <c r="C253" s="187" t="s">
        <v>726</v>
      </c>
      <c r="D253" s="175" t="s">
        <v>308</v>
      </c>
      <c r="E253" s="176">
        <v>92.2</v>
      </c>
      <c r="F253" s="177"/>
      <c r="G253" s="178">
        <f>ROUND(E253*F253,2)</f>
        <v>0</v>
      </c>
      <c r="H253" s="158"/>
      <c r="I253" s="157">
        <f>ROUND(E253*H253,2)</f>
        <v>0</v>
      </c>
      <c r="J253" s="158"/>
      <c r="K253" s="157">
        <f>ROUND(E253*J253,2)</f>
        <v>0</v>
      </c>
      <c r="L253" s="157">
        <v>21</v>
      </c>
      <c r="M253" s="157">
        <f>G253*(1+L253/100)</f>
        <v>0</v>
      </c>
      <c r="N253" s="156">
        <v>0.12</v>
      </c>
      <c r="O253" s="156">
        <f>ROUND(E253*N253,2)</f>
        <v>11.06</v>
      </c>
      <c r="P253" s="156">
        <v>0</v>
      </c>
      <c r="Q253" s="156">
        <f>ROUND(E253*P253,2)</f>
        <v>0</v>
      </c>
      <c r="R253" s="157"/>
      <c r="S253" s="157" t="s">
        <v>332</v>
      </c>
      <c r="T253" s="157" t="s">
        <v>333</v>
      </c>
      <c r="U253" s="157">
        <v>0</v>
      </c>
      <c r="V253" s="157">
        <f>ROUND(E253*U253,2)</f>
        <v>0</v>
      </c>
      <c r="W253" s="157"/>
      <c r="X253" s="157" t="s">
        <v>334</v>
      </c>
      <c r="Y253" s="157" t="s">
        <v>302</v>
      </c>
      <c r="Z253" s="147"/>
      <c r="AA253" s="147"/>
      <c r="AB253" s="147"/>
      <c r="AC253" s="147"/>
      <c r="AD253" s="147"/>
      <c r="AE253" s="147"/>
      <c r="AF253" s="147"/>
      <c r="AG253" s="147" t="s">
        <v>335</v>
      </c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ht="22.5" outlineLevel="2" x14ac:dyDescent="0.2">
      <c r="A254" s="154"/>
      <c r="B254" s="155"/>
      <c r="C254" s="188" t="s">
        <v>723</v>
      </c>
      <c r="D254" s="159"/>
      <c r="E254" s="160">
        <v>26.37</v>
      </c>
      <c r="F254" s="157"/>
      <c r="G254" s="157"/>
      <c r="H254" s="157"/>
      <c r="I254" s="157"/>
      <c r="J254" s="157"/>
      <c r="K254" s="157"/>
      <c r="L254" s="157"/>
      <c r="M254" s="157"/>
      <c r="N254" s="156"/>
      <c r="O254" s="156"/>
      <c r="P254" s="156"/>
      <c r="Q254" s="156"/>
      <c r="R254" s="157"/>
      <c r="S254" s="157"/>
      <c r="T254" s="157"/>
      <c r="U254" s="157"/>
      <c r="V254" s="157"/>
      <c r="W254" s="157"/>
      <c r="X254" s="157"/>
      <c r="Y254" s="157"/>
      <c r="Z254" s="147"/>
      <c r="AA254" s="147"/>
      <c r="AB254" s="147"/>
      <c r="AC254" s="147"/>
      <c r="AD254" s="147"/>
      <c r="AE254" s="147"/>
      <c r="AF254" s="147"/>
      <c r="AG254" s="147" t="s">
        <v>305</v>
      </c>
      <c r="AH254" s="147">
        <v>0</v>
      </c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ht="33.75" outlineLevel="3" x14ac:dyDescent="0.2">
      <c r="A255" s="154"/>
      <c r="B255" s="155"/>
      <c r="C255" s="188" t="s">
        <v>724</v>
      </c>
      <c r="D255" s="159"/>
      <c r="E255" s="160">
        <v>65.83</v>
      </c>
      <c r="F255" s="157"/>
      <c r="G255" s="157"/>
      <c r="H255" s="157"/>
      <c r="I255" s="157"/>
      <c r="J255" s="157"/>
      <c r="K255" s="157"/>
      <c r="L255" s="157"/>
      <c r="M255" s="157"/>
      <c r="N255" s="156"/>
      <c r="O255" s="156"/>
      <c r="P255" s="156"/>
      <c r="Q255" s="156"/>
      <c r="R255" s="157"/>
      <c r="S255" s="157"/>
      <c r="T255" s="157"/>
      <c r="U255" s="157"/>
      <c r="V255" s="157"/>
      <c r="W255" s="157"/>
      <c r="X255" s="157"/>
      <c r="Y255" s="157"/>
      <c r="Z255" s="147"/>
      <c r="AA255" s="147"/>
      <c r="AB255" s="147"/>
      <c r="AC255" s="147"/>
      <c r="AD255" s="147"/>
      <c r="AE255" s="147"/>
      <c r="AF255" s="147"/>
      <c r="AG255" s="147" t="s">
        <v>305</v>
      </c>
      <c r="AH255" s="147">
        <v>0</v>
      </c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x14ac:dyDescent="0.2">
      <c r="A256" s="163" t="s">
        <v>295</v>
      </c>
      <c r="B256" s="164" t="s">
        <v>169</v>
      </c>
      <c r="C256" s="186" t="s">
        <v>170</v>
      </c>
      <c r="D256" s="165"/>
      <c r="E256" s="166"/>
      <c r="F256" s="167"/>
      <c r="G256" s="168">
        <f>SUMIF(AG257:AG302,"&lt;&gt;NOR",G257:G302)</f>
        <v>0</v>
      </c>
      <c r="H256" s="162"/>
      <c r="I256" s="162">
        <f>SUM(I257:I302)</f>
        <v>0</v>
      </c>
      <c r="J256" s="162"/>
      <c r="K256" s="162">
        <f>SUM(K257:K302)</f>
        <v>0</v>
      </c>
      <c r="L256" s="162"/>
      <c r="M256" s="162">
        <f>SUM(M257:M302)</f>
        <v>0</v>
      </c>
      <c r="N256" s="161"/>
      <c r="O256" s="161">
        <f>SUM(O257:O302)</f>
        <v>54.910000000000004</v>
      </c>
      <c r="P256" s="161"/>
      <c r="Q256" s="161">
        <f>SUM(Q257:Q302)</f>
        <v>0</v>
      </c>
      <c r="R256" s="162"/>
      <c r="S256" s="162"/>
      <c r="T256" s="162"/>
      <c r="U256" s="162"/>
      <c r="V256" s="162">
        <f>SUM(V257:V302)</f>
        <v>1538.8899999999999</v>
      </c>
      <c r="W256" s="162"/>
      <c r="X256" s="162"/>
      <c r="Y256" s="162"/>
      <c r="AG256" t="s">
        <v>296</v>
      </c>
    </row>
    <row r="257" spans="1:60" ht="33.75" outlineLevel="1" x14ac:dyDescent="0.2">
      <c r="A257" s="173">
        <v>88</v>
      </c>
      <c r="B257" s="174" t="s">
        <v>727</v>
      </c>
      <c r="C257" s="187" t="s">
        <v>3655</v>
      </c>
      <c r="D257" s="175" t="s">
        <v>308</v>
      </c>
      <c r="E257" s="176">
        <v>2783.98</v>
      </c>
      <c r="F257" s="177"/>
      <c r="G257" s="178">
        <f>ROUND(E257*F257,2)</f>
        <v>0</v>
      </c>
      <c r="H257" s="158"/>
      <c r="I257" s="157">
        <f>ROUND(E257*H257,2)</f>
        <v>0</v>
      </c>
      <c r="J257" s="158"/>
      <c r="K257" s="157">
        <f>ROUND(E257*J257,2)</f>
        <v>0</v>
      </c>
      <c r="L257" s="157">
        <v>21</v>
      </c>
      <c r="M257" s="157">
        <f>G257*(1+L257/100)</f>
        <v>0</v>
      </c>
      <c r="N257" s="156">
        <v>6.1999999999999998E-3</v>
      </c>
      <c r="O257" s="156">
        <f>ROUND(E257*N257,2)</f>
        <v>17.260000000000002</v>
      </c>
      <c r="P257" s="156">
        <v>0</v>
      </c>
      <c r="Q257" s="156">
        <f>ROUND(E257*P257,2)</f>
        <v>0</v>
      </c>
      <c r="R257" s="157"/>
      <c r="S257" s="157" t="s">
        <v>300</v>
      </c>
      <c r="T257" s="157" t="s">
        <v>300</v>
      </c>
      <c r="U257" s="157">
        <v>0.28499999999999998</v>
      </c>
      <c r="V257" s="157">
        <f>ROUND(E257*U257,2)</f>
        <v>793.43</v>
      </c>
      <c r="W257" s="157"/>
      <c r="X257" s="157" t="s">
        <v>301</v>
      </c>
      <c r="Y257" s="157" t="s">
        <v>302</v>
      </c>
      <c r="Z257" s="147"/>
      <c r="AA257" s="147"/>
      <c r="AB257" s="147"/>
      <c r="AC257" s="147"/>
      <c r="AD257" s="147"/>
      <c r="AE257" s="147"/>
      <c r="AF257" s="147"/>
      <c r="AG257" s="147" t="s">
        <v>303</v>
      </c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2" x14ac:dyDescent="0.2">
      <c r="A258" s="154"/>
      <c r="B258" s="155"/>
      <c r="C258" s="188" t="s">
        <v>728</v>
      </c>
      <c r="D258" s="159"/>
      <c r="E258" s="160">
        <v>2783.98</v>
      </c>
      <c r="F258" s="157"/>
      <c r="G258" s="157"/>
      <c r="H258" s="157"/>
      <c r="I258" s="157"/>
      <c r="J258" s="157"/>
      <c r="K258" s="157"/>
      <c r="L258" s="157"/>
      <c r="M258" s="157"/>
      <c r="N258" s="156"/>
      <c r="O258" s="156"/>
      <c r="P258" s="156"/>
      <c r="Q258" s="156"/>
      <c r="R258" s="157"/>
      <c r="S258" s="157"/>
      <c r="T258" s="157"/>
      <c r="U258" s="157"/>
      <c r="V258" s="157"/>
      <c r="W258" s="157"/>
      <c r="X258" s="157"/>
      <c r="Y258" s="157"/>
      <c r="Z258" s="147"/>
      <c r="AA258" s="147"/>
      <c r="AB258" s="147"/>
      <c r="AC258" s="147"/>
      <c r="AD258" s="147"/>
      <c r="AE258" s="147"/>
      <c r="AF258" s="147"/>
      <c r="AG258" s="147" t="s">
        <v>305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outlineLevel="1" x14ac:dyDescent="0.2">
      <c r="A259" s="173">
        <v>89</v>
      </c>
      <c r="B259" s="174" t="s">
        <v>729</v>
      </c>
      <c r="C259" s="187" t="s">
        <v>3656</v>
      </c>
      <c r="D259" s="175" t="s">
        <v>308</v>
      </c>
      <c r="E259" s="176">
        <v>3316.14</v>
      </c>
      <c r="F259" s="177"/>
      <c r="G259" s="178">
        <f>ROUND(E259*F259,2)</f>
        <v>0</v>
      </c>
      <c r="H259" s="158"/>
      <c r="I259" s="157">
        <f>ROUND(E259*H259,2)</f>
        <v>0</v>
      </c>
      <c r="J259" s="158"/>
      <c r="K259" s="157">
        <f>ROUND(E259*J259,2)</f>
        <v>0</v>
      </c>
      <c r="L259" s="157">
        <v>21</v>
      </c>
      <c r="M259" s="157">
        <f>G259*(1+L259/100)</f>
        <v>0</v>
      </c>
      <c r="N259" s="156">
        <v>3.2000000000000003E-4</v>
      </c>
      <c r="O259" s="156">
        <f>ROUND(E259*N259,2)</f>
        <v>1.06</v>
      </c>
      <c r="P259" s="156">
        <v>0</v>
      </c>
      <c r="Q259" s="156">
        <f>ROUND(E259*P259,2)</f>
        <v>0</v>
      </c>
      <c r="R259" s="157"/>
      <c r="S259" s="157" t="s">
        <v>300</v>
      </c>
      <c r="T259" s="157" t="s">
        <v>300</v>
      </c>
      <c r="U259" s="157">
        <v>7.0000000000000007E-2</v>
      </c>
      <c r="V259" s="157">
        <f>ROUND(E259*U259,2)</f>
        <v>232.13</v>
      </c>
      <c r="W259" s="157"/>
      <c r="X259" s="157" t="s">
        <v>301</v>
      </c>
      <c r="Y259" s="157" t="s">
        <v>302</v>
      </c>
      <c r="Z259" s="147"/>
      <c r="AA259" s="147"/>
      <c r="AB259" s="147"/>
      <c r="AC259" s="147"/>
      <c r="AD259" s="147"/>
      <c r="AE259" s="147"/>
      <c r="AF259" s="147"/>
      <c r="AG259" s="147" t="s">
        <v>303</v>
      </c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outlineLevel="2" x14ac:dyDescent="0.2">
      <c r="A260" s="154"/>
      <c r="B260" s="155"/>
      <c r="C260" s="188" t="s">
        <v>728</v>
      </c>
      <c r="D260" s="159"/>
      <c r="E260" s="160">
        <v>2783.98</v>
      </c>
      <c r="F260" s="157"/>
      <c r="G260" s="157"/>
      <c r="H260" s="157"/>
      <c r="I260" s="157"/>
      <c r="J260" s="157"/>
      <c r="K260" s="157"/>
      <c r="L260" s="157"/>
      <c r="M260" s="157"/>
      <c r="N260" s="156"/>
      <c r="O260" s="156"/>
      <c r="P260" s="156"/>
      <c r="Q260" s="156"/>
      <c r="R260" s="157"/>
      <c r="S260" s="157"/>
      <c r="T260" s="157"/>
      <c r="U260" s="157"/>
      <c r="V260" s="157"/>
      <c r="W260" s="157"/>
      <c r="X260" s="157"/>
      <c r="Y260" s="157"/>
      <c r="Z260" s="147"/>
      <c r="AA260" s="147"/>
      <c r="AB260" s="147"/>
      <c r="AC260" s="147"/>
      <c r="AD260" s="147"/>
      <c r="AE260" s="147"/>
      <c r="AF260" s="147"/>
      <c r="AG260" s="147" t="s">
        <v>305</v>
      </c>
      <c r="AH260" s="147">
        <v>0</v>
      </c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outlineLevel="3" x14ac:dyDescent="0.2">
      <c r="A261" s="154"/>
      <c r="B261" s="155"/>
      <c r="C261" s="188" t="s">
        <v>730</v>
      </c>
      <c r="D261" s="159"/>
      <c r="E261" s="160">
        <v>532.16</v>
      </c>
      <c r="F261" s="157"/>
      <c r="G261" s="157"/>
      <c r="H261" s="157"/>
      <c r="I261" s="157"/>
      <c r="J261" s="157"/>
      <c r="K261" s="157"/>
      <c r="L261" s="157"/>
      <c r="M261" s="157"/>
      <c r="N261" s="156"/>
      <c r="O261" s="156"/>
      <c r="P261" s="156"/>
      <c r="Q261" s="156"/>
      <c r="R261" s="157"/>
      <c r="S261" s="157"/>
      <c r="T261" s="157"/>
      <c r="U261" s="157"/>
      <c r="V261" s="157"/>
      <c r="W261" s="157"/>
      <c r="X261" s="157"/>
      <c r="Y261" s="157"/>
      <c r="Z261" s="147"/>
      <c r="AA261" s="147"/>
      <c r="AB261" s="147"/>
      <c r="AC261" s="147"/>
      <c r="AD261" s="147"/>
      <c r="AE261" s="147"/>
      <c r="AF261" s="147"/>
      <c r="AG261" s="147" t="s">
        <v>305</v>
      </c>
      <c r="AH261" s="147">
        <v>0</v>
      </c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ht="22.5" outlineLevel="1" x14ac:dyDescent="0.2">
      <c r="A262" s="173">
        <v>90</v>
      </c>
      <c r="B262" s="174" t="s">
        <v>731</v>
      </c>
      <c r="C262" s="187" t="s">
        <v>3657</v>
      </c>
      <c r="D262" s="175" t="s">
        <v>308</v>
      </c>
      <c r="E262" s="176">
        <v>532.1635</v>
      </c>
      <c r="F262" s="177"/>
      <c r="G262" s="178">
        <f>ROUND(E262*F262,2)</f>
        <v>0</v>
      </c>
      <c r="H262" s="158"/>
      <c r="I262" s="157">
        <f>ROUND(E262*H262,2)</f>
        <v>0</v>
      </c>
      <c r="J262" s="158"/>
      <c r="K262" s="157">
        <f>ROUND(E262*J262,2)</f>
        <v>0</v>
      </c>
      <c r="L262" s="157">
        <v>21</v>
      </c>
      <c r="M262" s="157">
        <f>G262*(1+L262/100)</f>
        <v>0</v>
      </c>
      <c r="N262" s="156">
        <v>4.8719999999999999E-2</v>
      </c>
      <c r="O262" s="156">
        <f>ROUND(E262*N262,2)</f>
        <v>25.93</v>
      </c>
      <c r="P262" s="156">
        <v>0</v>
      </c>
      <c r="Q262" s="156">
        <f>ROUND(E262*P262,2)</f>
        <v>0</v>
      </c>
      <c r="R262" s="157"/>
      <c r="S262" s="157" t="s">
        <v>300</v>
      </c>
      <c r="T262" s="157" t="s">
        <v>300</v>
      </c>
      <c r="U262" s="157">
        <v>0.54200000000000004</v>
      </c>
      <c r="V262" s="157">
        <f>ROUND(E262*U262,2)</f>
        <v>288.43</v>
      </c>
      <c r="W262" s="157"/>
      <c r="X262" s="157" t="s">
        <v>301</v>
      </c>
      <c r="Y262" s="157" t="s">
        <v>302</v>
      </c>
      <c r="Z262" s="147"/>
      <c r="AA262" s="147"/>
      <c r="AB262" s="147"/>
      <c r="AC262" s="147"/>
      <c r="AD262" s="147"/>
      <c r="AE262" s="147"/>
      <c r="AF262" s="147"/>
      <c r="AG262" s="147" t="s">
        <v>303</v>
      </c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</row>
    <row r="263" spans="1:60" ht="33.75" outlineLevel="2" x14ac:dyDescent="0.2">
      <c r="A263" s="154"/>
      <c r="B263" s="155"/>
      <c r="C263" s="188" t="s">
        <v>732</v>
      </c>
      <c r="D263" s="159"/>
      <c r="E263" s="160">
        <v>60.316000000000003</v>
      </c>
      <c r="F263" s="157"/>
      <c r="G263" s="157"/>
      <c r="H263" s="157"/>
      <c r="I263" s="157"/>
      <c r="J263" s="157"/>
      <c r="K263" s="157"/>
      <c r="L263" s="157"/>
      <c r="M263" s="157"/>
      <c r="N263" s="156"/>
      <c r="O263" s="156"/>
      <c r="P263" s="156"/>
      <c r="Q263" s="156"/>
      <c r="R263" s="157"/>
      <c r="S263" s="157"/>
      <c r="T263" s="157"/>
      <c r="U263" s="157"/>
      <c r="V263" s="157"/>
      <c r="W263" s="157"/>
      <c r="X263" s="157"/>
      <c r="Y263" s="157"/>
      <c r="Z263" s="147"/>
      <c r="AA263" s="147"/>
      <c r="AB263" s="147"/>
      <c r="AC263" s="147"/>
      <c r="AD263" s="147"/>
      <c r="AE263" s="147"/>
      <c r="AF263" s="147"/>
      <c r="AG263" s="147" t="s">
        <v>305</v>
      </c>
      <c r="AH263" s="147">
        <v>0</v>
      </c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ht="22.5" outlineLevel="3" x14ac:dyDescent="0.2">
      <c r="A264" s="154"/>
      <c r="B264" s="155"/>
      <c r="C264" s="188" t="s">
        <v>733</v>
      </c>
      <c r="D264" s="159"/>
      <c r="E264" s="160">
        <v>75.55</v>
      </c>
      <c r="F264" s="157"/>
      <c r="G264" s="157"/>
      <c r="H264" s="157"/>
      <c r="I264" s="157"/>
      <c r="J264" s="157"/>
      <c r="K264" s="157"/>
      <c r="L264" s="157"/>
      <c r="M264" s="157"/>
      <c r="N264" s="156"/>
      <c r="O264" s="156"/>
      <c r="P264" s="156"/>
      <c r="Q264" s="156"/>
      <c r="R264" s="157"/>
      <c r="S264" s="157"/>
      <c r="T264" s="157"/>
      <c r="U264" s="157"/>
      <c r="V264" s="157"/>
      <c r="W264" s="157"/>
      <c r="X264" s="157"/>
      <c r="Y264" s="157"/>
      <c r="Z264" s="147"/>
      <c r="AA264" s="147"/>
      <c r="AB264" s="147"/>
      <c r="AC264" s="147"/>
      <c r="AD264" s="147"/>
      <c r="AE264" s="147"/>
      <c r="AF264" s="147"/>
      <c r="AG264" s="147" t="s">
        <v>305</v>
      </c>
      <c r="AH264" s="147">
        <v>0</v>
      </c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ht="22.5" outlineLevel="3" x14ac:dyDescent="0.2">
      <c r="A265" s="154"/>
      <c r="B265" s="155"/>
      <c r="C265" s="188" t="s">
        <v>734</v>
      </c>
      <c r="D265" s="159"/>
      <c r="E265" s="160">
        <v>69.08</v>
      </c>
      <c r="F265" s="157"/>
      <c r="G265" s="157"/>
      <c r="H265" s="157"/>
      <c r="I265" s="157"/>
      <c r="J265" s="157"/>
      <c r="K265" s="157"/>
      <c r="L265" s="157"/>
      <c r="M265" s="157"/>
      <c r="N265" s="156"/>
      <c r="O265" s="156"/>
      <c r="P265" s="156"/>
      <c r="Q265" s="156"/>
      <c r="R265" s="157"/>
      <c r="S265" s="157"/>
      <c r="T265" s="157"/>
      <c r="U265" s="157"/>
      <c r="V265" s="157"/>
      <c r="W265" s="157"/>
      <c r="X265" s="157"/>
      <c r="Y265" s="157"/>
      <c r="Z265" s="147"/>
      <c r="AA265" s="147"/>
      <c r="AB265" s="147"/>
      <c r="AC265" s="147"/>
      <c r="AD265" s="147"/>
      <c r="AE265" s="147"/>
      <c r="AF265" s="147"/>
      <c r="AG265" s="147" t="s">
        <v>305</v>
      </c>
      <c r="AH265" s="147">
        <v>0</v>
      </c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outlineLevel="3" x14ac:dyDescent="0.2">
      <c r="A266" s="154"/>
      <c r="B266" s="155"/>
      <c r="C266" s="188" t="s">
        <v>562</v>
      </c>
      <c r="D266" s="159"/>
      <c r="E266" s="160">
        <v>6.9160000000000004</v>
      </c>
      <c r="F266" s="157"/>
      <c r="G266" s="157"/>
      <c r="H266" s="157"/>
      <c r="I266" s="157"/>
      <c r="J266" s="157"/>
      <c r="K266" s="157"/>
      <c r="L266" s="157"/>
      <c r="M266" s="157"/>
      <c r="N266" s="156"/>
      <c r="O266" s="156"/>
      <c r="P266" s="156"/>
      <c r="Q266" s="156"/>
      <c r="R266" s="157"/>
      <c r="S266" s="157"/>
      <c r="T266" s="157"/>
      <c r="U266" s="157"/>
      <c r="V266" s="157"/>
      <c r="W266" s="157"/>
      <c r="X266" s="157"/>
      <c r="Y266" s="157"/>
      <c r="Z266" s="147"/>
      <c r="AA266" s="147"/>
      <c r="AB266" s="147"/>
      <c r="AC266" s="147"/>
      <c r="AD266" s="147"/>
      <c r="AE266" s="147"/>
      <c r="AF266" s="147"/>
      <c r="AG266" s="147" t="s">
        <v>305</v>
      </c>
      <c r="AH266" s="147">
        <v>0</v>
      </c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outlineLevel="3" x14ac:dyDescent="0.2">
      <c r="A267" s="154"/>
      <c r="B267" s="155"/>
      <c r="C267" s="188" t="s">
        <v>563</v>
      </c>
      <c r="D267" s="159"/>
      <c r="E267" s="160">
        <v>4.6150000000000002</v>
      </c>
      <c r="F267" s="157"/>
      <c r="G267" s="157"/>
      <c r="H267" s="157"/>
      <c r="I267" s="157"/>
      <c r="J267" s="157"/>
      <c r="K267" s="157"/>
      <c r="L267" s="157"/>
      <c r="M267" s="157"/>
      <c r="N267" s="156"/>
      <c r="O267" s="156"/>
      <c r="P267" s="156"/>
      <c r="Q267" s="156"/>
      <c r="R267" s="157"/>
      <c r="S267" s="157"/>
      <c r="T267" s="157"/>
      <c r="U267" s="157"/>
      <c r="V267" s="157"/>
      <c r="W267" s="157"/>
      <c r="X267" s="157"/>
      <c r="Y267" s="157"/>
      <c r="Z267" s="147"/>
      <c r="AA267" s="147"/>
      <c r="AB267" s="147"/>
      <c r="AC267" s="147"/>
      <c r="AD267" s="147"/>
      <c r="AE267" s="147"/>
      <c r="AF267" s="147"/>
      <c r="AG267" s="147" t="s">
        <v>305</v>
      </c>
      <c r="AH267" s="147">
        <v>0</v>
      </c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3" x14ac:dyDescent="0.2">
      <c r="A268" s="154"/>
      <c r="B268" s="155"/>
      <c r="C268" s="188" t="s">
        <v>564</v>
      </c>
      <c r="D268" s="159"/>
      <c r="E268" s="160">
        <v>3.5750000000000002</v>
      </c>
      <c r="F268" s="157"/>
      <c r="G268" s="157"/>
      <c r="H268" s="157"/>
      <c r="I268" s="157"/>
      <c r="J268" s="157"/>
      <c r="K268" s="157"/>
      <c r="L268" s="157"/>
      <c r="M268" s="157"/>
      <c r="N268" s="156"/>
      <c r="O268" s="156"/>
      <c r="P268" s="156"/>
      <c r="Q268" s="156"/>
      <c r="R268" s="157"/>
      <c r="S268" s="157"/>
      <c r="T268" s="157"/>
      <c r="U268" s="157"/>
      <c r="V268" s="157"/>
      <c r="W268" s="157"/>
      <c r="X268" s="157"/>
      <c r="Y268" s="157"/>
      <c r="Z268" s="147"/>
      <c r="AA268" s="147"/>
      <c r="AB268" s="147"/>
      <c r="AC268" s="147"/>
      <c r="AD268" s="147"/>
      <c r="AE268" s="147"/>
      <c r="AF268" s="147"/>
      <c r="AG268" s="147" t="s">
        <v>305</v>
      </c>
      <c r="AH268" s="147">
        <v>0</v>
      </c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outlineLevel="3" x14ac:dyDescent="0.2">
      <c r="A269" s="154"/>
      <c r="B269" s="155"/>
      <c r="C269" s="188" t="s">
        <v>735</v>
      </c>
      <c r="D269" s="159"/>
      <c r="E269" s="160">
        <v>30.824999999999999</v>
      </c>
      <c r="F269" s="157"/>
      <c r="G269" s="157"/>
      <c r="H269" s="157"/>
      <c r="I269" s="157"/>
      <c r="J269" s="157"/>
      <c r="K269" s="157"/>
      <c r="L269" s="157"/>
      <c r="M269" s="157"/>
      <c r="N269" s="156"/>
      <c r="O269" s="156"/>
      <c r="P269" s="156"/>
      <c r="Q269" s="156"/>
      <c r="R269" s="157"/>
      <c r="S269" s="157"/>
      <c r="T269" s="157"/>
      <c r="U269" s="157"/>
      <c r="V269" s="157"/>
      <c r="W269" s="157"/>
      <c r="X269" s="157"/>
      <c r="Y269" s="157"/>
      <c r="Z269" s="147"/>
      <c r="AA269" s="147"/>
      <c r="AB269" s="147"/>
      <c r="AC269" s="147"/>
      <c r="AD269" s="147"/>
      <c r="AE269" s="147"/>
      <c r="AF269" s="147"/>
      <c r="AG269" s="147" t="s">
        <v>305</v>
      </c>
      <c r="AH269" s="147">
        <v>0</v>
      </c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ht="22.5" outlineLevel="3" x14ac:dyDescent="0.2">
      <c r="A270" s="154"/>
      <c r="B270" s="155"/>
      <c r="C270" s="188" t="s">
        <v>736</v>
      </c>
      <c r="D270" s="159"/>
      <c r="E270" s="160">
        <v>4.2785000000000002</v>
      </c>
      <c r="F270" s="157"/>
      <c r="G270" s="157"/>
      <c r="H270" s="157"/>
      <c r="I270" s="157"/>
      <c r="J270" s="157"/>
      <c r="K270" s="157"/>
      <c r="L270" s="157"/>
      <c r="M270" s="157"/>
      <c r="N270" s="156"/>
      <c r="O270" s="156"/>
      <c r="P270" s="156"/>
      <c r="Q270" s="156"/>
      <c r="R270" s="157"/>
      <c r="S270" s="157"/>
      <c r="T270" s="157"/>
      <c r="U270" s="157"/>
      <c r="V270" s="157"/>
      <c r="W270" s="157"/>
      <c r="X270" s="157"/>
      <c r="Y270" s="157"/>
      <c r="Z270" s="147"/>
      <c r="AA270" s="147"/>
      <c r="AB270" s="147"/>
      <c r="AC270" s="147"/>
      <c r="AD270" s="147"/>
      <c r="AE270" s="147"/>
      <c r="AF270" s="147"/>
      <c r="AG270" s="147" t="s">
        <v>305</v>
      </c>
      <c r="AH270" s="147">
        <v>0</v>
      </c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outlineLevel="3" x14ac:dyDescent="0.2">
      <c r="A271" s="154"/>
      <c r="B271" s="155"/>
      <c r="C271" s="188" t="s">
        <v>737</v>
      </c>
      <c r="D271" s="159"/>
      <c r="E271" s="160">
        <v>0.32800000000000001</v>
      </c>
      <c r="F271" s="157"/>
      <c r="G271" s="157"/>
      <c r="H271" s="157"/>
      <c r="I271" s="157"/>
      <c r="J271" s="157"/>
      <c r="K271" s="157"/>
      <c r="L271" s="157"/>
      <c r="M271" s="157"/>
      <c r="N271" s="156"/>
      <c r="O271" s="156"/>
      <c r="P271" s="156"/>
      <c r="Q271" s="156"/>
      <c r="R271" s="157"/>
      <c r="S271" s="157"/>
      <c r="T271" s="157"/>
      <c r="U271" s="157"/>
      <c r="V271" s="157"/>
      <c r="W271" s="157"/>
      <c r="X271" s="157"/>
      <c r="Y271" s="157"/>
      <c r="Z271" s="147"/>
      <c r="AA271" s="147"/>
      <c r="AB271" s="147"/>
      <c r="AC271" s="147"/>
      <c r="AD271" s="147"/>
      <c r="AE271" s="147"/>
      <c r="AF271" s="147"/>
      <c r="AG271" s="147" t="s">
        <v>305</v>
      </c>
      <c r="AH271" s="147">
        <v>0</v>
      </c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ht="22.5" outlineLevel="3" x14ac:dyDescent="0.2">
      <c r="A272" s="154"/>
      <c r="B272" s="155"/>
      <c r="C272" s="188" t="s">
        <v>738</v>
      </c>
      <c r="D272" s="159"/>
      <c r="E272" s="160">
        <v>146.85</v>
      </c>
      <c r="F272" s="157"/>
      <c r="G272" s="157"/>
      <c r="H272" s="157"/>
      <c r="I272" s="157"/>
      <c r="J272" s="157"/>
      <c r="K272" s="157"/>
      <c r="L272" s="157"/>
      <c r="M272" s="157"/>
      <c r="N272" s="156"/>
      <c r="O272" s="156"/>
      <c r="P272" s="156"/>
      <c r="Q272" s="156"/>
      <c r="R272" s="157"/>
      <c r="S272" s="157"/>
      <c r="T272" s="157"/>
      <c r="U272" s="157"/>
      <c r="V272" s="157"/>
      <c r="W272" s="157"/>
      <c r="X272" s="157"/>
      <c r="Y272" s="157"/>
      <c r="Z272" s="147"/>
      <c r="AA272" s="147"/>
      <c r="AB272" s="147"/>
      <c r="AC272" s="147"/>
      <c r="AD272" s="147"/>
      <c r="AE272" s="147"/>
      <c r="AF272" s="147"/>
      <c r="AG272" s="147" t="s">
        <v>305</v>
      </c>
      <c r="AH272" s="147">
        <v>0</v>
      </c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ht="22.5" outlineLevel="3" x14ac:dyDescent="0.2">
      <c r="A273" s="154"/>
      <c r="B273" s="155"/>
      <c r="C273" s="188" t="s">
        <v>739</v>
      </c>
      <c r="D273" s="159"/>
      <c r="E273" s="160">
        <v>129.83000000000001</v>
      </c>
      <c r="F273" s="157"/>
      <c r="G273" s="157"/>
      <c r="H273" s="157"/>
      <c r="I273" s="157"/>
      <c r="J273" s="157"/>
      <c r="K273" s="157"/>
      <c r="L273" s="157"/>
      <c r="M273" s="157"/>
      <c r="N273" s="156"/>
      <c r="O273" s="156"/>
      <c r="P273" s="156"/>
      <c r="Q273" s="156"/>
      <c r="R273" s="157"/>
      <c r="S273" s="157"/>
      <c r="T273" s="157"/>
      <c r="U273" s="157"/>
      <c r="V273" s="157"/>
      <c r="W273" s="157"/>
      <c r="X273" s="157"/>
      <c r="Y273" s="157"/>
      <c r="Z273" s="147"/>
      <c r="AA273" s="147"/>
      <c r="AB273" s="147"/>
      <c r="AC273" s="147"/>
      <c r="AD273" s="147"/>
      <c r="AE273" s="147"/>
      <c r="AF273" s="147"/>
      <c r="AG273" s="147" t="s">
        <v>305</v>
      </c>
      <c r="AH273" s="147">
        <v>0</v>
      </c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ht="22.5" outlineLevel="1" x14ac:dyDescent="0.2">
      <c r="A274" s="173">
        <v>91</v>
      </c>
      <c r="B274" s="174" t="s">
        <v>731</v>
      </c>
      <c r="C274" s="187" t="s">
        <v>3657</v>
      </c>
      <c r="D274" s="175" t="s">
        <v>308</v>
      </c>
      <c r="E274" s="176">
        <v>168.98500000000001</v>
      </c>
      <c r="F274" s="177"/>
      <c r="G274" s="178">
        <f>ROUND(E274*F274,2)</f>
        <v>0</v>
      </c>
      <c r="H274" s="158"/>
      <c r="I274" s="157">
        <f>ROUND(E274*H274,2)</f>
        <v>0</v>
      </c>
      <c r="J274" s="158"/>
      <c r="K274" s="157">
        <f>ROUND(E274*J274,2)</f>
        <v>0</v>
      </c>
      <c r="L274" s="157">
        <v>21</v>
      </c>
      <c r="M274" s="157">
        <f>G274*(1+L274/100)</f>
        <v>0</v>
      </c>
      <c r="N274" s="156">
        <v>4.8719999999999999E-2</v>
      </c>
      <c r="O274" s="156">
        <f>ROUND(E274*N274,2)</f>
        <v>8.23</v>
      </c>
      <c r="P274" s="156">
        <v>0</v>
      </c>
      <c r="Q274" s="156">
        <f>ROUND(E274*P274,2)</f>
        <v>0</v>
      </c>
      <c r="R274" s="157"/>
      <c r="S274" s="157" t="s">
        <v>300</v>
      </c>
      <c r="T274" s="157" t="s">
        <v>300</v>
      </c>
      <c r="U274" s="157">
        <v>0.54200000000000004</v>
      </c>
      <c r="V274" s="157">
        <f>ROUND(E274*U274,2)</f>
        <v>91.59</v>
      </c>
      <c r="W274" s="157"/>
      <c r="X274" s="157" t="s">
        <v>301</v>
      </c>
      <c r="Y274" s="157" t="s">
        <v>302</v>
      </c>
      <c r="Z274" s="147"/>
      <c r="AA274" s="147"/>
      <c r="AB274" s="147"/>
      <c r="AC274" s="147"/>
      <c r="AD274" s="147"/>
      <c r="AE274" s="147"/>
      <c r="AF274" s="147"/>
      <c r="AG274" s="147" t="s">
        <v>303</v>
      </c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ht="22.5" outlineLevel="2" x14ac:dyDescent="0.2">
      <c r="A275" s="154"/>
      <c r="B275" s="155"/>
      <c r="C275" s="188" t="s">
        <v>740</v>
      </c>
      <c r="D275" s="159"/>
      <c r="E275" s="160">
        <v>17.72</v>
      </c>
      <c r="F275" s="157"/>
      <c r="G275" s="157"/>
      <c r="H275" s="157"/>
      <c r="I275" s="157"/>
      <c r="J275" s="157"/>
      <c r="K275" s="157"/>
      <c r="L275" s="157"/>
      <c r="M275" s="157"/>
      <c r="N275" s="156"/>
      <c r="O275" s="156"/>
      <c r="P275" s="156"/>
      <c r="Q275" s="156"/>
      <c r="R275" s="157"/>
      <c r="S275" s="157"/>
      <c r="T275" s="157"/>
      <c r="U275" s="157"/>
      <c r="V275" s="157"/>
      <c r="W275" s="157"/>
      <c r="X275" s="157"/>
      <c r="Y275" s="157"/>
      <c r="Z275" s="147"/>
      <c r="AA275" s="147"/>
      <c r="AB275" s="147"/>
      <c r="AC275" s="147"/>
      <c r="AD275" s="147"/>
      <c r="AE275" s="147"/>
      <c r="AF275" s="147"/>
      <c r="AG275" s="147" t="s">
        <v>305</v>
      </c>
      <c r="AH275" s="147">
        <v>0</v>
      </c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</row>
    <row r="276" spans="1:60" ht="22.5" outlineLevel="3" x14ac:dyDescent="0.2">
      <c r="A276" s="154"/>
      <c r="B276" s="155"/>
      <c r="C276" s="188" t="s">
        <v>741</v>
      </c>
      <c r="D276" s="159"/>
      <c r="E276" s="160">
        <v>12.48</v>
      </c>
      <c r="F276" s="157"/>
      <c r="G276" s="157"/>
      <c r="H276" s="157"/>
      <c r="I276" s="157"/>
      <c r="J276" s="157"/>
      <c r="K276" s="157"/>
      <c r="L276" s="157"/>
      <c r="M276" s="157"/>
      <c r="N276" s="156"/>
      <c r="O276" s="156"/>
      <c r="P276" s="156"/>
      <c r="Q276" s="156"/>
      <c r="R276" s="157"/>
      <c r="S276" s="157"/>
      <c r="T276" s="157"/>
      <c r="U276" s="157"/>
      <c r="V276" s="157"/>
      <c r="W276" s="157"/>
      <c r="X276" s="157"/>
      <c r="Y276" s="157"/>
      <c r="Z276" s="147"/>
      <c r="AA276" s="147"/>
      <c r="AB276" s="147"/>
      <c r="AC276" s="147"/>
      <c r="AD276" s="147"/>
      <c r="AE276" s="147"/>
      <c r="AF276" s="147"/>
      <c r="AG276" s="147" t="s">
        <v>305</v>
      </c>
      <c r="AH276" s="147">
        <v>0</v>
      </c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ht="22.5" outlineLevel="3" x14ac:dyDescent="0.2">
      <c r="A277" s="154"/>
      <c r="B277" s="155"/>
      <c r="C277" s="188" t="s">
        <v>742</v>
      </c>
      <c r="D277" s="159"/>
      <c r="E277" s="160">
        <v>13.69</v>
      </c>
      <c r="F277" s="157"/>
      <c r="G277" s="157"/>
      <c r="H277" s="157"/>
      <c r="I277" s="157"/>
      <c r="J277" s="157"/>
      <c r="K277" s="157"/>
      <c r="L277" s="157"/>
      <c r="M277" s="157"/>
      <c r="N277" s="156"/>
      <c r="O277" s="156"/>
      <c r="P277" s="156"/>
      <c r="Q277" s="156"/>
      <c r="R277" s="157"/>
      <c r="S277" s="157"/>
      <c r="T277" s="157"/>
      <c r="U277" s="157"/>
      <c r="V277" s="157"/>
      <c r="W277" s="157"/>
      <c r="X277" s="157"/>
      <c r="Y277" s="157"/>
      <c r="Z277" s="147"/>
      <c r="AA277" s="147"/>
      <c r="AB277" s="147"/>
      <c r="AC277" s="147"/>
      <c r="AD277" s="147"/>
      <c r="AE277" s="147"/>
      <c r="AF277" s="147"/>
      <c r="AG277" s="147" t="s">
        <v>305</v>
      </c>
      <c r="AH277" s="147">
        <v>0</v>
      </c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ht="33.75" outlineLevel="3" x14ac:dyDescent="0.2">
      <c r="A278" s="154"/>
      <c r="B278" s="155"/>
      <c r="C278" s="188" t="s">
        <v>743</v>
      </c>
      <c r="D278" s="159"/>
      <c r="E278" s="160">
        <v>21.15</v>
      </c>
      <c r="F278" s="157"/>
      <c r="G278" s="157"/>
      <c r="H278" s="157"/>
      <c r="I278" s="157"/>
      <c r="J278" s="157"/>
      <c r="K278" s="157"/>
      <c r="L278" s="157"/>
      <c r="M278" s="157"/>
      <c r="N278" s="156"/>
      <c r="O278" s="156"/>
      <c r="P278" s="156"/>
      <c r="Q278" s="156"/>
      <c r="R278" s="157"/>
      <c r="S278" s="157"/>
      <c r="T278" s="157"/>
      <c r="U278" s="157"/>
      <c r="V278" s="157"/>
      <c r="W278" s="157"/>
      <c r="X278" s="157"/>
      <c r="Y278" s="157"/>
      <c r="Z278" s="147"/>
      <c r="AA278" s="147"/>
      <c r="AB278" s="147"/>
      <c r="AC278" s="147"/>
      <c r="AD278" s="147"/>
      <c r="AE278" s="147"/>
      <c r="AF278" s="147"/>
      <c r="AG278" s="147" t="s">
        <v>305</v>
      </c>
      <c r="AH278" s="147">
        <v>0</v>
      </c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ht="22.5" outlineLevel="3" x14ac:dyDescent="0.2">
      <c r="A279" s="154"/>
      <c r="B279" s="155"/>
      <c r="C279" s="188" t="s">
        <v>744</v>
      </c>
      <c r="D279" s="159"/>
      <c r="E279" s="160">
        <v>31.934999999999999</v>
      </c>
      <c r="F279" s="157"/>
      <c r="G279" s="157"/>
      <c r="H279" s="157"/>
      <c r="I279" s="157"/>
      <c r="J279" s="157"/>
      <c r="K279" s="157"/>
      <c r="L279" s="157"/>
      <c r="M279" s="157"/>
      <c r="N279" s="156"/>
      <c r="O279" s="156"/>
      <c r="P279" s="156"/>
      <c r="Q279" s="156"/>
      <c r="R279" s="157"/>
      <c r="S279" s="157"/>
      <c r="T279" s="157"/>
      <c r="U279" s="157"/>
      <c r="V279" s="157"/>
      <c r="W279" s="157"/>
      <c r="X279" s="157"/>
      <c r="Y279" s="157"/>
      <c r="Z279" s="147"/>
      <c r="AA279" s="147"/>
      <c r="AB279" s="147"/>
      <c r="AC279" s="147"/>
      <c r="AD279" s="147"/>
      <c r="AE279" s="147"/>
      <c r="AF279" s="147"/>
      <c r="AG279" s="147" t="s">
        <v>305</v>
      </c>
      <c r="AH279" s="147">
        <v>0</v>
      </c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ht="45" outlineLevel="3" x14ac:dyDescent="0.2">
      <c r="A280" s="154"/>
      <c r="B280" s="155"/>
      <c r="C280" s="188" t="s">
        <v>745</v>
      </c>
      <c r="D280" s="159"/>
      <c r="E280" s="160">
        <v>47.67</v>
      </c>
      <c r="F280" s="157"/>
      <c r="G280" s="157"/>
      <c r="H280" s="157"/>
      <c r="I280" s="157"/>
      <c r="J280" s="157"/>
      <c r="K280" s="157"/>
      <c r="L280" s="157"/>
      <c r="M280" s="157"/>
      <c r="N280" s="156"/>
      <c r="O280" s="156"/>
      <c r="P280" s="156"/>
      <c r="Q280" s="156"/>
      <c r="R280" s="157"/>
      <c r="S280" s="157"/>
      <c r="T280" s="157"/>
      <c r="U280" s="157"/>
      <c r="V280" s="157"/>
      <c r="W280" s="157"/>
      <c r="X280" s="157"/>
      <c r="Y280" s="157"/>
      <c r="Z280" s="147"/>
      <c r="AA280" s="147"/>
      <c r="AB280" s="147"/>
      <c r="AC280" s="147"/>
      <c r="AD280" s="147"/>
      <c r="AE280" s="147"/>
      <c r="AF280" s="147"/>
      <c r="AG280" s="147" t="s">
        <v>305</v>
      </c>
      <c r="AH280" s="147">
        <v>0</v>
      </c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</row>
    <row r="281" spans="1:60" ht="33.75" outlineLevel="3" x14ac:dyDescent="0.2">
      <c r="A281" s="154"/>
      <c r="B281" s="155"/>
      <c r="C281" s="188" t="s">
        <v>746</v>
      </c>
      <c r="D281" s="159"/>
      <c r="E281" s="160">
        <v>24.34</v>
      </c>
      <c r="F281" s="157"/>
      <c r="G281" s="157"/>
      <c r="H281" s="157"/>
      <c r="I281" s="157"/>
      <c r="J281" s="157"/>
      <c r="K281" s="157"/>
      <c r="L281" s="157"/>
      <c r="M281" s="157"/>
      <c r="N281" s="156"/>
      <c r="O281" s="156"/>
      <c r="P281" s="156"/>
      <c r="Q281" s="156"/>
      <c r="R281" s="157"/>
      <c r="S281" s="157"/>
      <c r="T281" s="157"/>
      <c r="U281" s="157"/>
      <c r="V281" s="157"/>
      <c r="W281" s="157"/>
      <c r="X281" s="157"/>
      <c r="Y281" s="157"/>
      <c r="Z281" s="147"/>
      <c r="AA281" s="147"/>
      <c r="AB281" s="147"/>
      <c r="AC281" s="147"/>
      <c r="AD281" s="147"/>
      <c r="AE281" s="147"/>
      <c r="AF281" s="147"/>
      <c r="AG281" s="147" t="s">
        <v>305</v>
      </c>
      <c r="AH281" s="147">
        <v>0</v>
      </c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ht="22.5" outlineLevel="1" x14ac:dyDescent="0.2">
      <c r="A282" s="173">
        <v>92</v>
      </c>
      <c r="B282" s="174" t="s">
        <v>747</v>
      </c>
      <c r="C282" s="187" t="s">
        <v>3658</v>
      </c>
      <c r="D282" s="175" t="s">
        <v>308</v>
      </c>
      <c r="E282" s="176">
        <v>137.05000000000001</v>
      </c>
      <c r="F282" s="177"/>
      <c r="G282" s="178">
        <f>ROUND(E282*F282,2)</f>
        <v>0</v>
      </c>
      <c r="H282" s="158"/>
      <c r="I282" s="157">
        <f>ROUND(E282*H282,2)</f>
        <v>0</v>
      </c>
      <c r="J282" s="158"/>
      <c r="K282" s="157">
        <f>ROUND(E282*J282,2)</f>
        <v>0</v>
      </c>
      <c r="L282" s="157">
        <v>21</v>
      </c>
      <c r="M282" s="157">
        <f>G282*(1+L282/100)</f>
        <v>0</v>
      </c>
      <c r="N282" s="156">
        <v>6.1999999999999998E-3</v>
      </c>
      <c r="O282" s="156">
        <f>ROUND(E282*N282,2)</f>
        <v>0.85</v>
      </c>
      <c r="P282" s="156">
        <v>0</v>
      </c>
      <c r="Q282" s="156">
        <f>ROUND(E282*P282,2)</f>
        <v>0</v>
      </c>
      <c r="R282" s="157"/>
      <c r="S282" s="157" t="s">
        <v>300</v>
      </c>
      <c r="T282" s="157" t="s">
        <v>300</v>
      </c>
      <c r="U282" s="157">
        <v>0.28499999999999998</v>
      </c>
      <c r="V282" s="157">
        <f>ROUND(E282*U282,2)</f>
        <v>39.06</v>
      </c>
      <c r="W282" s="157"/>
      <c r="X282" s="157" t="s">
        <v>301</v>
      </c>
      <c r="Y282" s="157" t="s">
        <v>302</v>
      </c>
      <c r="Z282" s="147"/>
      <c r="AA282" s="147"/>
      <c r="AB282" s="147"/>
      <c r="AC282" s="147"/>
      <c r="AD282" s="147"/>
      <c r="AE282" s="147"/>
      <c r="AF282" s="147"/>
      <c r="AG282" s="147" t="s">
        <v>303</v>
      </c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</row>
    <row r="283" spans="1:60" ht="22.5" outlineLevel="2" x14ac:dyDescent="0.2">
      <c r="A283" s="154"/>
      <c r="B283" s="155"/>
      <c r="C283" s="188" t="s">
        <v>740</v>
      </c>
      <c r="D283" s="159"/>
      <c r="E283" s="160">
        <v>17.72</v>
      </c>
      <c r="F283" s="157"/>
      <c r="G283" s="157"/>
      <c r="H283" s="157"/>
      <c r="I283" s="157"/>
      <c r="J283" s="157"/>
      <c r="K283" s="157"/>
      <c r="L283" s="157"/>
      <c r="M283" s="157"/>
      <c r="N283" s="156"/>
      <c r="O283" s="156"/>
      <c r="P283" s="156"/>
      <c r="Q283" s="156"/>
      <c r="R283" s="157"/>
      <c r="S283" s="157"/>
      <c r="T283" s="157"/>
      <c r="U283" s="157"/>
      <c r="V283" s="157"/>
      <c r="W283" s="157"/>
      <c r="X283" s="157"/>
      <c r="Y283" s="157"/>
      <c r="Z283" s="147"/>
      <c r="AA283" s="147"/>
      <c r="AB283" s="147"/>
      <c r="AC283" s="147"/>
      <c r="AD283" s="147"/>
      <c r="AE283" s="147"/>
      <c r="AF283" s="147"/>
      <c r="AG283" s="147" t="s">
        <v>305</v>
      </c>
      <c r="AH283" s="147">
        <v>0</v>
      </c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</row>
    <row r="284" spans="1:60" ht="22.5" outlineLevel="3" x14ac:dyDescent="0.2">
      <c r="A284" s="154"/>
      <c r="B284" s="155"/>
      <c r="C284" s="188" t="s">
        <v>741</v>
      </c>
      <c r="D284" s="159"/>
      <c r="E284" s="160">
        <v>12.48</v>
      </c>
      <c r="F284" s="157"/>
      <c r="G284" s="157"/>
      <c r="H284" s="157"/>
      <c r="I284" s="157"/>
      <c r="J284" s="157"/>
      <c r="K284" s="157"/>
      <c r="L284" s="157"/>
      <c r="M284" s="157"/>
      <c r="N284" s="156"/>
      <c r="O284" s="156"/>
      <c r="P284" s="156"/>
      <c r="Q284" s="156"/>
      <c r="R284" s="157"/>
      <c r="S284" s="157"/>
      <c r="T284" s="157"/>
      <c r="U284" s="157"/>
      <c r="V284" s="157"/>
      <c r="W284" s="157"/>
      <c r="X284" s="157"/>
      <c r="Y284" s="157"/>
      <c r="Z284" s="147"/>
      <c r="AA284" s="147"/>
      <c r="AB284" s="147"/>
      <c r="AC284" s="147"/>
      <c r="AD284" s="147"/>
      <c r="AE284" s="147"/>
      <c r="AF284" s="147"/>
      <c r="AG284" s="147" t="s">
        <v>305</v>
      </c>
      <c r="AH284" s="147">
        <v>0</v>
      </c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</row>
    <row r="285" spans="1:60" ht="22.5" outlineLevel="3" x14ac:dyDescent="0.2">
      <c r="A285" s="154"/>
      <c r="B285" s="155"/>
      <c r="C285" s="188" t="s">
        <v>742</v>
      </c>
      <c r="D285" s="159"/>
      <c r="E285" s="160">
        <v>13.69</v>
      </c>
      <c r="F285" s="157"/>
      <c r="G285" s="157"/>
      <c r="H285" s="157"/>
      <c r="I285" s="157"/>
      <c r="J285" s="157"/>
      <c r="K285" s="157"/>
      <c r="L285" s="157"/>
      <c r="M285" s="157"/>
      <c r="N285" s="156"/>
      <c r="O285" s="156"/>
      <c r="P285" s="156"/>
      <c r="Q285" s="156"/>
      <c r="R285" s="157"/>
      <c r="S285" s="157"/>
      <c r="T285" s="157"/>
      <c r="U285" s="157"/>
      <c r="V285" s="157"/>
      <c r="W285" s="157"/>
      <c r="X285" s="157"/>
      <c r="Y285" s="157"/>
      <c r="Z285" s="147"/>
      <c r="AA285" s="147"/>
      <c r="AB285" s="147"/>
      <c r="AC285" s="147"/>
      <c r="AD285" s="147"/>
      <c r="AE285" s="147"/>
      <c r="AF285" s="147"/>
      <c r="AG285" s="147" t="s">
        <v>305</v>
      </c>
      <c r="AH285" s="147">
        <v>0</v>
      </c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ht="33.75" outlineLevel="3" x14ac:dyDescent="0.2">
      <c r="A286" s="154"/>
      <c r="B286" s="155"/>
      <c r="C286" s="188" t="s">
        <v>743</v>
      </c>
      <c r="D286" s="159"/>
      <c r="E286" s="160">
        <v>21.15</v>
      </c>
      <c r="F286" s="157"/>
      <c r="G286" s="157"/>
      <c r="H286" s="157"/>
      <c r="I286" s="157"/>
      <c r="J286" s="157"/>
      <c r="K286" s="157"/>
      <c r="L286" s="157"/>
      <c r="M286" s="157"/>
      <c r="N286" s="156"/>
      <c r="O286" s="156"/>
      <c r="P286" s="156"/>
      <c r="Q286" s="156"/>
      <c r="R286" s="157"/>
      <c r="S286" s="157"/>
      <c r="T286" s="157"/>
      <c r="U286" s="157"/>
      <c r="V286" s="157"/>
      <c r="W286" s="157"/>
      <c r="X286" s="157"/>
      <c r="Y286" s="157"/>
      <c r="Z286" s="147"/>
      <c r="AA286" s="147"/>
      <c r="AB286" s="147"/>
      <c r="AC286" s="147"/>
      <c r="AD286" s="147"/>
      <c r="AE286" s="147"/>
      <c r="AF286" s="147"/>
      <c r="AG286" s="147" t="s">
        <v>305</v>
      </c>
      <c r="AH286" s="147">
        <v>0</v>
      </c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ht="45" outlineLevel="3" x14ac:dyDescent="0.2">
      <c r="A287" s="154"/>
      <c r="B287" s="155"/>
      <c r="C287" s="188" t="s">
        <v>745</v>
      </c>
      <c r="D287" s="159"/>
      <c r="E287" s="160">
        <v>47.67</v>
      </c>
      <c r="F287" s="157"/>
      <c r="G287" s="157"/>
      <c r="H287" s="157"/>
      <c r="I287" s="157"/>
      <c r="J287" s="157"/>
      <c r="K287" s="157"/>
      <c r="L287" s="157"/>
      <c r="M287" s="157"/>
      <c r="N287" s="156"/>
      <c r="O287" s="156"/>
      <c r="P287" s="156"/>
      <c r="Q287" s="156"/>
      <c r="R287" s="157"/>
      <c r="S287" s="157"/>
      <c r="T287" s="157"/>
      <c r="U287" s="157"/>
      <c r="V287" s="157"/>
      <c r="W287" s="157"/>
      <c r="X287" s="157"/>
      <c r="Y287" s="157"/>
      <c r="Z287" s="147"/>
      <c r="AA287" s="147"/>
      <c r="AB287" s="147"/>
      <c r="AC287" s="147"/>
      <c r="AD287" s="147"/>
      <c r="AE287" s="147"/>
      <c r="AF287" s="147"/>
      <c r="AG287" s="147" t="s">
        <v>305</v>
      </c>
      <c r="AH287" s="147">
        <v>0</v>
      </c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ht="33.75" outlineLevel="3" x14ac:dyDescent="0.2">
      <c r="A288" s="154"/>
      <c r="B288" s="155"/>
      <c r="C288" s="188" t="s">
        <v>746</v>
      </c>
      <c r="D288" s="159"/>
      <c r="E288" s="160">
        <v>24.34</v>
      </c>
      <c r="F288" s="157"/>
      <c r="G288" s="157"/>
      <c r="H288" s="157"/>
      <c r="I288" s="157"/>
      <c r="J288" s="157"/>
      <c r="K288" s="157"/>
      <c r="L288" s="157"/>
      <c r="M288" s="157"/>
      <c r="N288" s="156"/>
      <c r="O288" s="156"/>
      <c r="P288" s="156"/>
      <c r="Q288" s="156"/>
      <c r="R288" s="157"/>
      <c r="S288" s="157"/>
      <c r="T288" s="157"/>
      <c r="U288" s="157"/>
      <c r="V288" s="157"/>
      <c r="W288" s="157"/>
      <c r="X288" s="157"/>
      <c r="Y288" s="157"/>
      <c r="Z288" s="147"/>
      <c r="AA288" s="147"/>
      <c r="AB288" s="147"/>
      <c r="AC288" s="147"/>
      <c r="AD288" s="147"/>
      <c r="AE288" s="147"/>
      <c r="AF288" s="147"/>
      <c r="AG288" s="147" t="s">
        <v>305</v>
      </c>
      <c r="AH288" s="147">
        <v>0</v>
      </c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outlineLevel="1" x14ac:dyDescent="0.2">
      <c r="A289" s="173">
        <v>93</v>
      </c>
      <c r="B289" s="174" t="s">
        <v>729</v>
      </c>
      <c r="C289" s="187" t="s">
        <v>3656</v>
      </c>
      <c r="D289" s="175" t="s">
        <v>308</v>
      </c>
      <c r="E289" s="176">
        <v>235.6</v>
      </c>
      <c r="F289" s="177"/>
      <c r="G289" s="178">
        <f>ROUND(E289*F289,2)</f>
        <v>0</v>
      </c>
      <c r="H289" s="158"/>
      <c r="I289" s="157">
        <f>ROUND(E289*H289,2)</f>
        <v>0</v>
      </c>
      <c r="J289" s="158"/>
      <c r="K289" s="157">
        <f>ROUND(E289*J289,2)</f>
        <v>0</v>
      </c>
      <c r="L289" s="157">
        <v>21</v>
      </c>
      <c r="M289" s="157">
        <f>G289*(1+L289/100)</f>
        <v>0</v>
      </c>
      <c r="N289" s="156">
        <v>3.2000000000000003E-4</v>
      </c>
      <c r="O289" s="156">
        <f>ROUND(E289*N289,2)</f>
        <v>0.08</v>
      </c>
      <c r="P289" s="156">
        <v>0</v>
      </c>
      <c r="Q289" s="156">
        <f>ROUND(E289*P289,2)</f>
        <v>0</v>
      </c>
      <c r="R289" s="157"/>
      <c r="S289" s="157" t="s">
        <v>300</v>
      </c>
      <c r="T289" s="157" t="s">
        <v>300</v>
      </c>
      <c r="U289" s="157">
        <v>7.0000000000000007E-2</v>
      </c>
      <c r="V289" s="157">
        <f>ROUND(E289*U289,2)</f>
        <v>16.489999999999998</v>
      </c>
      <c r="W289" s="157"/>
      <c r="X289" s="157" t="s">
        <v>301</v>
      </c>
      <c r="Y289" s="157" t="s">
        <v>302</v>
      </c>
      <c r="Z289" s="147"/>
      <c r="AA289" s="147"/>
      <c r="AB289" s="147"/>
      <c r="AC289" s="147"/>
      <c r="AD289" s="147"/>
      <c r="AE289" s="147"/>
      <c r="AF289" s="147"/>
      <c r="AG289" s="147" t="s">
        <v>303</v>
      </c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ht="33.75" outlineLevel="2" x14ac:dyDescent="0.2">
      <c r="A290" s="154"/>
      <c r="B290" s="155"/>
      <c r="C290" s="188" t="s">
        <v>748</v>
      </c>
      <c r="D290" s="159"/>
      <c r="E290" s="160">
        <v>227.54</v>
      </c>
      <c r="F290" s="157"/>
      <c r="G290" s="157"/>
      <c r="H290" s="157"/>
      <c r="I290" s="157"/>
      <c r="J290" s="157"/>
      <c r="K290" s="157"/>
      <c r="L290" s="157"/>
      <c r="M290" s="157"/>
      <c r="N290" s="156"/>
      <c r="O290" s="156"/>
      <c r="P290" s="156"/>
      <c r="Q290" s="156"/>
      <c r="R290" s="157"/>
      <c r="S290" s="157"/>
      <c r="T290" s="157"/>
      <c r="U290" s="157"/>
      <c r="V290" s="157"/>
      <c r="W290" s="157"/>
      <c r="X290" s="157"/>
      <c r="Y290" s="157"/>
      <c r="Z290" s="147"/>
      <c r="AA290" s="147"/>
      <c r="AB290" s="147"/>
      <c r="AC290" s="147"/>
      <c r="AD290" s="147"/>
      <c r="AE290" s="147"/>
      <c r="AF290" s="147"/>
      <c r="AG290" s="147" t="s">
        <v>305</v>
      </c>
      <c r="AH290" s="147">
        <v>0</v>
      </c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</row>
    <row r="291" spans="1:60" outlineLevel="3" x14ac:dyDescent="0.2">
      <c r="A291" s="154"/>
      <c r="B291" s="155"/>
      <c r="C291" s="188" t="s">
        <v>749</v>
      </c>
      <c r="D291" s="159"/>
      <c r="E291" s="160">
        <v>8.06</v>
      </c>
      <c r="F291" s="157"/>
      <c r="G291" s="157"/>
      <c r="H291" s="157"/>
      <c r="I291" s="157"/>
      <c r="J291" s="157"/>
      <c r="K291" s="157"/>
      <c r="L291" s="157"/>
      <c r="M291" s="157"/>
      <c r="N291" s="156"/>
      <c r="O291" s="156"/>
      <c r="P291" s="156"/>
      <c r="Q291" s="156"/>
      <c r="R291" s="157"/>
      <c r="S291" s="157"/>
      <c r="T291" s="157"/>
      <c r="U291" s="157"/>
      <c r="V291" s="157"/>
      <c r="W291" s="157"/>
      <c r="X291" s="157"/>
      <c r="Y291" s="157"/>
      <c r="Z291" s="147"/>
      <c r="AA291" s="147"/>
      <c r="AB291" s="147"/>
      <c r="AC291" s="147"/>
      <c r="AD291" s="147"/>
      <c r="AE291" s="147"/>
      <c r="AF291" s="147"/>
      <c r="AG291" s="147" t="s">
        <v>305</v>
      </c>
      <c r="AH291" s="147">
        <v>0</v>
      </c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</row>
    <row r="292" spans="1:60" ht="22.5" outlineLevel="1" x14ac:dyDescent="0.2">
      <c r="A292" s="173">
        <v>94</v>
      </c>
      <c r="B292" s="174" t="s">
        <v>750</v>
      </c>
      <c r="C292" s="187" t="s">
        <v>3659</v>
      </c>
      <c r="D292" s="175" t="s">
        <v>308</v>
      </c>
      <c r="E292" s="176">
        <v>243.66</v>
      </c>
      <c r="F292" s="177"/>
      <c r="G292" s="178">
        <f>ROUND(E292*F292,2)</f>
        <v>0</v>
      </c>
      <c r="H292" s="158"/>
      <c r="I292" s="157">
        <f>ROUND(E292*H292,2)</f>
        <v>0</v>
      </c>
      <c r="J292" s="158"/>
      <c r="K292" s="157">
        <f>ROUND(E292*J292,2)</f>
        <v>0</v>
      </c>
      <c r="L292" s="157">
        <v>21</v>
      </c>
      <c r="M292" s="157">
        <f>G292*(1+L292/100)</f>
        <v>0</v>
      </c>
      <c r="N292" s="156">
        <v>5.0400000000000002E-3</v>
      </c>
      <c r="O292" s="156">
        <f>ROUND(E292*N292,2)</f>
        <v>1.23</v>
      </c>
      <c r="P292" s="156">
        <v>0</v>
      </c>
      <c r="Q292" s="156">
        <f>ROUND(E292*P292,2)</f>
        <v>0</v>
      </c>
      <c r="R292" s="157"/>
      <c r="S292" s="157" t="s">
        <v>332</v>
      </c>
      <c r="T292" s="157" t="s">
        <v>333</v>
      </c>
      <c r="U292" s="157">
        <v>8.1000000000000003E-2</v>
      </c>
      <c r="V292" s="157">
        <f>ROUND(E292*U292,2)</f>
        <v>19.739999999999998</v>
      </c>
      <c r="W292" s="157"/>
      <c r="X292" s="157" t="s">
        <v>301</v>
      </c>
      <c r="Y292" s="157" t="s">
        <v>302</v>
      </c>
      <c r="Z292" s="147"/>
      <c r="AA292" s="147"/>
      <c r="AB292" s="147"/>
      <c r="AC292" s="147"/>
      <c r="AD292" s="147"/>
      <c r="AE292" s="147"/>
      <c r="AF292" s="147"/>
      <c r="AG292" s="147" t="s">
        <v>303</v>
      </c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</row>
    <row r="293" spans="1:60" ht="33.75" outlineLevel="2" x14ac:dyDescent="0.2">
      <c r="A293" s="154"/>
      <c r="B293" s="155"/>
      <c r="C293" s="188" t="s">
        <v>748</v>
      </c>
      <c r="D293" s="159"/>
      <c r="E293" s="160">
        <v>227.54</v>
      </c>
      <c r="F293" s="157"/>
      <c r="G293" s="157"/>
      <c r="H293" s="157"/>
      <c r="I293" s="157"/>
      <c r="J293" s="157"/>
      <c r="K293" s="157"/>
      <c r="L293" s="157"/>
      <c r="M293" s="157"/>
      <c r="N293" s="156"/>
      <c r="O293" s="156"/>
      <c r="P293" s="156"/>
      <c r="Q293" s="156"/>
      <c r="R293" s="157"/>
      <c r="S293" s="157"/>
      <c r="T293" s="157"/>
      <c r="U293" s="157"/>
      <c r="V293" s="157"/>
      <c r="W293" s="157"/>
      <c r="X293" s="157"/>
      <c r="Y293" s="157"/>
      <c r="Z293" s="147"/>
      <c r="AA293" s="147"/>
      <c r="AB293" s="147"/>
      <c r="AC293" s="147"/>
      <c r="AD293" s="147"/>
      <c r="AE293" s="147"/>
      <c r="AF293" s="147"/>
      <c r="AG293" s="147" t="s">
        <v>305</v>
      </c>
      <c r="AH293" s="147">
        <v>0</v>
      </c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</row>
    <row r="294" spans="1:60" outlineLevel="3" x14ac:dyDescent="0.2">
      <c r="A294" s="154"/>
      <c r="B294" s="155"/>
      <c r="C294" s="188" t="s">
        <v>751</v>
      </c>
      <c r="D294" s="159"/>
      <c r="E294" s="160">
        <v>16.12</v>
      </c>
      <c r="F294" s="157"/>
      <c r="G294" s="157"/>
      <c r="H294" s="157"/>
      <c r="I294" s="157"/>
      <c r="J294" s="157"/>
      <c r="K294" s="157"/>
      <c r="L294" s="157"/>
      <c r="M294" s="157"/>
      <c r="N294" s="156"/>
      <c r="O294" s="156"/>
      <c r="P294" s="156"/>
      <c r="Q294" s="156"/>
      <c r="R294" s="157"/>
      <c r="S294" s="157"/>
      <c r="T294" s="157"/>
      <c r="U294" s="157"/>
      <c r="V294" s="157"/>
      <c r="W294" s="157"/>
      <c r="X294" s="157"/>
      <c r="Y294" s="157"/>
      <c r="Z294" s="147"/>
      <c r="AA294" s="147"/>
      <c r="AB294" s="147"/>
      <c r="AC294" s="147"/>
      <c r="AD294" s="147"/>
      <c r="AE294" s="147"/>
      <c r="AF294" s="147"/>
      <c r="AG294" s="147" t="s">
        <v>305</v>
      </c>
      <c r="AH294" s="147">
        <v>0</v>
      </c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</row>
    <row r="295" spans="1:60" outlineLevel="1" x14ac:dyDescent="0.2">
      <c r="A295" s="173">
        <v>95</v>
      </c>
      <c r="B295" s="174" t="s">
        <v>729</v>
      </c>
      <c r="C295" s="187" t="s">
        <v>3656</v>
      </c>
      <c r="D295" s="175" t="s">
        <v>308</v>
      </c>
      <c r="E295" s="176">
        <v>828.86</v>
      </c>
      <c r="F295" s="177"/>
      <c r="G295" s="178">
        <f>ROUND(E295*F295,2)</f>
        <v>0</v>
      </c>
      <c r="H295" s="158"/>
      <c r="I295" s="157">
        <f>ROUND(E295*H295,2)</f>
        <v>0</v>
      </c>
      <c r="J295" s="158"/>
      <c r="K295" s="157">
        <f>ROUND(E295*J295,2)</f>
        <v>0</v>
      </c>
      <c r="L295" s="157">
        <v>21</v>
      </c>
      <c r="M295" s="157">
        <f>G295*(1+L295/100)</f>
        <v>0</v>
      </c>
      <c r="N295" s="156">
        <v>3.2000000000000003E-4</v>
      </c>
      <c r="O295" s="156">
        <f>ROUND(E295*N295,2)</f>
        <v>0.27</v>
      </c>
      <c r="P295" s="156">
        <v>0</v>
      </c>
      <c r="Q295" s="156">
        <f>ROUND(E295*P295,2)</f>
        <v>0</v>
      </c>
      <c r="R295" s="157"/>
      <c r="S295" s="157" t="s">
        <v>300</v>
      </c>
      <c r="T295" s="157" t="s">
        <v>300</v>
      </c>
      <c r="U295" s="157">
        <v>7.0000000000000007E-2</v>
      </c>
      <c r="V295" s="157">
        <f>ROUND(E295*U295,2)</f>
        <v>58.02</v>
      </c>
      <c r="W295" s="157"/>
      <c r="X295" s="157" t="s">
        <v>301</v>
      </c>
      <c r="Y295" s="157" t="s">
        <v>302</v>
      </c>
      <c r="Z295" s="147"/>
      <c r="AA295" s="147"/>
      <c r="AB295" s="147"/>
      <c r="AC295" s="147"/>
      <c r="AD295" s="147"/>
      <c r="AE295" s="147"/>
      <c r="AF295" s="147"/>
      <c r="AG295" s="147" t="s">
        <v>303</v>
      </c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</row>
    <row r="296" spans="1:60" ht="22.5" outlineLevel="2" x14ac:dyDescent="0.2">
      <c r="A296" s="154"/>
      <c r="B296" s="155"/>
      <c r="C296" s="188" t="s">
        <v>752</v>
      </c>
      <c r="D296" s="159"/>
      <c r="E296" s="160">
        <v>177.2</v>
      </c>
      <c r="F296" s="157"/>
      <c r="G296" s="157"/>
      <c r="H296" s="157"/>
      <c r="I296" s="157"/>
      <c r="J296" s="157"/>
      <c r="K296" s="157"/>
      <c r="L296" s="157"/>
      <c r="M296" s="157"/>
      <c r="N296" s="156"/>
      <c r="O296" s="156"/>
      <c r="P296" s="156"/>
      <c r="Q296" s="156"/>
      <c r="R296" s="157"/>
      <c r="S296" s="157"/>
      <c r="T296" s="157"/>
      <c r="U296" s="157"/>
      <c r="V296" s="157"/>
      <c r="W296" s="157"/>
      <c r="X296" s="157"/>
      <c r="Y296" s="157"/>
      <c r="Z296" s="147"/>
      <c r="AA296" s="147"/>
      <c r="AB296" s="147"/>
      <c r="AC296" s="147"/>
      <c r="AD296" s="147"/>
      <c r="AE296" s="147"/>
      <c r="AF296" s="147"/>
      <c r="AG296" s="147" t="s">
        <v>305</v>
      </c>
      <c r="AH296" s="147">
        <v>0</v>
      </c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</row>
    <row r="297" spans="1:60" ht="22.5" outlineLevel="3" x14ac:dyDescent="0.2">
      <c r="A297" s="154"/>
      <c r="B297" s="155"/>
      <c r="C297" s="188" t="s">
        <v>753</v>
      </c>
      <c r="D297" s="159"/>
      <c r="E297" s="160">
        <v>124.8</v>
      </c>
      <c r="F297" s="157"/>
      <c r="G297" s="157"/>
      <c r="H297" s="157"/>
      <c r="I297" s="157"/>
      <c r="J297" s="157"/>
      <c r="K297" s="157"/>
      <c r="L297" s="157"/>
      <c r="M297" s="157"/>
      <c r="N297" s="156"/>
      <c r="O297" s="156"/>
      <c r="P297" s="156"/>
      <c r="Q297" s="156"/>
      <c r="R297" s="157"/>
      <c r="S297" s="157"/>
      <c r="T297" s="157"/>
      <c r="U297" s="157"/>
      <c r="V297" s="157"/>
      <c r="W297" s="157"/>
      <c r="X297" s="157"/>
      <c r="Y297" s="157"/>
      <c r="Z297" s="147"/>
      <c r="AA297" s="147"/>
      <c r="AB297" s="147"/>
      <c r="AC297" s="147"/>
      <c r="AD297" s="147"/>
      <c r="AE297" s="147"/>
      <c r="AF297" s="147"/>
      <c r="AG297" s="147" t="s">
        <v>305</v>
      </c>
      <c r="AH297" s="147">
        <v>0</v>
      </c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</row>
    <row r="298" spans="1:60" ht="22.5" outlineLevel="3" x14ac:dyDescent="0.2">
      <c r="A298" s="154"/>
      <c r="B298" s="155"/>
      <c r="C298" s="188" t="s">
        <v>754</v>
      </c>
      <c r="D298" s="159"/>
      <c r="E298" s="160">
        <v>136.9</v>
      </c>
      <c r="F298" s="157"/>
      <c r="G298" s="157"/>
      <c r="H298" s="157"/>
      <c r="I298" s="157"/>
      <c r="J298" s="157"/>
      <c r="K298" s="157"/>
      <c r="L298" s="157"/>
      <c r="M298" s="157"/>
      <c r="N298" s="156"/>
      <c r="O298" s="156"/>
      <c r="P298" s="156"/>
      <c r="Q298" s="156"/>
      <c r="R298" s="157"/>
      <c r="S298" s="157"/>
      <c r="T298" s="157"/>
      <c r="U298" s="157"/>
      <c r="V298" s="157"/>
      <c r="W298" s="157"/>
      <c r="X298" s="157"/>
      <c r="Y298" s="157"/>
      <c r="Z298" s="147"/>
      <c r="AA298" s="147"/>
      <c r="AB298" s="147"/>
      <c r="AC298" s="147"/>
      <c r="AD298" s="147"/>
      <c r="AE298" s="147"/>
      <c r="AF298" s="147"/>
      <c r="AG298" s="147" t="s">
        <v>305</v>
      </c>
      <c r="AH298" s="147">
        <v>0</v>
      </c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</row>
    <row r="299" spans="1:60" ht="33.75" outlineLevel="3" x14ac:dyDescent="0.2">
      <c r="A299" s="154"/>
      <c r="B299" s="155"/>
      <c r="C299" s="188" t="s">
        <v>755</v>
      </c>
      <c r="D299" s="159"/>
      <c r="E299" s="160">
        <v>211.5</v>
      </c>
      <c r="F299" s="157"/>
      <c r="G299" s="157"/>
      <c r="H299" s="157"/>
      <c r="I299" s="157"/>
      <c r="J299" s="157"/>
      <c r="K299" s="157"/>
      <c r="L299" s="157"/>
      <c r="M299" s="157"/>
      <c r="N299" s="156"/>
      <c r="O299" s="156"/>
      <c r="P299" s="156"/>
      <c r="Q299" s="156"/>
      <c r="R299" s="157"/>
      <c r="S299" s="157"/>
      <c r="T299" s="157"/>
      <c r="U299" s="157"/>
      <c r="V299" s="157"/>
      <c r="W299" s="157"/>
      <c r="X299" s="157"/>
      <c r="Y299" s="157"/>
      <c r="Z299" s="147"/>
      <c r="AA299" s="147"/>
      <c r="AB299" s="147"/>
      <c r="AC299" s="147"/>
      <c r="AD299" s="147"/>
      <c r="AE299" s="147"/>
      <c r="AF299" s="147"/>
      <c r="AG299" s="147" t="s">
        <v>305</v>
      </c>
      <c r="AH299" s="147">
        <v>0</v>
      </c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</row>
    <row r="300" spans="1:60" ht="22.5" outlineLevel="3" x14ac:dyDescent="0.2">
      <c r="A300" s="154"/>
      <c r="B300" s="155"/>
      <c r="C300" s="188" t="s">
        <v>756</v>
      </c>
      <c r="D300" s="159"/>
      <c r="E300" s="160">
        <v>106.45</v>
      </c>
      <c r="F300" s="157"/>
      <c r="G300" s="157"/>
      <c r="H300" s="157"/>
      <c r="I300" s="157"/>
      <c r="J300" s="157"/>
      <c r="K300" s="157"/>
      <c r="L300" s="157"/>
      <c r="M300" s="157"/>
      <c r="N300" s="156"/>
      <c r="O300" s="156"/>
      <c r="P300" s="156"/>
      <c r="Q300" s="156"/>
      <c r="R300" s="157"/>
      <c r="S300" s="157"/>
      <c r="T300" s="157"/>
      <c r="U300" s="157"/>
      <c r="V300" s="157"/>
      <c r="W300" s="157"/>
      <c r="X300" s="157"/>
      <c r="Y300" s="157"/>
      <c r="Z300" s="147"/>
      <c r="AA300" s="147"/>
      <c r="AB300" s="147"/>
      <c r="AC300" s="147"/>
      <c r="AD300" s="147"/>
      <c r="AE300" s="147"/>
      <c r="AF300" s="147"/>
      <c r="AG300" s="147" t="s">
        <v>305</v>
      </c>
      <c r="AH300" s="147">
        <v>0</v>
      </c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</row>
    <row r="301" spans="1:60" ht="45" outlineLevel="3" x14ac:dyDescent="0.2">
      <c r="A301" s="154"/>
      <c r="B301" s="155"/>
      <c r="C301" s="188" t="s">
        <v>745</v>
      </c>
      <c r="D301" s="159"/>
      <c r="E301" s="160">
        <v>47.67</v>
      </c>
      <c r="F301" s="157"/>
      <c r="G301" s="157"/>
      <c r="H301" s="157"/>
      <c r="I301" s="157"/>
      <c r="J301" s="157"/>
      <c r="K301" s="157"/>
      <c r="L301" s="157"/>
      <c r="M301" s="157"/>
      <c r="N301" s="156"/>
      <c r="O301" s="156"/>
      <c r="P301" s="156"/>
      <c r="Q301" s="156"/>
      <c r="R301" s="157"/>
      <c r="S301" s="157"/>
      <c r="T301" s="157"/>
      <c r="U301" s="157"/>
      <c r="V301" s="157"/>
      <c r="W301" s="157"/>
      <c r="X301" s="157"/>
      <c r="Y301" s="157"/>
      <c r="Z301" s="147"/>
      <c r="AA301" s="147"/>
      <c r="AB301" s="147"/>
      <c r="AC301" s="147"/>
      <c r="AD301" s="147"/>
      <c r="AE301" s="147"/>
      <c r="AF301" s="147"/>
      <c r="AG301" s="147" t="s">
        <v>305</v>
      </c>
      <c r="AH301" s="147">
        <v>0</v>
      </c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</row>
    <row r="302" spans="1:60" ht="33.75" outlineLevel="3" x14ac:dyDescent="0.2">
      <c r="A302" s="154"/>
      <c r="B302" s="155"/>
      <c r="C302" s="188" t="s">
        <v>746</v>
      </c>
      <c r="D302" s="159"/>
      <c r="E302" s="160">
        <v>24.34</v>
      </c>
      <c r="F302" s="157"/>
      <c r="G302" s="157"/>
      <c r="H302" s="157"/>
      <c r="I302" s="157"/>
      <c r="J302" s="157"/>
      <c r="K302" s="157"/>
      <c r="L302" s="157"/>
      <c r="M302" s="157"/>
      <c r="N302" s="156"/>
      <c r="O302" s="156"/>
      <c r="P302" s="156"/>
      <c r="Q302" s="156"/>
      <c r="R302" s="157"/>
      <c r="S302" s="157"/>
      <c r="T302" s="157"/>
      <c r="U302" s="157"/>
      <c r="V302" s="157"/>
      <c r="W302" s="157"/>
      <c r="X302" s="157"/>
      <c r="Y302" s="157"/>
      <c r="Z302" s="147"/>
      <c r="AA302" s="147"/>
      <c r="AB302" s="147"/>
      <c r="AC302" s="147"/>
      <c r="AD302" s="147"/>
      <c r="AE302" s="147"/>
      <c r="AF302" s="147"/>
      <c r="AG302" s="147" t="s">
        <v>305</v>
      </c>
      <c r="AH302" s="147">
        <v>0</v>
      </c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</row>
    <row r="303" spans="1:60" x14ac:dyDescent="0.2">
      <c r="A303" s="163" t="s">
        <v>295</v>
      </c>
      <c r="B303" s="164" t="s">
        <v>172</v>
      </c>
      <c r="C303" s="186" t="s">
        <v>173</v>
      </c>
      <c r="D303" s="165"/>
      <c r="E303" s="166"/>
      <c r="F303" s="167"/>
      <c r="G303" s="168">
        <f>SUMIF(AG304:AG308,"&lt;&gt;NOR",G304:G308)</f>
        <v>0</v>
      </c>
      <c r="H303" s="162"/>
      <c r="I303" s="162">
        <f>SUM(I304:I308)</f>
        <v>0</v>
      </c>
      <c r="J303" s="162"/>
      <c r="K303" s="162">
        <f>SUM(K304:K308)</f>
        <v>0</v>
      </c>
      <c r="L303" s="162"/>
      <c r="M303" s="162">
        <f>SUM(M304:M308)</f>
        <v>0</v>
      </c>
      <c r="N303" s="161"/>
      <c r="O303" s="161">
        <f>SUM(O304:O308)</f>
        <v>18.04</v>
      </c>
      <c r="P303" s="161"/>
      <c r="Q303" s="161">
        <f>SUM(Q304:Q308)</f>
        <v>0</v>
      </c>
      <c r="R303" s="162"/>
      <c r="S303" s="162"/>
      <c r="T303" s="162"/>
      <c r="U303" s="162"/>
      <c r="V303" s="162">
        <f>SUM(V304:V308)</f>
        <v>219.56</v>
      </c>
      <c r="W303" s="162"/>
      <c r="X303" s="162"/>
      <c r="Y303" s="162"/>
      <c r="AG303" t="s">
        <v>296</v>
      </c>
    </row>
    <row r="304" spans="1:60" ht="22.5" outlineLevel="1" x14ac:dyDescent="0.2">
      <c r="A304" s="173">
        <v>96</v>
      </c>
      <c r="B304" s="174" t="s">
        <v>757</v>
      </c>
      <c r="C304" s="187" t="s">
        <v>3660</v>
      </c>
      <c r="D304" s="175" t="s">
        <v>308</v>
      </c>
      <c r="E304" s="176">
        <v>129.83000000000001</v>
      </c>
      <c r="F304" s="177"/>
      <c r="G304" s="178">
        <f>ROUND(E304*F304,2)</f>
        <v>0</v>
      </c>
      <c r="H304" s="158"/>
      <c r="I304" s="157">
        <f>ROUND(E304*H304,2)</f>
        <v>0</v>
      </c>
      <c r="J304" s="158"/>
      <c r="K304" s="157">
        <f>ROUND(E304*J304,2)</f>
        <v>0</v>
      </c>
      <c r="L304" s="157">
        <v>21</v>
      </c>
      <c r="M304" s="157">
        <f>G304*(1+L304/100)</f>
        <v>0</v>
      </c>
      <c r="N304" s="156">
        <v>3.6700000000000001E-3</v>
      </c>
      <c r="O304" s="156">
        <f>ROUND(E304*N304,2)</f>
        <v>0.48</v>
      </c>
      <c r="P304" s="156">
        <v>0</v>
      </c>
      <c r="Q304" s="156">
        <f>ROUND(E304*P304,2)</f>
        <v>0</v>
      </c>
      <c r="R304" s="157"/>
      <c r="S304" s="157" t="s">
        <v>300</v>
      </c>
      <c r="T304" s="157" t="s">
        <v>300</v>
      </c>
      <c r="U304" s="157">
        <v>0.36199999999999999</v>
      </c>
      <c r="V304" s="157">
        <f>ROUND(E304*U304,2)</f>
        <v>47</v>
      </c>
      <c r="W304" s="157"/>
      <c r="X304" s="157" t="s">
        <v>301</v>
      </c>
      <c r="Y304" s="157" t="s">
        <v>302</v>
      </c>
      <c r="Z304" s="147"/>
      <c r="AA304" s="147"/>
      <c r="AB304" s="147"/>
      <c r="AC304" s="147"/>
      <c r="AD304" s="147"/>
      <c r="AE304" s="147"/>
      <c r="AF304" s="147"/>
      <c r="AG304" s="147" t="s">
        <v>303</v>
      </c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</row>
    <row r="305" spans="1:60" ht="22.5" outlineLevel="2" x14ac:dyDescent="0.2">
      <c r="A305" s="154"/>
      <c r="B305" s="155"/>
      <c r="C305" s="188" t="s">
        <v>739</v>
      </c>
      <c r="D305" s="159"/>
      <c r="E305" s="160">
        <v>129.83000000000001</v>
      </c>
      <c r="F305" s="157"/>
      <c r="G305" s="157"/>
      <c r="H305" s="157"/>
      <c r="I305" s="157"/>
      <c r="J305" s="157"/>
      <c r="K305" s="157"/>
      <c r="L305" s="157"/>
      <c r="M305" s="157"/>
      <c r="N305" s="156"/>
      <c r="O305" s="156"/>
      <c r="P305" s="156"/>
      <c r="Q305" s="156"/>
      <c r="R305" s="157"/>
      <c r="S305" s="157"/>
      <c r="T305" s="157"/>
      <c r="U305" s="157"/>
      <c r="V305" s="157"/>
      <c r="W305" s="157"/>
      <c r="X305" s="157"/>
      <c r="Y305" s="157"/>
      <c r="Z305" s="147"/>
      <c r="AA305" s="147"/>
      <c r="AB305" s="147"/>
      <c r="AC305" s="147"/>
      <c r="AD305" s="147"/>
      <c r="AE305" s="147"/>
      <c r="AF305" s="147"/>
      <c r="AG305" s="147" t="s">
        <v>305</v>
      </c>
      <c r="AH305" s="147">
        <v>0</v>
      </c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</row>
    <row r="306" spans="1:60" ht="33.75" outlineLevel="1" x14ac:dyDescent="0.2">
      <c r="A306" s="173">
        <v>97</v>
      </c>
      <c r="B306" s="174" t="s">
        <v>758</v>
      </c>
      <c r="C306" s="187" t="s">
        <v>3661</v>
      </c>
      <c r="D306" s="175" t="s">
        <v>308</v>
      </c>
      <c r="E306" s="176">
        <v>235.6</v>
      </c>
      <c r="F306" s="177"/>
      <c r="G306" s="178">
        <f>ROUND(E306*F306,2)</f>
        <v>0</v>
      </c>
      <c r="H306" s="158"/>
      <c r="I306" s="157">
        <f>ROUND(E306*H306,2)</f>
        <v>0</v>
      </c>
      <c r="J306" s="158"/>
      <c r="K306" s="157">
        <f>ROUND(E306*J306,2)</f>
        <v>0</v>
      </c>
      <c r="L306" s="157">
        <v>21</v>
      </c>
      <c r="M306" s="157">
        <f>G306*(1+L306/100)</f>
        <v>0</v>
      </c>
      <c r="N306" s="156">
        <v>7.4550000000000005E-2</v>
      </c>
      <c r="O306" s="156">
        <f>ROUND(E306*N306,2)</f>
        <v>17.559999999999999</v>
      </c>
      <c r="P306" s="156">
        <v>0</v>
      </c>
      <c r="Q306" s="156">
        <f>ROUND(E306*P306,2)</f>
        <v>0</v>
      </c>
      <c r="R306" s="157"/>
      <c r="S306" s="157" t="s">
        <v>300</v>
      </c>
      <c r="T306" s="157" t="s">
        <v>300</v>
      </c>
      <c r="U306" s="157">
        <v>0.73243999999999998</v>
      </c>
      <c r="V306" s="157">
        <f>ROUND(E306*U306,2)</f>
        <v>172.56</v>
      </c>
      <c r="W306" s="157"/>
      <c r="X306" s="157" t="s">
        <v>301</v>
      </c>
      <c r="Y306" s="157" t="s">
        <v>302</v>
      </c>
      <c r="Z306" s="147"/>
      <c r="AA306" s="147"/>
      <c r="AB306" s="147"/>
      <c r="AC306" s="147"/>
      <c r="AD306" s="147"/>
      <c r="AE306" s="147"/>
      <c r="AF306" s="147"/>
      <c r="AG306" s="147" t="s">
        <v>303</v>
      </c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</row>
    <row r="307" spans="1:60" ht="33.75" outlineLevel="2" x14ac:dyDescent="0.2">
      <c r="A307" s="154"/>
      <c r="B307" s="155"/>
      <c r="C307" s="188" t="s">
        <v>748</v>
      </c>
      <c r="D307" s="159"/>
      <c r="E307" s="160">
        <v>227.54</v>
      </c>
      <c r="F307" s="157"/>
      <c r="G307" s="157"/>
      <c r="H307" s="157"/>
      <c r="I307" s="157"/>
      <c r="J307" s="157"/>
      <c r="K307" s="157"/>
      <c r="L307" s="157"/>
      <c r="M307" s="157"/>
      <c r="N307" s="156"/>
      <c r="O307" s="156"/>
      <c r="P307" s="156"/>
      <c r="Q307" s="156"/>
      <c r="R307" s="157"/>
      <c r="S307" s="157"/>
      <c r="T307" s="157"/>
      <c r="U307" s="157"/>
      <c r="V307" s="157"/>
      <c r="W307" s="157"/>
      <c r="X307" s="157"/>
      <c r="Y307" s="157"/>
      <c r="Z307" s="147"/>
      <c r="AA307" s="147"/>
      <c r="AB307" s="147"/>
      <c r="AC307" s="147"/>
      <c r="AD307" s="147"/>
      <c r="AE307" s="147"/>
      <c r="AF307" s="147"/>
      <c r="AG307" s="147" t="s">
        <v>305</v>
      </c>
      <c r="AH307" s="147">
        <v>0</v>
      </c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</row>
    <row r="308" spans="1:60" ht="22.5" outlineLevel="3" x14ac:dyDescent="0.2">
      <c r="A308" s="154"/>
      <c r="B308" s="155"/>
      <c r="C308" s="188" t="s">
        <v>759</v>
      </c>
      <c r="D308" s="159"/>
      <c r="E308" s="160">
        <v>8.06</v>
      </c>
      <c r="F308" s="157"/>
      <c r="G308" s="157"/>
      <c r="H308" s="157"/>
      <c r="I308" s="157"/>
      <c r="J308" s="157"/>
      <c r="K308" s="157"/>
      <c r="L308" s="157"/>
      <c r="M308" s="157"/>
      <c r="N308" s="156"/>
      <c r="O308" s="156"/>
      <c r="P308" s="156"/>
      <c r="Q308" s="156"/>
      <c r="R308" s="157"/>
      <c r="S308" s="157"/>
      <c r="T308" s="157"/>
      <c r="U308" s="157"/>
      <c r="V308" s="157"/>
      <c r="W308" s="157"/>
      <c r="X308" s="157"/>
      <c r="Y308" s="157"/>
      <c r="Z308" s="147"/>
      <c r="AA308" s="147"/>
      <c r="AB308" s="147"/>
      <c r="AC308" s="147"/>
      <c r="AD308" s="147"/>
      <c r="AE308" s="147"/>
      <c r="AF308" s="147"/>
      <c r="AG308" s="147" t="s">
        <v>305</v>
      </c>
      <c r="AH308" s="147">
        <v>0</v>
      </c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</row>
    <row r="309" spans="1:60" x14ac:dyDescent="0.2">
      <c r="A309" s="163" t="s">
        <v>295</v>
      </c>
      <c r="B309" s="164" t="s">
        <v>174</v>
      </c>
      <c r="C309" s="186" t="s">
        <v>175</v>
      </c>
      <c r="D309" s="165"/>
      <c r="E309" s="166"/>
      <c r="F309" s="167"/>
      <c r="G309" s="168">
        <f>SUMIF(AG310:AG339,"&lt;&gt;NOR",G310:G339)</f>
        <v>0</v>
      </c>
      <c r="H309" s="162"/>
      <c r="I309" s="162">
        <f>SUM(I310:I339)</f>
        <v>0</v>
      </c>
      <c r="J309" s="162"/>
      <c r="K309" s="162">
        <f>SUM(K310:K339)</f>
        <v>0</v>
      </c>
      <c r="L309" s="162"/>
      <c r="M309" s="162">
        <f>SUM(M310:M339)</f>
        <v>0</v>
      </c>
      <c r="N309" s="161"/>
      <c r="O309" s="161">
        <f>SUM(O310:O339)</f>
        <v>6.4599999999999991</v>
      </c>
      <c r="P309" s="161"/>
      <c r="Q309" s="161">
        <f>SUM(Q310:Q339)</f>
        <v>0</v>
      </c>
      <c r="R309" s="162"/>
      <c r="S309" s="162"/>
      <c r="T309" s="162"/>
      <c r="U309" s="162"/>
      <c r="V309" s="162">
        <f>SUM(V310:V339)</f>
        <v>616.95999999999992</v>
      </c>
      <c r="W309" s="162"/>
      <c r="X309" s="162"/>
      <c r="Y309" s="162"/>
      <c r="AG309" t="s">
        <v>296</v>
      </c>
    </row>
    <row r="310" spans="1:60" ht="33.75" outlineLevel="1" x14ac:dyDescent="0.2">
      <c r="A310" s="173">
        <v>98</v>
      </c>
      <c r="B310" s="174" t="s">
        <v>760</v>
      </c>
      <c r="C310" s="187" t="s">
        <v>761</v>
      </c>
      <c r="D310" s="175" t="s">
        <v>308</v>
      </c>
      <c r="E310" s="176">
        <v>106.45</v>
      </c>
      <c r="F310" s="177"/>
      <c r="G310" s="178">
        <f>ROUND(E310*F310,2)</f>
        <v>0</v>
      </c>
      <c r="H310" s="158"/>
      <c r="I310" s="157">
        <f>ROUND(E310*H310,2)</f>
        <v>0</v>
      </c>
      <c r="J310" s="158"/>
      <c r="K310" s="157">
        <f>ROUND(E310*J310,2)</f>
        <v>0</v>
      </c>
      <c r="L310" s="157">
        <v>21</v>
      </c>
      <c r="M310" s="157">
        <f>G310*(1+L310/100)</f>
        <v>0</v>
      </c>
      <c r="N310" s="156">
        <v>5.2650000000000002E-2</v>
      </c>
      <c r="O310" s="156">
        <f>ROUND(E310*N310,2)</f>
        <v>5.6</v>
      </c>
      <c r="P310" s="156">
        <v>0</v>
      </c>
      <c r="Q310" s="156">
        <f>ROUND(E310*P310,2)</f>
        <v>0</v>
      </c>
      <c r="R310" s="157"/>
      <c r="S310" s="157" t="s">
        <v>332</v>
      </c>
      <c r="T310" s="157" t="s">
        <v>333</v>
      </c>
      <c r="U310" s="157">
        <v>0.87472000000000005</v>
      </c>
      <c r="V310" s="157">
        <f>ROUND(E310*U310,2)</f>
        <v>93.11</v>
      </c>
      <c r="W310" s="157"/>
      <c r="X310" s="157" t="s">
        <v>301</v>
      </c>
      <c r="Y310" s="157" t="s">
        <v>302</v>
      </c>
      <c r="Z310" s="147"/>
      <c r="AA310" s="147"/>
      <c r="AB310" s="147"/>
      <c r="AC310" s="147"/>
      <c r="AD310" s="147"/>
      <c r="AE310" s="147"/>
      <c r="AF310" s="147"/>
      <c r="AG310" s="147" t="s">
        <v>303</v>
      </c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</row>
    <row r="311" spans="1:60" ht="22.5" outlineLevel="2" x14ac:dyDescent="0.2">
      <c r="A311" s="154"/>
      <c r="B311" s="155"/>
      <c r="C311" s="188" t="s">
        <v>756</v>
      </c>
      <c r="D311" s="159"/>
      <c r="E311" s="160">
        <v>106.45</v>
      </c>
      <c r="F311" s="157"/>
      <c r="G311" s="157"/>
      <c r="H311" s="157"/>
      <c r="I311" s="157"/>
      <c r="J311" s="157"/>
      <c r="K311" s="157"/>
      <c r="L311" s="157"/>
      <c r="M311" s="157"/>
      <c r="N311" s="156"/>
      <c r="O311" s="156"/>
      <c r="P311" s="156"/>
      <c r="Q311" s="156"/>
      <c r="R311" s="157"/>
      <c r="S311" s="157"/>
      <c r="T311" s="157"/>
      <c r="U311" s="157"/>
      <c r="V311" s="157"/>
      <c r="W311" s="157"/>
      <c r="X311" s="157"/>
      <c r="Y311" s="157"/>
      <c r="Z311" s="147"/>
      <c r="AA311" s="147"/>
      <c r="AB311" s="147"/>
      <c r="AC311" s="147"/>
      <c r="AD311" s="147"/>
      <c r="AE311" s="147"/>
      <c r="AF311" s="147"/>
      <c r="AG311" s="147" t="s">
        <v>305</v>
      </c>
      <c r="AH311" s="147">
        <v>0</v>
      </c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</row>
    <row r="312" spans="1:60" outlineLevel="1" x14ac:dyDescent="0.2">
      <c r="A312" s="173">
        <v>99</v>
      </c>
      <c r="B312" s="174" t="s">
        <v>762</v>
      </c>
      <c r="C312" s="187" t="s">
        <v>3662</v>
      </c>
      <c r="D312" s="175" t="s">
        <v>308</v>
      </c>
      <c r="E312" s="176">
        <v>709.22</v>
      </c>
      <c r="F312" s="177"/>
      <c r="G312" s="178">
        <f>ROUND(E312*F312,2)</f>
        <v>0</v>
      </c>
      <c r="H312" s="158"/>
      <c r="I312" s="157">
        <f>ROUND(E312*H312,2)</f>
        <v>0</v>
      </c>
      <c r="J312" s="158"/>
      <c r="K312" s="157">
        <f>ROUND(E312*J312,2)</f>
        <v>0</v>
      </c>
      <c r="L312" s="157">
        <v>21</v>
      </c>
      <c r="M312" s="157">
        <f>G312*(1+L312/100)</f>
        <v>0</v>
      </c>
      <c r="N312" s="156">
        <v>7.3999999999999999E-4</v>
      </c>
      <c r="O312" s="156">
        <f>ROUND(E312*N312,2)</f>
        <v>0.52</v>
      </c>
      <c r="P312" s="156">
        <v>0</v>
      </c>
      <c r="Q312" s="156">
        <f>ROUND(E312*P312,2)</f>
        <v>0</v>
      </c>
      <c r="R312" s="157"/>
      <c r="S312" s="157" t="s">
        <v>300</v>
      </c>
      <c r="T312" s="157" t="s">
        <v>300</v>
      </c>
      <c r="U312" s="157">
        <v>0.34100000000000003</v>
      </c>
      <c r="V312" s="157">
        <f>ROUND(E312*U312,2)</f>
        <v>241.84</v>
      </c>
      <c r="W312" s="157"/>
      <c r="X312" s="157" t="s">
        <v>301</v>
      </c>
      <c r="Y312" s="157" t="s">
        <v>302</v>
      </c>
      <c r="Z312" s="147"/>
      <c r="AA312" s="147"/>
      <c r="AB312" s="147"/>
      <c r="AC312" s="147"/>
      <c r="AD312" s="147"/>
      <c r="AE312" s="147"/>
      <c r="AF312" s="147"/>
      <c r="AG312" s="147" t="s">
        <v>303</v>
      </c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</row>
    <row r="313" spans="1:60" outlineLevel="2" x14ac:dyDescent="0.2">
      <c r="A313" s="154"/>
      <c r="B313" s="155"/>
      <c r="C313" s="274" t="s">
        <v>763</v>
      </c>
      <c r="D313" s="275"/>
      <c r="E313" s="275"/>
      <c r="F313" s="275"/>
      <c r="G313" s="275"/>
      <c r="H313" s="157"/>
      <c r="I313" s="157"/>
      <c r="J313" s="157"/>
      <c r="K313" s="157"/>
      <c r="L313" s="157"/>
      <c r="M313" s="157"/>
      <c r="N313" s="156"/>
      <c r="O313" s="156"/>
      <c r="P313" s="156"/>
      <c r="Q313" s="156"/>
      <c r="R313" s="157"/>
      <c r="S313" s="157"/>
      <c r="T313" s="157"/>
      <c r="U313" s="157"/>
      <c r="V313" s="157"/>
      <c r="W313" s="157"/>
      <c r="X313" s="157"/>
      <c r="Y313" s="157"/>
      <c r="Z313" s="147"/>
      <c r="AA313" s="147"/>
      <c r="AB313" s="147"/>
      <c r="AC313" s="147"/>
      <c r="AD313" s="147"/>
      <c r="AE313" s="147"/>
      <c r="AF313" s="147"/>
      <c r="AG313" s="147" t="s">
        <v>319</v>
      </c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</row>
    <row r="314" spans="1:60" ht="33.75" outlineLevel="2" x14ac:dyDescent="0.2">
      <c r="A314" s="154"/>
      <c r="B314" s="155"/>
      <c r="C314" s="188" t="s">
        <v>764</v>
      </c>
      <c r="D314" s="159"/>
      <c r="E314" s="160">
        <v>180.6</v>
      </c>
      <c r="F314" s="157"/>
      <c r="G314" s="157"/>
      <c r="H314" s="157"/>
      <c r="I314" s="157"/>
      <c r="J314" s="157"/>
      <c r="K314" s="157"/>
      <c r="L314" s="157"/>
      <c r="M314" s="157"/>
      <c r="N314" s="156"/>
      <c r="O314" s="156"/>
      <c r="P314" s="156"/>
      <c r="Q314" s="156"/>
      <c r="R314" s="157"/>
      <c r="S314" s="157"/>
      <c r="T314" s="157"/>
      <c r="U314" s="157"/>
      <c r="V314" s="157"/>
      <c r="W314" s="157"/>
      <c r="X314" s="157"/>
      <c r="Y314" s="157"/>
      <c r="Z314" s="147"/>
      <c r="AA314" s="147"/>
      <c r="AB314" s="147"/>
      <c r="AC314" s="147"/>
      <c r="AD314" s="147"/>
      <c r="AE314" s="147"/>
      <c r="AF314" s="147"/>
      <c r="AG314" s="147" t="s">
        <v>305</v>
      </c>
      <c r="AH314" s="147">
        <v>0</v>
      </c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</row>
    <row r="315" spans="1:60" ht="22.5" outlineLevel="3" x14ac:dyDescent="0.2">
      <c r="A315" s="154"/>
      <c r="B315" s="155"/>
      <c r="C315" s="188" t="s">
        <v>765</v>
      </c>
      <c r="D315" s="159"/>
      <c r="E315" s="160">
        <v>127.26</v>
      </c>
      <c r="F315" s="157"/>
      <c r="G315" s="157"/>
      <c r="H315" s="157"/>
      <c r="I315" s="157"/>
      <c r="J315" s="157"/>
      <c r="K315" s="157"/>
      <c r="L315" s="157"/>
      <c r="M315" s="157"/>
      <c r="N315" s="156"/>
      <c r="O315" s="156"/>
      <c r="P315" s="156"/>
      <c r="Q315" s="156"/>
      <c r="R315" s="157"/>
      <c r="S315" s="157"/>
      <c r="T315" s="157"/>
      <c r="U315" s="157"/>
      <c r="V315" s="157"/>
      <c r="W315" s="157"/>
      <c r="X315" s="157"/>
      <c r="Y315" s="157"/>
      <c r="Z315" s="147"/>
      <c r="AA315" s="147"/>
      <c r="AB315" s="147"/>
      <c r="AC315" s="147"/>
      <c r="AD315" s="147"/>
      <c r="AE315" s="147"/>
      <c r="AF315" s="147"/>
      <c r="AG315" s="147" t="s">
        <v>305</v>
      </c>
      <c r="AH315" s="147">
        <v>0</v>
      </c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</row>
    <row r="316" spans="1:60" ht="22.5" outlineLevel="3" x14ac:dyDescent="0.2">
      <c r="A316" s="154"/>
      <c r="B316" s="155"/>
      <c r="C316" s="188" t="s">
        <v>766</v>
      </c>
      <c r="D316" s="159"/>
      <c r="E316" s="160">
        <v>139</v>
      </c>
      <c r="F316" s="157"/>
      <c r="G316" s="157"/>
      <c r="H316" s="157"/>
      <c r="I316" s="157"/>
      <c r="J316" s="157"/>
      <c r="K316" s="157"/>
      <c r="L316" s="157"/>
      <c r="M316" s="157"/>
      <c r="N316" s="156"/>
      <c r="O316" s="156"/>
      <c r="P316" s="156"/>
      <c r="Q316" s="156"/>
      <c r="R316" s="157"/>
      <c r="S316" s="157"/>
      <c r="T316" s="157"/>
      <c r="U316" s="157"/>
      <c r="V316" s="157"/>
      <c r="W316" s="157"/>
      <c r="X316" s="157"/>
      <c r="Y316" s="157"/>
      <c r="Z316" s="147"/>
      <c r="AA316" s="147"/>
      <c r="AB316" s="147"/>
      <c r="AC316" s="147"/>
      <c r="AD316" s="147"/>
      <c r="AE316" s="147"/>
      <c r="AF316" s="147"/>
      <c r="AG316" s="147" t="s">
        <v>305</v>
      </c>
      <c r="AH316" s="147">
        <v>0</v>
      </c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</row>
    <row r="317" spans="1:60" ht="33.75" outlineLevel="3" x14ac:dyDescent="0.2">
      <c r="A317" s="154"/>
      <c r="B317" s="155"/>
      <c r="C317" s="188" t="s">
        <v>767</v>
      </c>
      <c r="D317" s="159"/>
      <c r="E317" s="160">
        <v>190.35</v>
      </c>
      <c r="F317" s="157"/>
      <c r="G317" s="157"/>
      <c r="H317" s="157"/>
      <c r="I317" s="157"/>
      <c r="J317" s="157"/>
      <c r="K317" s="157"/>
      <c r="L317" s="157"/>
      <c r="M317" s="157"/>
      <c r="N317" s="156"/>
      <c r="O317" s="156"/>
      <c r="P317" s="156"/>
      <c r="Q317" s="156"/>
      <c r="R317" s="157"/>
      <c r="S317" s="157"/>
      <c r="T317" s="157"/>
      <c r="U317" s="157"/>
      <c r="V317" s="157"/>
      <c r="W317" s="157"/>
      <c r="X317" s="157"/>
      <c r="Y317" s="157"/>
      <c r="Z317" s="147"/>
      <c r="AA317" s="147"/>
      <c r="AB317" s="147"/>
      <c r="AC317" s="147"/>
      <c r="AD317" s="147"/>
      <c r="AE317" s="147"/>
      <c r="AF317" s="147"/>
      <c r="AG317" s="147" t="s">
        <v>305</v>
      </c>
      <c r="AH317" s="147">
        <v>0</v>
      </c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</row>
    <row r="318" spans="1:60" ht="45" outlineLevel="3" x14ac:dyDescent="0.2">
      <c r="A318" s="154"/>
      <c r="B318" s="155"/>
      <c r="C318" s="188" t="s">
        <v>745</v>
      </c>
      <c r="D318" s="159"/>
      <c r="E318" s="160">
        <v>47.67</v>
      </c>
      <c r="F318" s="157"/>
      <c r="G318" s="157"/>
      <c r="H318" s="157"/>
      <c r="I318" s="157"/>
      <c r="J318" s="157"/>
      <c r="K318" s="157"/>
      <c r="L318" s="157"/>
      <c r="M318" s="157"/>
      <c r="N318" s="156"/>
      <c r="O318" s="156"/>
      <c r="P318" s="156"/>
      <c r="Q318" s="156"/>
      <c r="R318" s="157"/>
      <c r="S318" s="157"/>
      <c r="T318" s="157"/>
      <c r="U318" s="157"/>
      <c r="V318" s="157"/>
      <c r="W318" s="157"/>
      <c r="X318" s="157"/>
      <c r="Y318" s="157"/>
      <c r="Z318" s="147"/>
      <c r="AA318" s="147"/>
      <c r="AB318" s="147"/>
      <c r="AC318" s="147"/>
      <c r="AD318" s="147"/>
      <c r="AE318" s="147"/>
      <c r="AF318" s="147"/>
      <c r="AG318" s="147" t="s">
        <v>305</v>
      </c>
      <c r="AH318" s="147">
        <v>0</v>
      </c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</row>
    <row r="319" spans="1:60" ht="33.75" outlineLevel="3" x14ac:dyDescent="0.2">
      <c r="A319" s="154"/>
      <c r="B319" s="155"/>
      <c r="C319" s="188" t="s">
        <v>746</v>
      </c>
      <c r="D319" s="159"/>
      <c r="E319" s="160">
        <v>24.34</v>
      </c>
      <c r="F319" s="157"/>
      <c r="G319" s="157"/>
      <c r="H319" s="157"/>
      <c r="I319" s="157"/>
      <c r="J319" s="157"/>
      <c r="K319" s="157"/>
      <c r="L319" s="157"/>
      <c r="M319" s="157"/>
      <c r="N319" s="156"/>
      <c r="O319" s="156"/>
      <c r="P319" s="156"/>
      <c r="Q319" s="156"/>
      <c r="R319" s="157"/>
      <c r="S319" s="157"/>
      <c r="T319" s="157"/>
      <c r="U319" s="157"/>
      <c r="V319" s="157"/>
      <c r="W319" s="157"/>
      <c r="X319" s="157"/>
      <c r="Y319" s="157"/>
      <c r="Z319" s="147"/>
      <c r="AA319" s="147"/>
      <c r="AB319" s="147"/>
      <c r="AC319" s="147"/>
      <c r="AD319" s="147"/>
      <c r="AE319" s="147"/>
      <c r="AF319" s="147"/>
      <c r="AG319" s="147" t="s">
        <v>305</v>
      </c>
      <c r="AH319" s="147">
        <v>0</v>
      </c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</row>
    <row r="320" spans="1:60" ht="22.5" outlineLevel="1" x14ac:dyDescent="0.2">
      <c r="A320" s="173">
        <v>100</v>
      </c>
      <c r="B320" s="174" t="s">
        <v>768</v>
      </c>
      <c r="C320" s="187" t="s">
        <v>3663</v>
      </c>
      <c r="D320" s="175" t="s">
        <v>308</v>
      </c>
      <c r="E320" s="176">
        <v>130.08000000000001</v>
      </c>
      <c r="F320" s="177"/>
      <c r="G320" s="178">
        <f>ROUND(E320*F320,2)</f>
        <v>0</v>
      </c>
      <c r="H320" s="158"/>
      <c r="I320" s="157">
        <f>ROUND(E320*H320,2)</f>
        <v>0</v>
      </c>
      <c r="J320" s="158"/>
      <c r="K320" s="157">
        <f>ROUND(E320*J320,2)</f>
        <v>0</v>
      </c>
      <c r="L320" s="157">
        <v>21</v>
      </c>
      <c r="M320" s="157">
        <f>G320*(1+L320/100)</f>
        <v>0</v>
      </c>
      <c r="N320" s="156">
        <v>7.3999999999999999E-4</v>
      </c>
      <c r="O320" s="156">
        <f>ROUND(E320*N320,2)</f>
        <v>0.1</v>
      </c>
      <c r="P320" s="156">
        <v>0</v>
      </c>
      <c r="Q320" s="156">
        <f>ROUND(E320*P320,2)</f>
        <v>0</v>
      </c>
      <c r="R320" s="157"/>
      <c r="S320" s="157" t="s">
        <v>300</v>
      </c>
      <c r="T320" s="157" t="s">
        <v>300</v>
      </c>
      <c r="U320" s="157">
        <v>0.34100000000000003</v>
      </c>
      <c r="V320" s="157">
        <f>ROUND(E320*U320,2)</f>
        <v>44.36</v>
      </c>
      <c r="W320" s="157"/>
      <c r="X320" s="157" t="s">
        <v>301</v>
      </c>
      <c r="Y320" s="157" t="s">
        <v>302</v>
      </c>
      <c r="Z320" s="147"/>
      <c r="AA320" s="147"/>
      <c r="AB320" s="147"/>
      <c r="AC320" s="147"/>
      <c r="AD320" s="147"/>
      <c r="AE320" s="147"/>
      <c r="AF320" s="147"/>
      <c r="AG320" s="147" t="s">
        <v>303</v>
      </c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</row>
    <row r="321" spans="1:60" outlineLevel="2" x14ac:dyDescent="0.2">
      <c r="A321" s="154"/>
      <c r="B321" s="155"/>
      <c r="C321" s="274" t="s">
        <v>763</v>
      </c>
      <c r="D321" s="275"/>
      <c r="E321" s="275"/>
      <c r="F321" s="275"/>
      <c r="G321" s="275"/>
      <c r="H321" s="157"/>
      <c r="I321" s="157"/>
      <c r="J321" s="157"/>
      <c r="K321" s="157"/>
      <c r="L321" s="157"/>
      <c r="M321" s="157"/>
      <c r="N321" s="156"/>
      <c r="O321" s="156"/>
      <c r="P321" s="156"/>
      <c r="Q321" s="156"/>
      <c r="R321" s="157"/>
      <c r="S321" s="157"/>
      <c r="T321" s="157"/>
      <c r="U321" s="157"/>
      <c r="V321" s="157"/>
      <c r="W321" s="157"/>
      <c r="X321" s="157"/>
      <c r="Y321" s="157"/>
      <c r="Z321" s="147"/>
      <c r="AA321" s="147"/>
      <c r="AB321" s="147"/>
      <c r="AC321" s="147"/>
      <c r="AD321" s="147"/>
      <c r="AE321" s="147"/>
      <c r="AF321" s="147"/>
      <c r="AG321" s="147" t="s">
        <v>319</v>
      </c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</row>
    <row r="322" spans="1:60" ht="56.25" outlineLevel="2" x14ac:dyDescent="0.2">
      <c r="A322" s="154"/>
      <c r="B322" s="155"/>
      <c r="C322" s="188" t="s">
        <v>769</v>
      </c>
      <c r="D322" s="159"/>
      <c r="E322" s="160">
        <v>35.44</v>
      </c>
      <c r="F322" s="157"/>
      <c r="G322" s="157"/>
      <c r="H322" s="157"/>
      <c r="I322" s="157"/>
      <c r="J322" s="157"/>
      <c r="K322" s="157"/>
      <c r="L322" s="157"/>
      <c r="M322" s="157"/>
      <c r="N322" s="156"/>
      <c r="O322" s="156"/>
      <c r="P322" s="156"/>
      <c r="Q322" s="156"/>
      <c r="R322" s="157"/>
      <c r="S322" s="157"/>
      <c r="T322" s="157"/>
      <c r="U322" s="157"/>
      <c r="V322" s="157"/>
      <c r="W322" s="157"/>
      <c r="X322" s="157"/>
      <c r="Y322" s="157"/>
      <c r="Z322" s="147"/>
      <c r="AA322" s="147"/>
      <c r="AB322" s="147"/>
      <c r="AC322" s="147"/>
      <c r="AD322" s="147"/>
      <c r="AE322" s="147"/>
      <c r="AF322" s="147"/>
      <c r="AG322" s="147" t="s">
        <v>305</v>
      </c>
      <c r="AH322" s="147">
        <v>0</v>
      </c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</row>
    <row r="323" spans="1:60" ht="22.5" outlineLevel="3" x14ac:dyDescent="0.2">
      <c r="A323" s="154"/>
      <c r="B323" s="155"/>
      <c r="C323" s="188" t="s">
        <v>770</v>
      </c>
      <c r="D323" s="159"/>
      <c r="E323" s="160">
        <v>24.96</v>
      </c>
      <c r="F323" s="157"/>
      <c r="G323" s="157"/>
      <c r="H323" s="157"/>
      <c r="I323" s="157"/>
      <c r="J323" s="157"/>
      <c r="K323" s="157"/>
      <c r="L323" s="157"/>
      <c r="M323" s="157"/>
      <c r="N323" s="156"/>
      <c r="O323" s="156"/>
      <c r="P323" s="156"/>
      <c r="Q323" s="156"/>
      <c r="R323" s="157"/>
      <c r="S323" s="157"/>
      <c r="T323" s="157"/>
      <c r="U323" s="157"/>
      <c r="V323" s="157"/>
      <c r="W323" s="157"/>
      <c r="X323" s="157"/>
      <c r="Y323" s="157"/>
      <c r="Z323" s="147"/>
      <c r="AA323" s="147"/>
      <c r="AB323" s="147"/>
      <c r="AC323" s="147"/>
      <c r="AD323" s="147"/>
      <c r="AE323" s="147"/>
      <c r="AF323" s="147"/>
      <c r="AG323" s="147" t="s">
        <v>305</v>
      </c>
      <c r="AH323" s="147">
        <v>0</v>
      </c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</row>
    <row r="324" spans="1:60" ht="22.5" outlineLevel="3" x14ac:dyDescent="0.2">
      <c r="A324" s="154"/>
      <c r="B324" s="155"/>
      <c r="C324" s="188" t="s">
        <v>771</v>
      </c>
      <c r="D324" s="159"/>
      <c r="E324" s="160">
        <v>27.38</v>
      </c>
      <c r="F324" s="157"/>
      <c r="G324" s="157"/>
      <c r="H324" s="157"/>
      <c r="I324" s="157"/>
      <c r="J324" s="157"/>
      <c r="K324" s="157"/>
      <c r="L324" s="157"/>
      <c r="M324" s="157"/>
      <c r="N324" s="156"/>
      <c r="O324" s="156"/>
      <c r="P324" s="156"/>
      <c r="Q324" s="156"/>
      <c r="R324" s="157"/>
      <c r="S324" s="157"/>
      <c r="T324" s="157"/>
      <c r="U324" s="157"/>
      <c r="V324" s="157"/>
      <c r="W324" s="157"/>
      <c r="X324" s="157"/>
      <c r="Y324" s="157"/>
      <c r="Z324" s="147"/>
      <c r="AA324" s="147"/>
      <c r="AB324" s="147"/>
      <c r="AC324" s="147"/>
      <c r="AD324" s="147"/>
      <c r="AE324" s="147"/>
      <c r="AF324" s="147"/>
      <c r="AG324" s="147" t="s">
        <v>305</v>
      </c>
      <c r="AH324" s="147">
        <v>0</v>
      </c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</row>
    <row r="325" spans="1:60" ht="33.75" outlineLevel="3" x14ac:dyDescent="0.2">
      <c r="A325" s="154"/>
      <c r="B325" s="155"/>
      <c r="C325" s="188" t="s">
        <v>772</v>
      </c>
      <c r="D325" s="159"/>
      <c r="E325" s="160">
        <v>42.3</v>
      </c>
      <c r="F325" s="157"/>
      <c r="G325" s="157"/>
      <c r="H325" s="157"/>
      <c r="I325" s="157"/>
      <c r="J325" s="157"/>
      <c r="K325" s="157"/>
      <c r="L325" s="157"/>
      <c r="M325" s="157"/>
      <c r="N325" s="156"/>
      <c r="O325" s="156"/>
      <c r="P325" s="156"/>
      <c r="Q325" s="156"/>
      <c r="R325" s="157"/>
      <c r="S325" s="157"/>
      <c r="T325" s="157"/>
      <c r="U325" s="157"/>
      <c r="V325" s="157"/>
      <c r="W325" s="157"/>
      <c r="X325" s="157"/>
      <c r="Y325" s="157"/>
      <c r="Z325" s="147"/>
      <c r="AA325" s="147"/>
      <c r="AB325" s="147"/>
      <c r="AC325" s="147"/>
      <c r="AD325" s="147"/>
      <c r="AE325" s="147"/>
      <c r="AF325" s="147"/>
      <c r="AG325" s="147" t="s">
        <v>305</v>
      </c>
      <c r="AH325" s="147">
        <v>0</v>
      </c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</row>
    <row r="326" spans="1:60" outlineLevel="1" x14ac:dyDescent="0.2">
      <c r="A326" s="173">
        <v>101</v>
      </c>
      <c r="B326" s="174" t="s">
        <v>773</v>
      </c>
      <c r="C326" s="187" t="s">
        <v>774</v>
      </c>
      <c r="D326" s="175" t="s">
        <v>308</v>
      </c>
      <c r="E326" s="176">
        <v>650.4</v>
      </c>
      <c r="F326" s="177"/>
      <c r="G326" s="178">
        <f>ROUND(E326*F326,2)</f>
        <v>0</v>
      </c>
      <c r="H326" s="158"/>
      <c r="I326" s="157">
        <f>ROUND(E326*H326,2)</f>
        <v>0</v>
      </c>
      <c r="J326" s="158"/>
      <c r="K326" s="157">
        <f>ROUND(E326*J326,2)</f>
        <v>0</v>
      </c>
      <c r="L326" s="157">
        <v>21</v>
      </c>
      <c r="M326" s="157">
        <f>G326*(1+L326/100)</f>
        <v>0</v>
      </c>
      <c r="N326" s="156">
        <v>3.2000000000000003E-4</v>
      </c>
      <c r="O326" s="156">
        <f>ROUND(E326*N326,2)</f>
        <v>0.21</v>
      </c>
      <c r="P326" s="156">
        <v>0</v>
      </c>
      <c r="Q326" s="156">
        <f>ROUND(E326*P326,2)</f>
        <v>0</v>
      </c>
      <c r="R326" s="157"/>
      <c r="S326" s="157" t="s">
        <v>300</v>
      </c>
      <c r="T326" s="157" t="s">
        <v>300</v>
      </c>
      <c r="U326" s="157">
        <v>0.25</v>
      </c>
      <c r="V326" s="157">
        <f>ROUND(E326*U326,2)</f>
        <v>162.6</v>
      </c>
      <c r="W326" s="157"/>
      <c r="X326" s="157" t="s">
        <v>301</v>
      </c>
      <c r="Y326" s="157" t="s">
        <v>302</v>
      </c>
      <c r="Z326" s="147"/>
      <c r="AA326" s="147"/>
      <c r="AB326" s="147"/>
      <c r="AC326" s="147"/>
      <c r="AD326" s="147"/>
      <c r="AE326" s="147"/>
      <c r="AF326" s="147"/>
      <c r="AG326" s="147" t="s">
        <v>303</v>
      </c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</row>
    <row r="327" spans="1:60" ht="22.5" outlineLevel="2" x14ac:dyDescent="0.2">
      <c r="A327" s="154"/>
      <c r="B327" s="155"/>
      <c r="C327" s="188" t="s">
        <v>752</v>
      </c>
      <c r="D327" s="159"/>
      <c r="E327" s="160">
        <v>177.2</v>
      </c>
      <c r="F327" s="157"/>
      <c r="G327" s="157"/>
      <c r="H327" s="157"/>
      <c r="I327" s="157"/>
      <c r="J327" s="157"/>
      <c r="K327" s="157"/>
      <c r="L327" s="157"/>
      <c r="M327" s="157"/>
      <c r="N327" s="156"/>
      <c r="O327" s="156"/>
      <c r="P327" s="156"/>
      <c r="Q327" s="156"/>
      <c r="R327" s="157"/>
      <c r="S327" s="157"/>
      <c r="T327" s="157"/>
      <c r="U327" s="157"/>
      <c r="V327" s="157"/>
      <c r="W327" s="157"/>
      <c r="X327" s="157"/>
      <c r="Y327" s="157"/>
      <c r="Z327" s="147"/>
      <c r="AA327" s="147"/>
      <c r="AB327" s="147"/>
      <c r="AC327" s="147"/>
      <c r="AD327" s="147"/>
      <c r="AE327" s="147"/>
      <c r="AF327" s="147"/>
      <c r="AG327" s="147" t="s">
        <v>305</v>
      </c>
      <c r="AH327" s="147">
        <v>0</v>
      </c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</row>
    <row r="328" spans="1:60" ht="22.5" outlineLevel="3" x14ac:dyDescent="0.2">
      <c r="A328" s="154"/>
      <c r="B328" s="155"/>
      <c r="C328" s="188" t="s">
        <v>753</v>
      </c>
      <c r="D328" s="159"/>
      <c r="E328" s="160">
        <v>124.8</v>
      </c>
      <c r="F328" s="157"/>
      <c r="G328" s="157"/>
      <c r="H328" s="157"/>
      <c r="I328" s="157"/>
      <c r="J328" s="157"/>
      <c r="K328" s="157"/>
      <c r="L328" s="157"/>
      <c r="M328" s="157"/>
      <c r="N328" s="156"/>
      <c r="O328" s="156"/>
      <c r="P328" s="156"/>
      <c r="Q328" s="156"/>
      <c r="R328" s="157"/>
      <c r="S328" s="157"/>
      <c r="T328" s="157"/>
      <c r="U328" s="157"/>
      <c r="V328" s="157"/>
      <c r="W328" s="157"/>
      <c r="X328" s="157"/>
      <c r="Y328" s="157"/>
      <c r="Z328" s="147"/>
      <c r="AA328" s="147"/>
      <c r="AB328" s="147"/>
      <c r="AC328" s="147"/>
      <c r="AD328" s="147"/>
      <c r="AE328" s="147"/>
      <c r="AF328" s="147"/>
      <c r="AG328" s="147" t="s">
        <v>305</v>
      </c>
      <c r="AH328" s="147">
        <v>0</v>
      </c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</row>
    <row r="329" spans="1:60" ht="22.5" outlineLevel="3" x14ac:dyDescent="0.2">
      <c r="A329" s="154"/>
      <c r="B329" s="155"/>
      <c r="C329" s="188" t="s">
        <v>754</v>
      </c>
      <c r="D329" s="159"/>
      <c r="E329" s="160">
        <v>136.9</v>
      </c>
      <c r="F329" s="157"/>
      <c r="G329" s="157"/>
      <c r="H329" s="157"/>
      <c r="I329" s="157"/>
      <c r="J329" s="157"/>
      <c r="K329" s="157"/>
      <c r="L329" s="157"/>
      <c r="M329" s="157"/>
      <c r="N329" s="156"/>
      <c r="O329" s="156"/>
      <c r="P329" s="156"/>
      <c r="Q329" s="156"/>
      <c r="R329" s="157"/>
      <c r="S329" s="157"/>
      <c r="T329" s="157"/>
      <c r="U329" s="157"/>
      <c r="V329" s="157"/>
      <c r="W329" s="157"/>
      <c r="X329" s="157"/>
      <c r="Y329" s="157"/>
      <c r="Z329" s="147"/>
      <c r="AA329" s="147"/>
      <c r="AB329" s="147"/>
      <c r="AC329" s="147"/>
      <c r="AD329" s="147"/>
      <c r="AE329" s="147"/>
      <c r="AF329" s="147"/>
      <c r="AG329" s="147" t="s">
        <v>305</v>
      </c>
      <c r="AH329" s="147">
        <v>0</v>
      </c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</row>
    <row r="330" spans="1:60" ht="33.75" outlineLevel="3" x14ac:dyDescent="0.2">
      <c r="A330" s="154"/>
      <c r="B330" s="155"/>
      <c r="C330" s="188" t="s">
        <v>755</v>
      </c>
      <c r="D330" s="159"/>
      <c r="E330" s="160">
        <v>211.5</v>
      </c>
      <c r="F330" s="157"/>
      <c r="G330" s="157"/>
      <c r="H330" s="157"/>
      <c r="I330" s="157"/>
      <c r="J330" s="157"/>
      <c r="K330" s="157"/>
      <c r="L330" s="157"/>
      <c r="M330" s="157"/>
      <c r="N330" s="156"/>
      <c r="O330" s="156"/>
      <c r="P330" s="156"/>
      <c r="Q330" s="156"/>
      <c r="R330" s="157"/>
      <c r="S330" s="157"/>
      <c r="T330" s="157"/>
      <c r="U330" s="157"/>
      <c r="V330" s="157"/>
      <c r="W330" s="157"/>
      <c r="X330" s="157"/>
      <c r="Y330" s="157"/>
      <c r="Z330" s="147"/>
      <c r="AA330" s="147"/>
      <c r="AB330" s="147"/>
      <c r="AC330" s="147"/>
      <c r="AD330" s="147"/>
      <c r="AE330" s="147"/>
      <c r="AF330" s="147"/>
      <c r="AG330" s="147" t="s">
        <v>305</v>
      </c>
      <c r="AH330" s="147">
        <v>0</v>
      </c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</row>
    <row r="331" spans="1:60" ht="22.5" outlineLevel="1" x14ac:dyDescent="0.2">
      <c r="A331" s="173">
        <v>102</v>
      </c>
      <c r="B331" s="174" t="s">
        <v>775</v>
      </c>
      <c r="C331" s="187" t="s">
        <v>776</v>
      </c>
      <c r="D331" s="175" t="s">
        <v>308</v>
      </c>
      <c r="E331" s="176">
        <v>134.30994999999999</v>
      </c>
      <c r="F331" s="177"/>
      <c r="G331" s="178">
        <f>ROUND(E331*F331,2)</f>
        <v>0</v>
      </c>
      <c r="H331" s="158"/>
      <c r="I331" s="157">
        <f>ROUND(E331*H331,2)</f>
        <v>0</v>
      </c>
      <c r="J331" s="158"/>
      <c r="K331" s="157">
        <f>ROUND(E331*J331,2)</f>
        <v>0</v>
      </c>
      <c r="L331" s="157">
        <v>21</v>
      </c>
      <c r="M331" s="157">
        <f>G331*(1+L331/100)</f>
        <v>0</v>
      </c>
      <c r="N331" s="156">
        <v>0</v>
      </c>
      <c r="O331" s="156">
        <f>ROUND(E331*N331,2)</f>
        <v>0</v>
      </c>
      <c r="P331" s="156">
        <v>0</v>
      </c>
      <c r="Q331" s="156">
        <f>ROUND(E331*P331,2)</f>
        <v>0</v>
      </c>
      <c r="R331" s="157"/>
      <c r="S331" s="157" t="s">
        <v>332</v>
      </c>
      <c r="T331" s="157" t="s">
        <v>333</v>
      </c>
      <c r="U331" s="157">
        <v>0.432</v>
      </c>
      <c r="V331" s="157">
        <f>ROUND(E331*U331,2)</f>
        <v>58.02</v>
      </c>
      <c r="W331" s="157"/>
      <c r="X331" s="157" t="s">
        <v>301</v>
      </c>
      <c r="Y331" s="157" t="s">
        <v>302</v>
      </c>
      <c r="Z331" s="147"/>
      <c r="AA331" s="147"/>
      <c r="AB331" s="147"/>
      <c r="AC331" s="147"/>
      <c r="AD331" s="147"/>
      <c r="AE331" s="147"/>
      <c r="AF331" s="147"/>
      <c r="AG331" s="147" t="s">
        <v>303</v>
      </c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</row>
    <row r="332" spans="1:60" ht="22.5" outlineLevel="2" x14ac:dyDescent="0.2">
      <c r="A332" s="154"/>
      <c r="B332" s="155"/>
      <c r="C332" s="188" t="s">
        <v>777</v>
      </c>
      <c r="D332" s="159"/>
      <c r="E332" s="160">
        <v>4.7799500000000004</v>
      </c>
      <c r="F332" s="157"/>
      <c r="G332" s="157"/>
      <c r="H332" s="157"/>
      <c r="I332" s="157"/>
      <c r="J332" s="157"/>
      <c r="K332" s="157"/>
      <c r="L332" s="157"/>
      <c r="M332" s="157"/>
      <c r="N332" s="156"/>
      <c r="O332" s="156"/>
      <c r="P332" s="156"/>
      <c r="Q332" s="156"/>
      <c r="R332" s="157"/>
      <c r="S332" s="157"/>
      <c r="T332" s="157"/>
      <c r="U332" s="157"/>
      <c r="V332" s="157"/>
      <c r="W332" s="157"/>
      <c r="X332" s="157"/>
      <c r="Y332" s="157"/>
      <c r="Z332" s="147"/>
      <c r="AA332" s="147"/>
      <c r="AB332" s="147"/>
      <c r="AC332" s="147"/>
      <c r="AD332" s="147"/>
      <c r="AE332" s="147"/>
      <c r="AF332" s="147"/>
      <c r="AG332" s="147" t="s">
        <v>305</v>
      </c>
      <c r="AH332" s="147">
        <v>0</v>
      </c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</row>
    <row r="333" spans="1:60" outlineLevel="3" x14ac:dyDescent="0.2">
      <c r="A333" s="154"/>
      <c r="B333" s="155"/>
      <c r="C333" s="188" t="s">
        <v>778</v>
      </c>
      <c r="D333" s="159"/>
      <c r="E333" s="160">
        <v>4.7779999999999996</v>
      </c>
      <c r="F333" s="157"/>
      <c r="G333" s="157"/>
      <c r="H333" s="157"/>
      <c r="I333" s="157"/>
      <c r="J333" s="157"/>
      <c r="K333" s="157"/>
      <c r="L333" s="157"/>
      <c r="M333" s="157"/>
      <c r="N333" s="156"/>
      <c r="O333" s="156"/>
      <c r="P333" s="156"/>
      <c r="Q333" s="156"/>
      <c r="R333" s="157"/>
      <c r="S333" s="157"/>
      <c r="T333" s="157"/>
      <c r="U333" s="157"/>
      <c r="V333" s="157"/>
      <c r="W333" s="157"/>
      <c r="X333" s="157"/>
      <c r="Y333" s="157"/>
      <c r="Z333" s="147"/>
      <c r="AA333" s="147"/>
      <c r="AB333" s="147"/>
      <c r="AC333" s="147"/>
      <c r="AD333" s="147"/>
      <c r="AE333" s="147"/>
      <c r="AF333" s="147"/>
      <c r="AG333" s="147" t="s">
        <v>305</v>
      </c>
      <c r="AH333" s="147">
        <v>0</v>
      </c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</row>
    <row r="334" spans="1:60" ht="22.5" outlineLevel="3" x14ac:dyDescent="0.2">
      <c r="A334" s="154"/>
      <c r="B334" s="155"/>
      <c r="C334" s="188" t="s">
        <v>779</v>
      </c>
      <c r="D334" s="159"/>
      <c r="E334" s="160">
        <v>3.1709999999999998</v>
      </c>
      <c r="F334" s="157"/>
      <c r="G334" s="157"/>
      <c r="H334" s="157"/>
      <c r="I334" s="157"/>
      <c r="J334" s="157"/>
      <c r="K334" s="157"/>
      <c r="L334" s="157"/>
      <c r="M334" s="157"/>
      <c r="N334" s="156"/>
      <c r="O334" s="156"/>
      <c r="P334" s="156"/>
      <c r="Q334" s="156"/>
      <c r="R334" s="157"/>
      <c r="S334" s="157"/>
      <c r="T334" s="157"/>
      <c r="U334" s="157"/>
      <c r="V334" s="157"/>
      <c r="W334" s="157"/>
      <c r="X334" s="157"/>
      <c r="Y334" s="157"/>
      <c r="Z334" s="147"/>
      <c r="AA334" s="147"/>
      <c r="AB334" s="147"/>
      <c r="AC334" s="147"/>
      <c r="AD334" s="147"/>
      <c r="AE334" s="147"/>
      <c r="AF334" s="147"/>
      <c r="AG334" s="147" t="s">
        <v>305</v>
      </c>
      <c r="AH334" s="147">
        <v>0</v>
      </c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</row>
    <row r="335" spans="1:60" ht="22.5" outlineLevel="3" x14ac:dyDescent="0.2">
      <c r="A335" s="154"/>
      <c r="B335" s="155"/>
      <c r="C335" s="188" t="s">
        <v>780</v>
      </c>
      <c r="D335" s="159"/>
      <c r="E335" s="160">
        <v>1.325</v>
      </c>
      <c r="F335" s="157"/>
      <c r="G335" s="157"/>
      <c r="H335" s="157"/>
      <c r="I335" s="157"/>
      <c r="J335" s="157"/>
      <c r="K335" s="157"/>
      <c r="L335" s="157"/>
      <c r="M335" s="157"/>
      <c r="N335" s="156"/>
      <c r="O335" s="156"/>
      <c r="P335" s="156"/>
      <c r="Q335" s="156"/>
      <c r="R335" s="157"/>
      <c r="S335" s="157"/>
      <c r="T335" s="157"/>
      <c r="U335" s="157"/>
      <c r="V335" s="157"/>
      <c r="W335" s="157"/>
      <c r="X335" s="157"/>
      <c r="Y335" s="157"/>
      <c r="Z335" s="147"/>
      <c r="AA335" s="147"/>
      <c r="AB335" s="147"/>
      <c r="AC335" s="147"/>
      <c r="AD335" s="147"/>
      <c r="AE335" s="147"/>
      <c r="AF335" s="147"/>
      <c r="AG335" s="147" t="s">
        <v>305</v>
      </c>
      <c r="AH335" s="147">
        <v>0</v>
      </c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</row>
    <row r="336" spans="1:60" ht="33.75" outlineLevel="3" x14ac:dyDescent="0.2">
      <c r="A336" s="154"/>
      <c r="B336" s="155"/>
      <c r="C336" s="188" t="s">
        <v>781</v>
      </c>
      <c r="D336" s="159"/>
      <c r="E336" s="160">
        <v>13.805999999999999</v>
      </c>
      <c r="F336" s="157"/>
      <c r="G336" s="157"/>
      <c r="H336" s="157"/>
      <c r="I336" s="157"/>
      <c r="J336" s="157"/>
      <c r="K336" s="157"/>
      <c r="L336" s="157"/>
      <c r="M336" s="157"/>
      <c r="N336" s="156"/>
      <c r="O336" s="156"/>
      <c r="P336" s="156"/>
      <c r="Q336" s="156"/>
      <c r="R336" s="157"/>
      <c r="S336" s="157"/>
      <c r="T336" s="157"/>
      <c r="U336" s="157"/>
      <c r="V336" s="157"/>
      <c r="W336" s="157"/>
      <c r="X336" s="157"/>
      <c r="Y336" s="157"/>
      <c r="Z336" s="147"/>
      <c r="AA336" s="147"/>
      <c r="AB336" s="147"/>
      <c r="AC336" s="147"/>
      <c r="AD336" s="147"/>
      <c r="AE336" s="147"/>
      <c r="AF336" s="147"/>
      <c r="AG336" s="147" t="s">
        <v>305</v>
      </c>
      <c r="AH336" s="147">
        <v>0</v>
      </c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</row>
    <row r="337" spans="1:60" ht="22.5" outlineLevel="3" x14ac:dyDescent="0.2">
      <c r="A337" s="154"/>
      <c r="B337" s="155"/>
      <c r="C337" s="188" t="s">
        <v>756</v>
      </c>
      <c r="D337" s="159"/>
      <c r="E337" s="160">
        <v>106.45</v>
      </c>
      <c r="F337" s="157"/>
      <c r="G337" s="157"/>
      <c r="H337" s="157"/>
      <c r="I337" s="157"/>
      <c r="J337" s="157"/>
      <c r="K337" s="157"/>
      <c r="L337" s="157"/>
      <c r="M337" s="157"/>
      <c r="N337" s="156"/>
      <c r="O337" s="156"/>
      <c r="P337" s="156"/>
      <c r="Q337" s="156"/>
      <c r="R337" s="157"/>
      <c r="S337" s="157"/>
      <c r="T337" s="157"/>
      <c r="U337" s="157"/>
      <c r="V337" s="157"/>
      <c r="W337" s="157"/>
      <c r="X337" s="157"/>
      <c r="Y337" s="157"/>
      <c r="Z337" s="147"/>
      <c r="AA337" s="147"/>
      <c r="AB337" s="147"/>
      <c r="AC337" s="147"/>
      <c r="AD337" s="147"/>
      <c r="AE337" s="147"/>
      <c r="AF337" s="147"/>
      <c r="AG337" s="147" t="s">
        <v>305</v>
      </c>
      <c r="AH337" s="147">
        <v>0</v>
      </c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</row>
    <row r="338" spans="1:60" outlineLevel="1" x14ac:dyDescent="0.2">
      <c r="A338" s="173">
        <v>103</v>
      </c>
      <c r="B338" s="174" t="s">
        <v>782</v>
      </c>
      <c r="C338" s="187" t="s">
        <v>783</v>
      </c>
      <c r="D338" s="175" t="s">
        <v>308</v>
      </c>
      <c r="E338" s="176">
        <v>106.45</v>
      </c>
      <c r="F338" s="177"/>
      <c r="G338" s="178">
        <f>ROUND(E338*F338,2)</f>
        <v>0</v>
      </c>
      <c r="H338" s="158"/>
      <c r="I338" s="157">
        <f>ROUND(E338*H338,2)</f>
        <v>0</v>
      </c>
      <c r="J338" s="158"/>
      <c r="K338" s="157">
        <f>ROUND(E338*J338,2)</f>
        <v>0</v>
      </c>
      <c r="L338" s="157">
        <v>21</v>
      </c>
      <c r="M338" s="157">
        <f>G338*(1+L338/100)</f>
        <v>0</v>
      </c>
      <c r="N338" s="156">
        <v>3.2000000000000003E-4</v>
      </c>
      <c r="O338" s="156">
        <f>ROUND(E338*N338,2)</f>
        <v>0.03</v>
      </c>
      <c r="P338" s="156">
        <v>0</v>
      </c>
      <c r="Q338" s="156">
        <f>ROUND(E338*P338,2)</f>
        <v>0</v>
      </c>
      <c r="R338" s="157"/>
      <c r="S338" s="157" t="s">
        <v>300</v>
      </c>
      <c r="T338" s="157" t="s">
        <v>300</v>
      </c>
      <c r="U338" s="157">
        <v>0.16</v>
      </c>
      <c r="V338" s="157">
        <f>ROUND(E338*U338,2)</f>
        <v>17.03</v>
      </c>
      <c r="W338" s="157"/>
      <c r="X338" s="157" t="s">
        <v>301</v>
      </c>
      <c r="Y338" s="157" t="s">
        <v>302</v>
      </c>
      <c r="Z338" s="147"/>
      <c r="AA338" s="147"/>
      <c r="AB338" s="147"/>
      <c r="AC338" s="147"/>
      <c r="AD338" s="147"/>
      <c r="AE338" s="147"/>
      <c r="AF338" s="147"/>
      <c r="AG338" s="147" t="s">
        <v>303</v>
      </c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</row>
    <row r="339" spans="1:60" ht="22.5" outlineLevel="2" x14ac:dyDescent="0.2">
      <c r="A339" s="154"/>
      <c r="B339" s="155"/>
      <c r="C339" s="188" t="s">
        <v>756</v>
      </c>
      <c r="D339" s="159"/>
      <c r="E339" s="160">
        <v>106.45</v>
      </c>
      <c r="F339" s="157"/>
      <c r="G339" s="157"/>
      <c r="H339" s="157"/>
      <c r="I339" s="157"/>
      <c r="J339" s="157"/>
      <c r="K339" s="157"/>
      <c r="L339" s="157"/>
      <c r="M339" s="157"/>
      <c r="N339" s="156"/>
      <c r="O339" s="156"/>
      <c r="P339" s="156"/>
      <c r="Q339" s="156"/>
      <c r="R339" s="157"/>
      <c r="S339" s="157"/>
      <c r="T339" s="157"/>
      <c r="U339" s="157"/>
      <c r="V339" s="157"/>
      <c r="W339" s="157"/>
      <c r="X339" s="157"/>
      <c r="Y339" s="157"/>
      <c r="Z339" s="147"/>
      <c r="AA339" s="147"/>
      <c r="AB339" s="147"/>
      <c r="AC339" s="147"/>
      <c r="AD339" s="147"/>
      <c r="AE339" s="147"/>
      <c r="AF339" s="147"/>
      <c r="AG339" s="147" t="s">
        <v>305</v>
      </c>
      <c r="AH339" s="147">
        <v>0</v>
      </c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</row>
    <row r="340" spans="1:60" x14ac:dyDescent="0.2">
      <c r="A340" s="163" t="s">
        <v>295</v>
      </c>
      <c r="B340" s="164" t="s">
        <v>176</v>
      </c>
      <c r="C340" s="186" t="s">
        <v>177</v>
      </c>
      <c r="D340" s="165"/>
      <c r="E340" s="166"/>
      <c r="F340" s="167"/>
      <c r="G340" s="168">
        <f>SUMIF(AG341:AG363,"&lt;&gt;NOR",G341:G363)</f>
        <v>0</v>
      </c>
      <c r="H340" s="162"/>
      <c r="I340" s="162">
        <f>SUM(I341:I363)</f>
        <v>0</v>
      </c>
      <c r="J340" s="162"/>
      <c r="K340" s="162">
        <f>SUM(K341:K363)</f>
        <v>0</v>
      </c>
      <c r="L340" s="162"/>
      <c r="M340" s="162">
        <f>SUM(M341:M363)</f>
        <v>0</v>
      </c>
      <c r="N340" s="161"/>
      <c r="O340" s="161">
        <f>SUM(O341:O363)</f>
        <v>46.440000000000005</v>
      </c>
      <c r="P340" s="161"/>
      <c r="Q340" s="161">
        <f>SUM(Q341:Q363)</f>
        <v>0</v>
      </c>
      <c r="R340" s="162"/>
      <c r="S340" s="162"/>
      <c r="T340" s="162"/>
      <c r="U340" s="162"/>
      <c r="V340" s="162">
        <f>SUM(V341:V363)</f>
        <v>170.86</v>
      </c>
      <c r="W340" s="162"/>
      <c r="X340" s="162"/>
      <c r="Y340" s="162"/>
      <c r="AG340" t="s">
        <v>296</v>
      </c>
    </row>
    <row r="341" spans="1:60" ht="22.5" outlineLevel="1" x14ac:dyDescent="0.2">
      <c r="A341" s="173">
        <v>104</v>
      </c>
      <c r="B341" s="174" t="s">
        <v>784</v>
      </c>
      <c r="C341" s="187" t="s">
        <v>3664</v>
      </c>
      <c r="D341" s="175" t="s">
        <v>338</v>
      </c>
      <c r="E341" s="176">
        <v>2.0099999999999998</v>
      </c>
      <c r="F341" s="177"/>
      <c r="G341" s="178">
        <f>ROUND(E341*F341,2)</f>
        <v>0</v>
      </c>
      <c r="H341" s="158"/>
      <c r="I341" s="157">
        <f>ROUND(E341*H341,2)</f>
        <v>0</v>
      </c>
      <c r="J341" s="158"/>
      <c r="K341" s="157">
        <f>ROUND(E341*J341,2)</f>
        <v>0</v>
      </c>
      <c r="L341" s="157">
        <v>21</v>
      </c>
      <c r="M341" s="157">
        <f>G341*(1+L341/100)</f>
        <v>0</v>
      </c>
      <c r="N341" s="156">
        <v>0.42</v>
      </c>
      <c r="O341" s="156">
        <f>ROUND(E341*N341,2)</f>
        <v>0.84</v>
      </c>
      <c r="P341" s="156">
        <v>0</v>
      </c>
      <c r="Q341" s="156">
        <f>ROUND(E341*P341,2)</f>
        <v>0</v>
      </c>
      <c r="R341" s="157"/>
      <c r="S341" s="157" t="s">
        <v>300</v>
      </c>
      <c r="T341" s="157" t="s">
        <v>300</v>
      </c>
      <c r="U341" s="157">
        <v>1.8360000000000001</v>
      </c>
      <c r="V341" s="157">
        <f>ROUND(E341*U341,2)</f>
        <v>3.69</v>
      </c>
      <c r="W341" s="157"/>
      <c r="X341" s="157" t="s">
        <v>301</v>
      </c>
      <c r="Y341" s="157" t="s">
        <v>302</v>
      </c>
      <c r="Z341" s="147"/>
      <c r="AA341" s="147"/>
      <c r="AB341" s="147"/>
      <c r="AC341" s="147"/>
      <c r="AD341" s="147"/>
      <c r="AE341" s="147"/>
      <c r="AF341" s="147"/>
      <c r="AG341" s="147" t="s">
        <v>303</v>
      </c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</row>
    <row r="342" spans="1:60" outlineLevel="2" x14ac:dyDescent="0.2">
      <c r="A342" s="154"/>
      <c r="B342" s="155"/>
      <c r="C342" s="188" t="s">
        <v>785</v>
      </c>
      <c r="D342" s="159"/>
      <c r="E342" s="160">
        <v>2.0099999999999998</v>
      </c>
      <c r="F342" s="157"/>
      <c r="G342" s="157"/>
      <c r="H342" s="157"/>
      <c r="I342" s="157"/>
      <c r="J342" s="157"/>
      <c r="K342" s="157"/>
      <c r="L342" s="157"/>
      <c r="M342" s="157"/>
      <c r="N342" s="156"/>
      <c r="O342" s="156"/>
      <c r="P342" s="156"/>
      <c r="Q342" s="156"/>
      <c r="R342" s="157"/>
      <c r="S342" s="157"/>
      <c r="T342" s="157"/>
      <c r="U342" s="157"/>
      <c r="V342" s="157"/>
      <c r="W342" s="157"/>
      <c r="X342" s="157"/>
      <c r="Y342" s="157"/>
      <c r="Z342" s="147"/>
      <c r="AA342" s="147"/>
      <c r="AB342" s="147"/>
      <c r="AC342" s="147"/>
      <c r="AD342" s="147"/>
      <c r="AE342" s="147"/>
      <c r="AF342" s="147"/>
      <c r="AG342" s="147" t="s">
        <v>305</v>
      </c>
      <c r="AH342" s="147">
        <v>0</v>
      </c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</row>
    <row r="343" spans="1:60" outlineLevel="1" x14ac:dyDescent="0.2">
      <c r="A343" s="173">
        <v>105</v>
      </c>
      <c r="B343" s="174" t="s">
        <v>786</v>
      </c>
      <c r="C343" s="187" t="s">
        <v>787</v>
      </c>
      <c r="D343" s="175" t="s">
        <v>338</v>
      </c>
      <c r="E343" s="176">
        <v>17.145</v>
      </c>
      <c r="F343" s="177"/>
      <c r="G343" s="178">
        <f>ROUND(E343*F343,2)</f>
        <v>0</v>
      </c>
      <c r="H343" s="158"/>
      <c r="I343" s="157">
        <f>ROUND(E343*H343,2)</f>
        <v>0</v>
      </c>
      <c r="J343" s="158"/>
      <c r="K343" s="157">
        <f>ROUND(E343*J343,2)</f>
        <v>0</v>
      </c>
      <c r="L343" s="157">
        <v>21</v>
      </c>
      <c r="M343" s="157">
        <f>G343*(1+L343/100)</f>
        <v>0</v>
      </c>
      <c r="N343" s="156">
        <v>2.5249999999999999</v>
      </c>
      <c r="O343" s="156">
        <f>ROUND(E343*N343,2)</f>
        <v>43.29</v>
      </c>
      <c r="P343" s="156">
        <v>0</v>
      </c>
      <c r="Q343" s="156">
        <f>ROUND(E343*P343,2)</f>
        <v>0</v>
      </c>
      <c r="R343" s="157"/>
      <c r="S343" s="157" t="s">
        <v>300</v>
      </c>
      <c r="T343" s="157" t="s">
        <v>300</v>
      </c>
      <c r="U343" s="157">
        <v>3.2130000000000001</v>
      </c>
      <c r="V343" s="157">
        <f>ROUND(E343*U343,2)</f>
        <v>55.09</v>
      </c>
      <c r="W343" s="157"/>
      <c r="X343" s="157" t="s">
        <v>301</v>
      </c>
      <c r="Y343" s="157" t="s">
        <v>302</v>
      </c>
      <c r="Z343" s="147"/>
      <c r="AA343" s="147"/>
      <c r="AB343" s="147"/>
      <c r="AC343" s="147"/>
      <c r="AD343" s="147"/>
      <c r="AE343" s="147"/>
      <c r="AF343" s="147"/>
      <c r="AG343" s="147" t="s">
        <v>303</v>
      </c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</row>
    <row r="344" spans="1:60" outlineLevel="2" x14ac:dyDescent="0.2">
      <c r="A344" s="154"/>
      <c r="B344" s="155"/>
      <c r="C344" s="274" t="s">
        <v>788</v>
      </c>
      <c r="D344" s="275"/>
      <c r="E344" s="275"/>
      <c r="F344" s="275"/>
      <c r="G344" s="275"/>
      <c r="H344" s="157"/>
      <c r="I344" s="157"/>
      <c r="J344" s="157"/>
      <c r="K344" s="157"/>
      <c r="L344" s="157"/>
      <c r="M344" s="157"/>
      <c r="N344" s="156"/>
      <c r="O344" s="156"/>
      <c r="P344" s="156"/>
      <c r="Q344" s="156"/>
      <c r="R344" s="157"/>
      <c r="S344" s="157"/>
      <c r="T344" s="157"/>
      <c r="U344" s="157"/>
      <c r="V344" s="157"/>
      <c r="W344" s="157"/>
      <c r="X344" s="157"/>
      <c r="Y344" s="157"/>
      <c r="Z344" s="147"/>
      <c r="AA344" s="147"/>
      <c r="AB344" s="147"/>
      <c r="AC344" s="147"/>
      <c r="AD344" s="147"/>
      <c r="AE344" s="147"/>
      <c r="AF344" s="147"/>
      <c r="AG344" s="147" t="s">
        <v>319</v>
      </c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</row>
    <row r="345" spans="1:60" ht="22.5" outlineLevel="2" x14ac:dyDescent="0.2">
      <c r="A345" s="154"/>
      <c r="B345" s="155"/>
      <c r="C345" s="188" t="s">
        <v>506</v>
      </c>
      <c r="D345" s="159"/>
      <c r="E345" s="160">
        <v>11.01</v>
      </c>
      <c r="F345" s="157"/>
      <c r="G345" s="157"/>
      <c r="H345" s="157"/>
      <c r="I345" s="157"/>
      <c r="J345" s="157"/>
      <c r="K345" s="157"/>
      <c r="L345" s="157"/>
      <c r="M345" s="157"/>
      <c r="N345" s="156"/>
      <c r="O345" s="156"/>
      <c r="P345" s="156"/>
      <c r="Q345" s="156"/>
      <c r="R345" s="157"/>
      <c r="S345" s="157"/>
      <c r="T345" s="157"/>
      <c r="U345" s="157"/>
      <c r="V345" s="157"/>
      <c r="W345" s="157"/>
      <c r="X345" s="157"/>
      <c r="Y345" s="157"/>
      <c r="Z345" s="147"/>
      <c r="AA345" s="147"/>
      <c r="AB345" s="147"/>
      <c r="AC345" s="147"/>
      <c r="AD345" s="147"/>
      <c r="AE345" s="147"/>
      <c r="AF345" s="147"/>
      <c r="AG345" s="147" t="s">
        <v>305</v>
      </c>
      <c r="AH345" s="147">
        <v>0</v>
      </c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</row>
    <row r="346" spans="1:60" outlineLevel="3" x14ac:dyDescent="0.2">
      <c r="A346" s="154"/>
      <c r="B346" s="155"/>
      <c r="C346" s="188" t="s">
        <v>789</v>
      </c>
      <c r="D346" s="159"/>
      <c r="E346" s="160">
        <v>1.41</v>
      </c>
      <c r="F346" s="157"/>
      <c r="G346" s="157"/>
      <c r="H346" s="157"/>
      <c r="I346" s="157"/>
      <c r="J346" s="157"/>
      <c r="K346" s="157"/>
      <c r="L346" s="157"/>
      <c r="M346" s="157"/>
      <c r="N346" s="156"/>
      <c r="O346" s="156"/>
      <c r="P346" s="156"/>
      <c r="Q346" s="156"/>
      <c r="R346" s="157"/>
      <c r="S346" s="157"/>
      <c r="T346" s="157"/>
      <c r="U346" s="157"/>
      <c r="V346" s="157"/>
      <c r="W346" s="157"/>
      <c r="X346" s="157"/>
      <c r="Y346" s="157"/>
      <c r="Z346" s="147"/>
      <c r="AA346" s="147"/>
      <c r="AB346" s="147"/>
      <c r="AC346" s="147"/>
      <c r="AD346" s="147"/>
      <c r="AE346" s="147"/>
      <c r="AF346" s="147"/>
      <c r="AG346" s="147" t="s">
        <v>305</v>
      </c>
      <c r="AH346" s="147">
        <v>0</v>
      </c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</row>
    <row r="347" spans="1:60" outlineLevel="3" x14ac:dyDescent="0.2">
      <c r="A347" s="154"/>
      <c r="B347" s="155"/>
      <c r="C347" s="188" t="s">
        <v>790</v>
      </c>
      <c r="D347" s="159"/>
      <c r="E347" s="160">
        <v>1.0449999999999999</v>
      </c>
      <c r="F347" s="157"/>
      <c r="G347" s="157"/>
      <c r="H347" s="157"/>
      <c r="I347" s="157"/>
      <c r="J347" s="157"/>
      <c r="K347" s="157"/>
      <c r="L347" s="157"/>
      <c r="M347" s="157"/>
      <c r="N347" s="156"/>
      <c r="O347" s="156"/>
      <c r="P347" s="156"/>
      <c r="Q347" s="156"/>
      <c r="R347" s="157"/>
      <c r="S347" s="157"/>
      <c r="T347" s="157"/>
      <c r="U347" s="157"/>
      <c r="V347" s="157"/>
      <c r="W347" s="157"/>
      <c r="X347" s="157"/>
      <c r="Y347" s="157"/>
      <c r="Z347" s="147"/>
      <c r="AA347" s="147"/>
      <c r="AB347" s="147"/>
      <c r="AC347" s="147"/>
      <c r="AD347" s="147"/>
      <c r="AE347" s="147"/>
      <c r="AF347" s="147"/>
      <c r="AG347" s="147" t="s">
        <v>305</v>
      </c>
      <c r="AH347" s="147">
        <v>0</v>
      </c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</row>
    <row r="348" spans="1:60" outlineLevel="3" x14ac:dyDescent="0.2">
      <c r="A348" s="154"/>
      <c r="B348" s="155"/>
      <c r="C348" s="188" t="s">
        <v>791</v>
      </c>
      <c r="D348" s="159"/>
      <c r="E348" s="160">
        <v>0.70499999999999996</v>
      </c>
      <c r="F348" s="157"/>
      <c r="G348" s="157"/>
      <c r="H348" s="157"/>
      <c r="I348" s="157"/>
      <c r="J348" s="157"/>
      <c r="K348" s="157"/>
      <c r="L348" s="157"/>
      <c r="M348" s="157"/>
      <c r="N348" s="156"/>
      <c r="O348" s="156"/>
      <c r="P348" s="156"/>
      <c r="Q348" s="156"/>
      <c r="R348" s="157"/>
      <c r="S348" s="157"/>
      <c r="T348" s="157"/>
      <c r="U348" s="157"/>
      <c r="V348" s="157"/>
      <c r="W348" s="157"/>
      <c r="X348" s="157"/>
      <c r="Y348" s="157"/>
      <c r="Z348" s="147"/>
      <c r="AA348" s="147"/>
      <c r="AB348" s="147"/>
      <c r="AC348" s="147"/>
      <c r="AD348" s="147"/>
      <c r="AE348" s="147"/>
      <c r="AF348" s="147"/>
      <c r="AG348" s="147" t="s">
        <v>305</v>
      </c>
      <c r="AH348" s="147">
        <v>0</v>
      </c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</row>
    <row r="349" spans="1:60" outlineLevel="3" x14ac:dyDescent="0.2">
      <c r="A349" s="154"/>
      <c r="B349" s="155"/>
      <c r="C349" s="188" t="s">
        <v>792</v>
      </c>
      <c r="D349" s="159"/>
      <c r="E349" s="160">
        <v>0.88500000000000001</v>
      </c>
      <c r="F349" s="157"/>
      <c r="G349" s="157"/>
      <c r="H349" s="157"/>
      <c r="I349" s="157"/>
      <c r="J349" s="157"/>
      <c r="K349" s="157"/>
      <c r="L349" s="157"/>
      <c r="M349" s="157"/>
      <c r="N349" s="156"/>
      <c r="O349" s="156"/>
      <c r="P349" s="156"/>
      <c r="Q349" s="156"/>
      <c r="R349" s="157"/>
      <c r="S349" s="157"/>
      <c r="T349" s="157"/>
      <c r="U349" s="157"/>
      <c r="V349" s="157"/>
      <c r="W349" s="157"/>
      <c r="X349" s="157"/>
      <c r="Y349" s="157"/>
      <c r="Z349" s="147"/>
      <c r="AA349" s="147"/>
      <c r="AB349" s="147"/>
      <c r="AC349" s="147"/>
      <c r="AD349" s="147"/>
      <c r="AE349" s="147"/>
      <c r="AF349" s="147"/>
      <c r="AG349" s="147" t="s">
        <v>305</v>
      </c>
      <c r="AH349" s="147">
        <v>0</v>
      </c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</row>
    <row r="350" spans="1:60" outlineLevel="3" x14ac:dyDescent="0.2">
      <c r="A350" s="154"/>
      <c r="B350" s="155"/>
      <c r="C350" s="188" t="s">
        <v>793</v>
      </c>
      <c r="D350" s="159"/>
      <c r="E350" s="160">
        <v>2.09</v>
      </c>
      <c r="F350" s="157"/>
      <c r="G350" s="157"/>
      <c r="H350" s="157"/>
      <c r="I350" s="157"/>
      <c r="J350" s="157"/>
      <c r="K350" s="157"/>
      <c r="L350" s="157"/>
      <c r="M350" s="157"/>
      <c r="N350" s="156"/>
      <c r="O350" s="156"/>
      <c r="P350" s="156"/>
      <c r="Q350" s="156"/>
      <c r="R350" s="157"/>
      <c r="S350" s="157"/>
      <c r="T350" s="157"/>
      <c r="U350" s="157"/>
      <c r="V350" s="157"/>
      <c r="W350" s="157"/>
      <c r="X350" s="157"/>
      <c r="Y350" s="157"/>
      <c r="Z350" s="147"/>
      <c r="AA350" s="147"/>
      <c r="AB350" s="147"/>
      <c r="AC350" s="147"/>
      <c r="AD350" s="147"/>
      <c r="AE350" s="147"/>
      <c r="AF350" s="147"/>
      <c r="AG350" s="147" t="s">
        <v>305</v>
      </c>
      <c r="AH350" s="147">
        <v>0</v>
      </c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</row>
    <row r="351" spans="1:60" outlineLevel="1" x14ac:dyDescent="0.2">
      <c r="A351" s="173">
        <v>106</v>
      </c>
      <c r="B351" s="174" t="s">
        <v>794</v>
      </c>
      <c r="C351" s="187" t="s">
        <v>795</v>
      </c>
      <c r="D351" s="175" t="s">
        <v>348</v>
      </c>
      <c r="E351" s="176">
        <v>1.3506800000000001</v>
      </c>
      <c r="F351" s="177"/>
      <c r="G351" s="178">
        <f>ROUND(E351*F351,2)</f>
        <v>0</v>
      </c>
      <c r="H351" s="158"/>
      <c r="I351" s="157">
        <f>ROUND(E351*H351,2)</f>
        <v>0</v>
      </c>
      <c r="J351" s="158"/>
      <c r="K351" s="157">
        <f>ROUND(E351*J351,2)</f>
        <v>0</v>
      </c>
      <c r="L351" s="157">
        <v>21</v>
      </c>
      <c r="M351" s="157">
        <f>G351*(1+L351/100)</f>
        <v>0</v>
      </c>
      <c r="N351" s="156">
        <v>1.0800399999999999</v>
      </c>
      <c r="O351" s="156">
        <f>ROUND(E351*N351,2)</f>
        <v>1.46</v>
      </c>
      <c r="P351" s="156">
        <v>0</v>
      </c>
      <c r="Q351" s="156">
        <f>ROUND(E351*P351,2)</f>
        <v>0</v>
      </c>
      <c r="R351" s="157"/>
      <c r="S351" s="157" t="s">
        <v>300</v>
      </c>
      <c r="T351" s="157" t="s">
        <v>300</v>
      </c>
      <c r="U351" s="157">
        <v>15.231</v>
      </c>
      <c r="V351" s="157">
        <f>ROUND(E351*U351,2)</f>
        <v>20.57</v>
      </c>
      <c r="W351" s="157"/>
      <c r="X351" s="157" t="s">
        <v>301</v>
      </c>
      <c r="Y351" s="157" t="s">
        <v>302</v>
      </c>
      <c r="Z351" s="147"/>
      <c r="AA351" s="147"/>
      <c r="AB351" s="147"/>
      <c r="AC351" s="147"/>
      <c r="AD351" s="147"/>
      <c r="AE351" s="147"/>
      <c r="AF351" s="147"/>
      <c r="AG351" s="147" t="s">
        <v>303</v>
      </c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</row>
    <row r="352" spans="1:60" ht="33.75" outlineLevel="2" x14ac:dyDescent="0.2">
      <c r="A352" s="154"/>
      <c r="B352" s="155"/>
      <c r="C352" s="188" t="s">
        <v>796</v>
      </c>
      <c r="D352" s="159"/>
      <c r="E352" s="160">
        <v>0.86736999999999997</v>
      </c>
      <c r="F352" s="157"/>
      <c r="G352" s="157"/>
      <c r="H352" s="157"/>
      <c r="I352" s="157"/>
      <c r="J352" s="157"/>
      <c r="K352" s="157"/>
      <c r="L352" s="157"/>
      <c r="M352" s="157"/>
      <c r="N352" s="156"/>
      <c r="O352" s="156"/>
      <c r="P352" s="156"/>
      <c r="Q352" s="156"/>
      <c r="R352" s="157"/>
      <c r="S352" s="157"/>
      <c r="T352" s="157"/>
      <c r="U352" s="157"/>
      <c r="V352" s="157"/>
      <c r="W352" s="157"/>
      <c r="X352" s="157"/>
      <c r="Y352" s="157"/>
      <c r="Z352" s="147"/>
      <c r="AA352" s="147"/>
      <c r="AB352" s="147"/>
      <c r="AC352" s="147"/>
      <c r="AD352" s="147"/>
      <c r="AE352" s="147"/>
      <c r="AF352" s="147"/>
      <c r="AG352" s="147" t="s">
        <v>305</v>
      </c>
      <c r="AH352" s="147">
        <v>0</v>
      </c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</row>
    <row r="353" spans="1:60" outlineLevel="3" x14ac:dyDescent="0.2">
      <c r="A353" s="154"/>
      <c r="B353" s="155"/>
      <c r="C353" s="188" t="s">
        <v>797</v>
      </c>
      <c r="D353" s="159"/>
      <c r="E353" s="160">
        <v>0.11108</v>
      </c>
      <c r="F353" s="157"/>
      <c r="G353" s="157"/>
      <c r="H353" s="157"/>
      <c r="I353" s="157"/>
      <c r="J353" s="157"/>
      <c r="K353" s="157"/>
      <c r="L353" s="157"/>
      <c r="M353" s="157"/>
      <c r="N353" s="156"/>
      <c r="O353" s="156"/>
      <c r="P353" s="156"/>
      <c r="Q353" s="156"/>
      <c r="R353" s="157"/>
      <c r="S353" s="157"/>
      <c r="T353" s="157"/>
      <c r="U353" s="157"/>
      <c r="V353" s="157"/>
      <c r="W353" s="157"/>
      <c r="X353" s="157"/>
      <c r="Y353" s="157"/>
      <c r="Z353" s="147"/>
      <c r="AA353" s="147"/>
      <c r="AB353" s="147"/>
      <c r="AC353" s="147"/>
      <c r="AD353" s="147"/>
      <c r="AE353" s="147"/>
      <c r="AF353" s="147"/>
      <c r="AG353" s="147" t="s">
        <v>305</v>
      </c>
      <c r="AH353" s="147">
        <v>0</v>
      </c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</row>
    <row r="354" spans="1:60" outlineLevel="3" x14ac:dyDescent="0.2">
      <c r="A354" s="154"/>
      <c r="B354" s="155"/>
      <c r="C354" s="188" t="s">
        <v>798</v>
      </c>
      <c r="D354" s="159"/>
      <c r="E354" s="160">
        <v>8.233E-2</v>
      </c>
      <c r="F354" s="157"/>
      <c r="G354" s="157"/>
      <c r="H354" s="157"/>
      <c r="I354" s="157"/>
      <c r="J354" s="157"/>
      <c r="K354" s="157"/>
      <c r="L354" s="157"/>
      <c r="M354" s="157"/>
      <c r="N354" s="156"/>
      <c r="O354" s="156"/>
      <c r="P354" s="156"/>
      <c r="Q354" s="156"/>
      <c r="R354" s="157"/>
      <c r="S354" s="157"/>
      <c r="T354" s="157"/>
      <c r="U354" s="157"/>
      <c r="V354" s="157"/>
      <c r="W354" s="157"/>
      <c r="X354" s="157"/>
      <c r="Y354" s="157"/>
      <c r="Z354" s="147"/>
      <c r="AA354" s="147"/>
      <c r="AB354" s="147"/>
      <c r="AC354" s="147"/>
      <c r="AD354" s="147"/>
      <c r="AE354" s="147"/>
      <c r="AF354" s="147"/>
      <c r="AG354" s="147" t="s">
        <v>305</v>
      </c>
      <c r="AH354" s="147">
        <v>0</v>
      </c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</row>
    <row r="355" spans="1:60" outlineLevel="3" x14ac:dyDescent="0.2">
      <c r="A355" s="154"/>
      <c r="B355" s="155"/>
      <c r="C355" s="188" t="s">
        <v>799</v>
      </c>
      <c r="D355" s="159"/>
      <c r="E355" s="160">
        <v>5.5539999999999999E-2</v>
      </c>
      <c r="F355" s="157"/>
      <c r="G355" s="157"/>
      <c r="H355" s="157"/>
      <c r="I355" s="157"/>
      <c r="J355" s="157"/>
      <c r="K355" s="157"/>
      <c r="L355" s="157"/>
      <c r="M355" s="157"/>
      <c r="N355" s="156"/>
      <c r="O355" s="156"/>
      <c r="P355" s="156"/>
      <c r="Q355" s="156"/>
      <c r="R355" s="157"/>
      <c r="S355" s="157"/>
      <c r="T355" s="157"/>
      <c r="U355" s="157"/>
      <c r="V355" s="157"/>
      <c r="W355" s="157"/>
      <c r="X355" s="157"/>
      <c r="Y355" s="157"/>
      <c r="Z355" s="147"/>
      <c r="AA355" s="147"/>
      <c r="AB355" s="147"/>
      <c r="AC355" s="147"/>
      <c r="AD355" s="147"/>
      <c r="AE355" s="147"/>
      <c r="AF355" s="147"/>
      <c r="AG355" s="147" t="s">
        <v>305</v>
      </c>
      <c r="AH355" s="147">
        <v>0</v>
      </c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</row>
    <row r="356" spans="1:60" outlineLevel="3" x14ac:dyDescent="0.2">
      <c r="A356" s="154"/>
      <c r="B356" s="155"/>
      <c r="C356" s="188" t="s">
        <v>800</v>
      </c>
      <c r="D356" s="159"/>
      <c r="E356" s="160">
        <v>6.9720000000000004E-2</v>
      </c>
      <c r="F356" s="157"/>
      <c r="G356" s="157"/>
      <c r="H356" s="157"/>
      <c r="I356" s="157"/>
      <c r="J356" s="157"/>
      <c r="K356" s="157"/>
      <c r="L356" s="157"/>
      <c r="M356" s="157"/>
      <c r="N356" s="156"/>
      <c r="O356" s="156"/>
      <c r="P356" s="156"/>
      <c r="Q356" s="156"/>
      <c r="R356" s="157"/>
      <c r="S356" s="157"/>
      <c r="T356" s="157"/>
      <c r="U356" s="157"/>
      <c r="V356" s="157"/>
      <c r="W356" s="157"/>
      <c r="X356" s="157"/>
      <c r="Y356" s="157"/>
      <c r="Z356" s="147"/>
      <c r="AA356" s="147"/>
      <c r="AB356" s="147"/>
      <c r="AC356" s="147"/>
      <c r="AD356" s="147"/>
      <c r="AE356" s="147"/>
      <c r="AF356" s="147"/>
      <c r="AG356" s="147" t="s">
        <v>305</v>
      </c>
      <c r="AH356" s="147">
        <v>0</v>
      </c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</row>
    <row r="357" spans="1:60" outlineLevel="3" x14ac:dyDescent="0.2">
      <c r="A357" s="154"/>
      <c r="B357" s="155"/>
      <c r="C357" s="188" t="s">
        <v>801</v>
      </c>
      <c r="D357" s="159"/>
      <c r="E357" s="160">
        <v>0.16464999999999999</v>
      </c>
      <c r="F357" s="157"/>
      <c r="G357" s="157"/>
      <c r="H357" s="157"/>
      <c r="I357" s="157"/>
      <c r="J357" s="157"/>
      <c r="K357" s="157"/>
      <c r="L357" s="157"/>
      <c r="M357" s="157"/>
      <c r="N357" s="156"/>
      <c r="O357" s="156"/>
      <c r="P357" s="156"/>
      <c r="Q357" s="156"/>
      <c r="R357" s="157"/>
      <c r="S357" s="157"/>
      <c r="T357" s="157"/>
      <c r="U357" s="157"/>
      <c r="V357" s="157"/>
      <c r="W357" s="157"/>
      <c r="X357" s="157"/>
      <c r="Y357" s="157"/>
      <c r="Z357" s="147"/>
      <c r="AA357" s="147"/>
      <c r="AB357" s="147"/>
      <c r="AC357" s="147"/>
      <c r="AD357" s="147"/>
      <c r="AE357" s="147"/>
      <c r="AF357" s="147"/>
      <c r="AG357" s="147" t="s">
        <v>305</v>
      </c>
      <c r="AH357" s="147">
        <v>0</v>
      </c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</row>
    <row r="358" spans="1:60" outlineLevel="1" x14ac:dyDescent="0.2">
      <c r="A358" s="173">
        <v>107</v>
      </c>
      <c r="B358" s="174" t="s">
        <v>802</v>
      </c>
      <c r="C358" s="187" t="s">
        <v>803</v>
      </c>
      <c r="D358" s="175" t="s">
        <v>308</v>
      </c>
      <c r="E358" s="176">
        <v>45.3</v>
      </c>
      <c r="F358" s="177"/>
      <c r="G358" s="178">
        <f>ROUND(E358*F358,2)</f>
        <v>0</v>
      </c>
      <c r="H358" s="158"/>
      <c r="I358" s="157">
        <f>ROUND(E358*H358,2)</f>
        <v>0</v>
      </c>
      <c r="J358" s="158"/>
      <c r="K358" s="157">
        <f>ROUND(E358*J358,2)</f>
        <v>0</v>
      </c>
      <c r="L358" s="157">
        <v>21</v>
      </c>
      <c r="M358" s="157">
        <f>G358*(1+L358/100)</f>
        <v>0</v>
      </c>
      <c r="N358" s="156">
        <v>3.6999999999999999E-4</v>
      </c>
      <c r="O358" s="156">
        <f>ROUND(E358*N358,2)</f>
        <v>0.02</v>
      </c>
      <c r="P358" s="156">
        <v>0</v>
      </c>
      <c r="Q358" s="156">
        <f>ROUND(E358*P358,2)</f>
        <v>0</v>
      </c>
      <c r="R358" s="157"/>
      <c r="S358" s="157" t="s">
        <v>300</v>
      </c>
      <c r="T358" s="157" t="s">
        <v>300</v>
      </c>
      <c r="U358" s="157">
        <v>0.09</v>
      </c>
      <c r="V358" s="157">
        <f>ROUND(E358*U358,2)</f>
        <v>4.08</v>
      </c>
      <c r="W358" s="157"/>
      <c r="X358" s="157" t="s">
        <v>301</v>
      </c>
      <c r="Y358" s="157" t="s">
        <v>302</v>
      </c>
      <c r="Z358" s="147"/>
      <c r="AA358" s="147"/>
      <c r="AB358" s="147"/>
      <c r="AC358" s="147"/>
      <c r="AD358" s="147"/>
      <c r="AE358" s="147"/>
      <c r="AF358" s="147"/>
      <c r="AG358" s="147" t="s">
        <v>303</v>
      </c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</row>
    <row r="359" spans="1:60" outlineLevel="2" x14ac:dyDescent="0.2">
      <c r="A359" s="154"/>
      <c r="B359" s="155"/>
      <c r="C359" s="188" t="s">
        <v>804</v>
      </c>
      <c r="D359" s="159"/>
      <c r="E359" s="160">
        <v>16.399999999999999</v>
      </c>
      <c r="F359" s="157"/>
      <c r="G359" s="157"/>
      <c r="H359" s="157"/>
      <c r="I359" s="157"/>
      <c r="J359" s="157"/>
      <c r="K359" s="157"/>
      <c r="L359" s="157"/>
      <c r="M359" s="157"/>
      <c r="N359" s="156"/>
      <c r="O359" s="156"/>
      <c r="P359" s="156"/>
      <c r="Q359" s="156"/>
      <c r="R359" s="157"/>
      <c r="S359" s="157"/>
      <c r="T359" s="157"/>
      <c r="U359" s="157"/>
      <c r="V359" s="157"/>
      <c r="W359" s="157"/>
      <c r="X359" s="157"/>
      <c r="Y359" s="157"/>
      <c r="Z359" s="147"/>
      <c r="AA359" s="147"/>
      <c r="AB359" s="147"/>
      <c r="AC359" s="147"/>
      <c r="AD359" s="147"/>
      <c r="AE359" s="147"/>
      <c r="AF359" s="147"/>
      <c r="AG359" s="147" t="s">
        <v>305</v>
      </c>
      <c r="AH359" s="147">
        <v>0</v>
      </c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</row>
    <row r="360" spans="1:60" outlineLevel="3" x14ac:dyDescent="0.2">
      <c r="A360" s="154"/>
      <c r="B360" s="155"/>
      <c r="C360" s="188" t="s">
        <v>805</v>
      </c>
      <c r="D360" s="159"/>
      <c r="E360" s="160">
        <v>28.9</v>
      </c>
      <c r="F360" s="157"/>
      <c r="G360" s="157"/>
      <c r="H360" s="157"/>
      <c r="I360" s="157"/>
      <c r="J360" s="157"/>
      <c r="K360" s="157"/>
      <c r="L360" s="157"/>
      <c r="M360" s="157"/>
      <c r="N360" s="156"/>
      <c r="O360" s="156"/>
      <c r="P360" s="156"/>
      <c r="Q360" s="156"/>
      <c r="R360" s="157"/>
      <c r="S360" s="157"/>
      <c r="T360" s="157"/>
      <c r="U360" s="157"/>
      <c r="V360" s="157"/>
      <c r="W360" s="157"/>
      <c r="X360" s="157"/>
      <c r="Y360" s="157"/>
      <c r="Z360" s="147"/>
      <c r="AA360" s="147"/>
      <c r="AB360" s="147"/>
      <c r="AC360" s="147"/>
      <c r="AD360" s="147"/>
      <c r="AE360" s="147"/>
      <c r="AF360" s="147"/>
      <c r="AG360" s="147" t="s">
        <v>305</v>
      </c>
      <c r="AH360" s="147">
        <v>0</v>
      </c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</row>
    <row r="361" spans="1:60" outlineLevel="1" x14ac:dyDescent="0.2">
      <c r="A361" s="173">
        <v>108</v>
      </c>
      <c r="B361" s="174" t="s">
        <v>806</v>
      </c>
      <c r="C361" s="187" t="s">
        <v>807</v>
      </c>
      <c r="D361" s="175" t="s">
        <v>308</v>
      </c>
      <c r="E361" s="176">
        <v>45.3</v>
      </c>
      <c r="F361" s="177"/>
      <c r="G361" s="178">
        <f>ROUND(E361*F361,2)</f>
        <v>0</v>
      </c>
      <c r="H361" s="158"/>
      <c r="I361" s="157">
        <f>ROUND(E361*H361,2)</f>
        <v>0</v>
      </c>
      <c r="J361" s="158"/>
      <c r="K361" s="157">
        <f>ROUND(E361*J361,2)</f>
        <v>0</v>
      </c>
      <c r="L361" s="157">
        <v>21</v>
      </c>
      <c r="M361" s="157">
        <f>G361*(1+L361/100)</f>
        <v>0</v>
      </c>
      <c r="N361" s="156">
        <v>1.8380000000000001E-2</v>
      </c>
      <c r="O361" s="156">
        <f>ROUND(E361*N361,2)</f>
        <v>0.83</v>
      </c>
      <c r="P361" s="156">
        <v>0</v>
      </c>
      <c r="Q361" s="156">
        <f>ROUND(E361*P361,2)</f>
        <v>0</v>
      </c>
      <c r="R361" s="157"/>
      <c r="S361" s="157" t="s">
        <v>300</v>
      </c>
      <c r="T361" s="157" t="s">
        <v>300</v>
      </c>
      <c r="U361" s="157">
        <v>1.93</v>
      </c>
      <c r="V361" s="157">
        <f>ROUND(E361*U361,2)</f>
        <v>87.43</v>
      </c>
      <c r="W361" s="157"/>
      <c r="X361" s="157" t="s">
        <v>301</v>
      </c>
      <c r="Y361" s="157" t="s">
        <v>302</v>
      </c>
      <c r="Z361" s="147"/>
      <c r="AA361" s="147"/>
      <c r="AB361" s="147"/>
      <c r="AC361" s="147"/>
      <c r="AD361" s="147"/>
      <c r="AE361" s="147"/>
      <c r="AF361" s="147"/>
      <c r="AG361" s="147" t="s">
        <v>303</v>
      </c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</row>
    <row r="362" spans="1:60" outlineLevel="2" x14ac:dyDescent="0.2">
      <c r="A362" s="154"/>
      <c r="B362" s="155"/>
      <c r="C362" s="188" t="s">
        <v>804</v>
      </c>
      <c r="D362" s="159"/>
      <c r="E362" s="160">
        <v>16.399999999999999</v>
      </c>
      <c r="F362" s="157"/>
      <c r="G362" s="157"/>
      <c r="H362" s="157"/>
      <c r="I362" s="157"/>
      <c r="J362" s="157"/>
      <c r="K362" s="157"/>
      <c r="L362" s="157"/>
      <c r="M362" s="157"/>
      <c r="N362" s="156"/>
      <c r="O362" s="156"/>
      <c r="P362" s="156"/>
      <c r="Q362" s="156"/>
      <c r="R362" s="157"/>
      <c r="S362" s="157"/>
      <c r="T362" s="157"/>
      <c r="U362" s="157"/>
      <c r="V362" s="157"/>
      <c r="W362" s="157"/>
      <c r="X362" s="157"/>
      <c r="Y362" s="157"/>
      <c r="Z362" s="147"/>
      <c r="AA362" s="147"/>
      <c r="AB362" s="147"/>
      <c r="AC362" s="147"/>
      <c r="AD362" s="147"/>
      <c r="AE362" s="147"/>
      <c r="AF362" s="147"/>
      <c r="AG362" s="147" t="s">
        <v>305</v>
      </c>
      <c r="AH362" s="147">
        <v>0</v>
      </c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</row>
    <row r="363" spans="1:60" outlineLevel="3" x14ac:dyDescent="0.2">
      <c r="A363" s="154"/>
      <c r="B363" s="155"/>
      <c r="C363" s="188" t="s">
        <v>805</v>
      </c>
      <c r="D363" s="159"/>
      <c r="E363" s="160">
        <v>28.9</v>
      </c>
      <c r="F363" s="157"/>
      <c r="G363" s="157"/>
      <c r="H363" s="157"/>
      <c r="I363" s="157"/>
      <c r="J363" s="157"/>
      <c r="K363" s="157"/>
      <c r="L363" s="157"/>
      <c r="M363" s="157"/>
      <c r="N363" s="156"/>
      <c r="O363" s="156"/>
      <c r="P363" s="156"/>
      <c r="Q363" s="156"/>
      <c r="R363" s="157"/>
      <c r="S363" s="157"/>
      <c r="T363" s="157"/>
      <c r="U363" s="157"/>
      <c r="V363" s="157"/>
      <c r="W363" s="157"/>
      <c r="X363" s="157"/>
      <c r="Y363" s="157"/>
      <c r="Z363" s="147"/>
      <c r="AA363" s="147"/>
      <c r="AB363" s="147"/>
      <c r="AC363" s="147"/>
      <c r="AD363" s="147"/>
      <c r="AE363" s="147"/>
      <c r="AF363" s="147"/>
      <c r="AG363" s="147" t="s">
        <v>305</v>
      </c>
      <c r="AH363" s="147">
        <v>0</v>
      </c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</row>
    <row r="364" spans="1:60" x14ac:dyDescent="0.2">
      <c r="A364" s="163" t="s">
        <v>295</v>
      </c>
      <c r="B364" s="164" t="s">
        <v>178</v>
      </c>
      <c r="C364" s="186" t="s">
        <v>179</v>
      </c>
      <c r="D364" s="165"/>
      <c r="E364" s="166"/>
      <c r="F364" s="167"/>
      <c r="G364" s="168">
        <f>SUMIF(AG365:AG367,"&lt;&gt;NOR",G365:G367)</f>
        <v>0</v>
      </c>
      <c r="H364" s="162"/>
      <c r="I364" s="162">
        <f>SUM(I365:I367)</f>
        <v>0</v>
      </c>
      <c r="J364" s="162"/>
      <c r="K364" s="162">
        <f>SUM(K365:K367)</f>
        <v>0</v>
      </c>
      <c r="L364" s="162"/>
      <c r="M364" s="162">
        <f>SUM(M365:M367)</f>
        <v>0</v>
      </c>
      <c r="N364" s="161"/>
      <c r="O364" s="161">
        <f>SUM(O365:O367)</f>
        <v>1.06</v>
      </c>
      <c r="P364" s="161"/>
      <c r="Q364" s="161">
        <f>SUM(Q365:Q367)</f>
        <v>0</v>
      </c>
      <c r="R364" s="162"/>
      <c r="S364" s="162"/>
      <c r="T364" s="162"/>
      <c r="U364" s="162"/>
      <c r="V364" s="162">
        <f>SUM(V365:V367)</f>
        <v>13.8</v>
      </c>
      <c r="W364" s="162"/>
      <c r="X364" s="162"/>
      <c r="Y364" s="162"/>
      <c r="AG364" t="s">
        <v>296</v>
      </c>
    </row>
    <row r="365" spans="1:60" ht="22.5" outlineLevel="1" x14ac:dyDescent="0.2">
      <c r="A365" s="173">
        <v>109</v>
      </c>
      <c r="B365" s="174" t="s">
        <v>808</v>
      </c>
      <c r="C365" s="187" t="s">
        <v>3665</v>
      </c>
      <c r="D365" s="175" t="s">
        <v>308</v>
      </c>
      <c r="E365" s="176">
        <v>33.5</v>
      </c>
      <c r="F365" s="177"/>
      <c r="G365" s="178">
        <f>ROUND(E365*F365,2)</f>
        <v>0</v>
      </c>
      <c r="H365" s="158"/>
      <c r="I365" s="157">
        <f>ROUND(E365*H365,2)</f>
        <v>0</v>
      </c>
      <c r="J365" s="158"/>
      <c r="K365" s="157">
        <f>ROUND(E365*J365,2)</f>
        <v>0</v>
      </c>
      <c r="L365" s="157">
        <v>21</v>
      </c>
      <c r="M365" s="157">
        <f>G365*(1+L365/100)</f>
        <v>0</v>
      </c>
      <c r="N365" s="156">
        <v>3.1780000000000003E-2</v>
      </c>
      <c r="O365" s="156">
        <f>ROUND(E365*N365,2)</f>
        <v>1.06</v>
      </c>
      <c r="P365" s="156">
        <v>0</v>
      </c>
      <c r="Q365" s="156">
        <f>ROUND(E365*P365,2)</f>
        <v>0</v>
      </c>
      <c r="R365" s="157"/>
      <c r="S365" s="157" t="s">
        <v>300</v>
      </c>
      <c r="T365" s="157" t="s">
        <v>300</v>
      </c>
      <c r="U365" s="157">
        <v>0.41199999999999998</v>
      </c>
      <c r="V365" s="157">
        <f>ROUND(E365*U365,2)</f>
        <v>13.8</v>
      </c>
      <c r="W365" s="157"/>
      <c r="X365" s="157" t="s">
        <v>301</v>
      </c>
      <c r="Y365" s="157" t="s">
        <v>302</v>
      </c>
      <c r="Z365" s="147"/>
      <c r="AA365" s="147"/>
      <c r="AB365" s="147"/>
      <c r="AC365" s="147"/>
      <c r="AD365" s="147"/>
      <c r="AE365" s="147"/>
      <c r="AF365" s="147"/>
      <c r="AG365" s="147" t="s">
        <v>303</v>
      </c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</row>
    <row r="366" spans="1:60" outlineLevel="2" x14ac:dyDescent="0.2">
      <c r="A366" s="154"/>
      <c r="B366" s="155"/>
      <c r="C366" s="274" t="s">
        <v>809</v>
      </c>
      <c r="D366" s="275"/>
      <c r="E366" s="275"/>
      <c r="F366" s="275"/>
      <c r="G366" s="275"/>
      <c r="H366" s="157"/>
      <c r="I366" s="157"/>
      <c r="J366" s="157"/>
      <c r="K366" s="157"/>
      <c r="L366" s="157"/>
      <c r="M366" s="157"/>
      <c r="N366" s="156"/>
      <c r="O366" s="156"/>
      <c r="P366" s="156"/>
      <c r="Q366" s="156"/>
      <c r="R366" s="157"/>
      <c r="S366" s="157"/>
      <c r="T366" s="157"/>
      <c r="U366" s="157"/>
      <c r="V366" s="157"/>
      <c r="W366" s="157"/>
      <c r="X366" s="157"/>
      <c r="Y366" s="157"/>
      <c r="Z366" s="147"/>
      <c r="AA366" s="147"/>
      <c r="AB366" s="147"/>
      <c r="AC366" s="147"/>
      <c r="AD366" s="147"/>
      <c r="AE366" s="147"/>
      <c r="AF366" s="147"/>
      <c r="AG366" s="147" t="s">
        <v>319</v>
      </c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</row>
    <row r="367" spans="1:60" outlineLevel="2" x14ac:dyDescent="0.2">
      <c r="A367" s="154"/>
      <c r="B367" s="155"/>
      <c r="C367" s="188" t="s">
        <v>810</v>
      </c>
      <c r="D367" s="159"/>
      <c r="E367" s="160">
        <v>33.5</v>
      </c>
      <c r="F367" s="157"/>
      <c r="G367" s="157"/>
      <c r="H367" s="157"/>
      <c r="I367" s="157"/>
      <c r="J367" s="157"/>
      <c r="K367" s="157"/>
      <c r="L367" s="157"/>
      <c r="M367" s="157"/>
      <c r="N367" s="156"/>
      <c r="O367" s="156"/>
      <c r="P367" s="156"/>
      <c r="Q367" s="156"/>
      <c r="R367" s="157"/>
      <c r="S367" s="157"/>
      <c r="T367" s="157"/>
      <c r="U367" s="157"/>
      <c r="V367" s="157"/>
      <c r="W367" s="157"/>
      <c r="X367" s="157"/>
      <c r="Y367" s="157"/>
      <c r="Z367" s="147"/>
      <c r="AA367" s="147"/>
      <c r="AB367" s="147"/>
      <c r="AC367" s="147"/>
      <c r="AD367" s="147"/>
      <c r="AE367" s="147"/>
      <c r="AF367" s="147"/>
      <c r="AG367" s="147" t="s">
        <v>305</v>
      </c>
      <c r="AH367" s="147">
        <v>0</v>
      </c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</row>
    <row r="368" spans="1:60" x14ac:dyDescent="0.2">
      <c r="A368" s="163" t="s">
        <v>295</v>
      </c>
      <c r="B368" s="164" t="s">
        <v>180</v>
      </c>
      <c r="C368" s="186" t="s">
        <v>181</v>
      </c>
      <c r="D368" s="165"/>
      <c r="E368" s="166"/>
      <c r="F368" s="167"/>
      <c r="G368" s="168">
        <f>SUMIF(AG369:AG372,"&lt;&gt;NOR",G369:G372)</f>
        <v>0</v>
      </c>
      <c r="H368" s="162"/>
      <c r="I368" s="162">
        <f>SUM(I369:I372)</f>
        <v>0</v>
      </c>
      <c r="J368" s="162"/>
      <c r="K368" s="162">
        <f>SUM(K369:K372)</f>
        <v>0</v>
      </c>
      <c r="L368" s="162"/>
      <c r="M368" s="162">
        <f>SUM(M369:M372)</f>
        <v>0</v>
      </c>
      <c r="N368" s="161"/>
      <c r="O368" s="161">
        <f>SUM(O369:O372)</f>
        <v>0.05</v>
      </c>
      <c r="P368" s="161"/>
      <c r="Q368" s="161">
        <f>SUM(Q369:Q372)</f>
        <v>0</v>
      </c>
      <c r="R368" s="162"/>
      <c r="S368" s="162"/>
      <c r="T368" s="162"/>
      <c r="U368" s="162"/>
      <c r="V368" s="162">
        <f>SUM(V369:V372)</f>
        <v>3.26</v>
      </c>
      <c r="W368" s="162"/>
      <c r="X368" s="162"/>
      <c r="Y368" s="162"/>
      <c r="AG368" t="s">
        <v>296</v>
      </c>
    </row>
    <row r="369" spans="1:60" outlineLevel="1" x14ac:dyDescent="0.2">
      <c r="A369" s="173">
        <v>110</v>
      </c>
      <c r="B369" s="174" t="s">
        <v>811</v>
      </c>
      <c r="C369" s="187" t="s">
        <v>812</v>
      </c>
      <c r="D369" s="175" t="s">
        <v>314</v>
      </c>
      <c r="E369" s="176">
        <v>1</v>
      </c>
      <c r="F369" s="177"/>
      <c r="G369" s="178">
        <f>ROUND(E369*F369,2)</f>
        <v>0</v>
      </c>
      <c r="H369" s="158"/>
      <c r="I369" s="157">
        <f>ROUND(E369*H369,2)</f>
        <v>0</v>
      </c>
      <c r="J369" s="158"/>
      <c r="K369" s="157">
        <f>ROUND(E369*J369,2)</f>
        <v>0</v>
      </c>
      <c r="L369" s="157">
        <v>21</v>
      </c>
      <c r="M369" s="157">
        <f>G369*(1+L369/100)</f>
        <v>0</v>
      </c>
      <c r="N369" s="156">
        <v>4.3200000000000002E-2</v>
      </c>
      <c r="O369" s="156">
        <f>ROUND(E369*N369,2)</f>
        <v>0.04</v>
      </c>
      <c r="P369" s="156">
        <v>0</v>
      </c>
      <c r="Q369" s="156">
        <f>ROUND(E369*P369,2)</f>
        <v>0</v>
      </c>
      <c r="R369" s="157"/>
      <c r="S369" s="157" t="s">
        <v>300</v>
      </c>
      <c r="T369" s="157" t="s">
        <v>300</v>
      </c>
      <c r="U369" s="157">
        <v>3.258</v>
      </c>
      <c r="V369" s="157">
        <f>ROUND(E369*U369,2)</f>
        <v>3.26</v>
      </c>
      <c r="W369" s="157"/>
      <c r="X369" s="157" t="s">
        <v>301</v>
      </c>
      <c r="Y369" s="157" t="s">
        <v>302</v>
      </c>
      <c r="Z369" s="147"/>
      <c r="AA369" s="147"/>
      <c r="AB369" s="147"/>
      <c r="AC369" s="147"/>
      <c r="AD369" s="147"/>
      <c r="AE369" s="147"/>
      <c r="AF369" s="147"/>
      <c r="AG369" s="147" t="s">
        <v>303</v>
      </c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</row>
    <row r="370" spans="1:60" outlineLevel="2" x14ac:dyDescent="0.2">
      <c r="A370" s="154"/>
      <c r="B370" s="155"/>
      <c r="C370" s="188" t="s">
        <v>813</v>
      </c>
      <c r="D370" s="159"/>
      <c r="E370" s="160">
        <v>1</v>
      </c>
      <c r="F370" s="157"/>
      <c r="G370" s="157"/>
      <c r="H370" s="157"/>
      <c r="I370" s="157"/>
      <c r="J370" s="157"/>
      <c r="K370" s="157"/>
      <c r="L370" s="157"/>
      <c r="M370" s="157"/>
      <c r="N370" s="156"/>
      <c r="O370" s="156"/>
      <c r="P370" s="156"/>
      <c r="Q370" s="156"/>
      <c r="R370" s="157"/>
      <c r="S370" s="157"/>
      <c r="T370" s="157"/>
      <c r="U370" s="157"/>
      <c r="V370" s="157"/>
      <c r="W370" s="157"/>
      <c r="X370" s="157"/>
      <c r="Y370" s="157"/>
      <c r="Z370" s="147"/>
      <c r="AA370" s="147"/>
      <c r="AB370" s="147"/>
      <c r="AC370" s="147"/>
      <c r="AD370" s="147"/>
      <c r="AE370" s="147"/>
      <c r="AF370" s="147"/>
      <c r="AG370" s="147" t="s">
        <v>305</v>
      </c>
      <c r="AH370" s="147">
        <v>0</v>
      </c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</row>
    <row r="371" spans="1:60" ht="22.5" outlineLevel="1" x14ac:dyDescent="0.2">
      <c r="A371" s="173">
        <v>111</v>
      </c>
      <c r="B371" s="174" t="s">
        <v>814</v>
      </c>
      <c r="C371" s="187" t="s">
        <v>815</v>
      </c>
      <c r="D371" s="175" t="s">
        <v>314</v>
      </c>
      <c r="E371" s="176">
        <v>1</v>
      </c>
      <c r="F371" s="177"/>
      <c r="G371" s="178">
        <f>ROUND(E371*F371,2)</f>
        <v>0</v>
      </c>
      <c r="H371" s="158"/>
      <c r="I371" s="157">
        <f>ROUND(E371*H371,2)</f>
        <v>0</v>
      </c>
      <c r="J371" s="158"/>
      <c r="K371" s="157">
        <f>ROUND(E371*J371,2)</f>
        <v>0</v>
      </c>
      <c r="L371" s="157">
        <v>21</v>
      </c>
      <c r="M371" s="157">
        <f>G371*(1+L371/100)</f>
        <v>0</v>
      </c>
      <c r="N371" s="156">
        <v>1.38E-2</v>
      </c>
      <c r="O371" s="156">
        <f>ROUND(E371*N371,2)</f>
        <v>0.01</v>
      </c>
      <c r="P371" s="156">
        <v>0</v>
      </c>
      <c r="Q371" s="156">
        <f>ROUND(E371*P371,2)</f>
        <v>0</v>
      </c>
      <c r="R371" s="157"/>
      <c r="S371" s="157" t="s">
        <v>332</v>
      </c>
      <c r="T371" s="157" t="s">
        <v>333</v>
      </c>
      <c r="U371" s="157">
        <v>0</v>
      </c>
      <c r="V371" s="157">
        <f>ROUND(E371*U371,2)</f>
        <v>0</v>
      </c>
      <c r="W371" s="157"/>
      <c r="X371" s="157" t="s">
        <v>334</v>
      </c>
      <c r="Y371" s="157" t="s">
        <v>302</v>
      </c>
      <c r="Z371" s="147"/>
      <c r="AA371" s="147"/>
      <c r="AB371" s="147"/>
      <c r="AC371" s="147"/>
      <c r="AD371" s="147"/>
      <c r="AE371" s="147"/>
      <c r="AF371" s="147"/>
      <c r="AG371" s="147" t="s">
        <v>335</v>
      </c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</row>
    <row r="372" spans="1:60" outlineLevel="2" x14ac:dyDescent="0.2">
      <c r="A372" s="154"/>
      <c r="B372" s="155"/>
      <c r="C372" s="188" t="s">
        <v>813</v>
      </c>
      <c r="D372" s="159"/>
      <c r="E372" s="160">
        <v>1</v>
      </c>
      <c r="F372" s="157"/>
      <c r="G372" s="157"/>
      <c r="H372" s="157"/>
      <c r="I372" s="157"/>
      <c r="J372" s="157"/>
      <c r="K372" s="157"/>
      <c r="L372" s="157"/>
      <c r="M372" s="157"/>
      <c r="N372" s="156"/>
      <c r="O372" s="156"/>
      <c r="P372" s="156"/>
      <c r="Q372" s="156"/>
      <c r="R372" s="157"/>
      <c r="S372" s="157"/>
      <c r="T372" s="157"/>
      <c r="U372" s="157"/>
      <c r="V372" s="157"/>
      <c r="W372" s="157"/>
      <c r="X372" s="157"/>
      <c r="Y372" s="157"/>
      <c r="Z372" s="147"/>
      <c r="AA372" s="147"/>
      <c r="AB372" s="147"/>
      <c r="AC372" s="147"/>
      <c r="AD372" s="147"/>
      <c r="AE372" s="147"/>
      <c r="AF372" s="147"/>
      <c r="AG372" s="147" t="s">
        <v>305</v>
      </c>
      <c r="AH372" s="147">
        <v>0</v>
      </c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</row>
    <row r="373" spans="1:60" x14ac:dyDescent="0.2">
      <c r="A373" s="163" t="s">
        <v>295</v>
      </c>
      <c r="B373" s="164" t="s">
        <v>182</v>
      </c>
      <c r="C373" s="186" t="s">
        <v>183</v>
      </c>
      <c r="D373" s="165"/>
      <c r="E373" s="166"/>
      <c r="F373" s="167"/>
      <c r="G373" s="168">
        <f>SUMIF(AG374:AG383,"&lt;&gt;NOR",G374:G383)</f>
        <v>0</v>
      </c>
      <c r="H373" s="162"/>
      <c r="I373" s="162">
        <f>SUM(I374:I383)</f>
        <v>0</v>
      </c>
      <c r="J373" s="162"/>
      <c r="K373" s="162">
        <f>SUM(K374:K383)</f>
        <v>0</v>
      </c>
      <c r="L373" s="162"/>
      <c r="M373" s="162">
        <f>SUM(M374:M383)</f>
        <v>0</v>
      </c>
      <c r="N373" s="161"/>
      <c r="O373" s="161">
        <f>SUM(O374:O383)</f>
        <v>0.13</v>
      </c>
      <c r="P373" s="161"/>
      <c r="Q373" s="161">
        <f>SUM(Q374:Q383)</f>
        <v>0</v>
      </c>
      <c r="R373" s="162"/>
      <c r="S373" s="162"/>
      <c r="T373" s="162"/>
      <c r="U373" s="162"/>
      <c r="V373" s="162">
        <f>SUM(V374:V383)</f>
        <v>11.4</v>
      </c>
      <c r="W373" s="162"/>
      <c r="X373" s="162"/>
      <c r="Y373" s="162"/>
      <c r="AG373" t="s">
        <v>296</v>
      </c>
    </row>
    <row r="374" spans="1:60" outlineLevel="1" x14ac:dyDescent="0.2">
      <c r="A374" s="173">
        <v>112</v>
      </c>
      <c r="B374" s="174" t="s">
        <v>816</v>
      </c>
      <c r="C374" s="187" t="s">
        <v>3666</v>
      </c>
      <c r="D374" s="175" t="s">
        <v>314</v>
      </c>
      <c r="E374" s="176">
        <v>10</v>
      </c>
      <c r="F374" s="177"/>
      <c r="G374" s="178">
        <f>ROUND(E374*F374,2)</f>
        <v>0</v>
      </c>
      <c r="H374" s="158"/>
      <c r="I374" s="157">
        <f>ROUND(E374*H374,2)</f>
        <v>0</v>
      </c>
      <c r="J374" s="158"/>
      <c r="K374" s="157">
        <f>ROUND(E374*J374,2)</f>
        <v>0</v>
      </c>
      <c r="L374" s="157">
        <v>21</v>
      </c>
      <c r="M374" s="157">
        <f>G374*(1+L374/100)</f>
        <v>0</v>
      </c>
      <c r="N374" s="156">
        <v>0</v>
      </c>
      <c r="O374" s="156">
        <f>ROUND(E374*N374,2)</f>
        <v>0</v>
      </c>
      <c r="P374" s="156">
        <v>0</v>
      </c>
      <c r="Q374" s="156">
        <f>ROUND(E374*P374,2)</f>
        <v>0</v>
      </c>
      <c r="R374" s="157"/>
      <c r="S374" s="157" t="s">
        <v>300</v>
      </c>
      <c r="T374" s="157" t="s">
        <v>300</v>
      </c>
      <c r="U374" s="157">
        <v>1.1399999999999999</v>
      </c>
      <c r="V374" s="157">
        <f>ROUND(E374*U374,2)</f>
        <v>11.4</v>
      </c>
      <c r="W374" s="157"/>
      <c r="X374" s="157" t="s">
        <v>301</v>
      </c>
      <c r="Y374" s="157" t="s">
        <v>302</v>
      </c>
      <c r="Z374" s="147"/>
      <c r="AA374" s="147"/>
      <c r="AB374" s="147"/>
      <c r="AC374" s="147"/>
      <c r="AD374" s="147"/>
      <c r="AE374" s="147"/>
      <c r="AF374" s="147"/>
      <c r="AG374" s="147" t="s">
        <v>303</v>
      </c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</row>
    <row r="375" spans="1:60" outlineLevel="2" x14ac:dyDescent="0.2">
      <c r="A375" s="154"/>
      <c r="B375" s="155"/>
      <c r="C375" s="188" t="s">
        <v>817</v>
      </c>
      <c r="D375" s="159"/>
      <c r="E375" s="160">
        <v>10</v>
      </c>
      <c r="F375" s="157"/>
      <c r="G375" s="157"/>
      <c r="H375" s="157"/>
      <c r="I375" s="157"/>
      <c r="J375" s="157"/>
      <c r="K375" s="157"/>
      <c r="L375" s="157"/>
      <c r="M375" s="157"/>
      <c r="N375" s="156"/>
      <c r="O375" s="156"/>
      <c r="P375" s="156"/>
      <c r="Q375" s="156"/>
      <c r="R375" s="157"/>
      <c r="S375" s="157"/>
      <c r="T375" s="157"/>
      <c r="U375" s="157"/>
      <c r="V375" s="157"/>
      <c r="W375" s="157"/>
      <c r="X375" s="157"/>
      <c r="Y375" s="157"/>
      <c r="Z375" s="147"/>
      <c r="AA375" s="147"/>
      <c r="AB375" s="147"/>
      <c r="AC375" s="147"/>
      <c r="AD375" s="147"/>
      <c r="AE375" s="147"/>
      <c r="AF375" s="147"/>
      <c r="AG375" s="147" t="s">
        <v>305</v>
      </c>
      <c r="AH375" s="147">
        <v>0</v>
      </c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</row>
    <row r="376" spans="1:60" outlineLevel="1" x14ac:dyDescent="0.2">
      <c r="A376" s="173">
        <v>113</v>
      </c>
      <c r="B376" s="174" t="s">
        <v>818</v>
      </c>
      <c r="C376" s="187" t="s">
        <v>3667</v>
      </c>
      <c r="D376" s="175" t="s">
        <v>314</v>
      </c>
      <c r="E376" s="176">
        <v>10</v>
      </c>
      <c r="F376" s="177"/>
      <c r="G376" s="178">
        <f>ROUND(E376*F376,2)</f>
        <v>0</v>
      </c>
      <c r="H376" s="158"/>
      <c r="I376" s="157">
        <f>ROUND(E376*H376,2)</f>
        <v>0</v>
      </c>
      <c r="J376" s="158"/>
      <c r="K376" s="157">
        <f>ROUND(E376*J376,2)</f>
        <v>0</v>
      </c>
      <c r="L376" s="157">
        <v>21</v>
      </c>
      <c r="M376" s="157">
        <f>G376*(1+L376/100)</f>
        <v>0</v>
      </c>
      <c r="N376" s="156">
        <v>3.0000000000000001E-3</v>
      </c>
      <c r="O376" s="156">
        <f>ROUND(E376*N376,2)</f>
        <v>0.03</v>
      </c>
      <c r="P376" s="156">
        <v>0</v>
      </c>
      <c r="Q376" s="156">
        <f>ROUND(E376*P376,2)</f>
        <v>0</v>
      </c>
      <c r="R376" s="157" t="s">
        <v>349</v>
      </c>
      <c r="S376" s="157" t="s">
        <v>300</v>
      </c>
      <c r="T376" s="157" t="s">
        <v>300</v>
      </c>
      <c r="U376" s="157">
        <v>0</v>
      </c>
      <c r="V376" s="157">
        <f>ROUND(E376*U376,2)</f>
        <v>0</v>
      </c>
      <c r="W376" s="157"/>
      <c r="X376" s="157" t="s">
        <v>334</v>
      </c>
      <c r="Y376" s="157" t="s">
        <v>302</v>
      </c>
      <c r="Z376" s="147"/>
      <c r="AA376" s="147"/>
      <c r="AB376" s="147"/>
      <c r="AC376" s="147"/>
      <c r="AD376" s="147"/>
      <c r="AE376" s="147"/>
      <c r="AF376" s="147"/>
      <c r="AG376" s="147" t="s">
        <v>335</v>
      </c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</row>
    <row r="377" spans="1:60" outlineLevel="2" x14ac:dyDescent="0.2">
      <c r="A377" s="154"/>
      <c r="B377" s="155"/>
      <c r="C377" s="188" t="s">
        <v>819</v>
      </c>
      <c r="D377" s="159"/>
      <c r="E377" s="160">
        <v>10</v>
      </c>
      <c r="F377" s="157"/>
      <c r="G377" s="157"/>
      <c r="H377" s="157"/>
      <c r="I377" s="157"/>
      <c r="J377" s="157"/>
      <c r="K377" s="157"/>
      <c r="L377" s="157"/>
      <c r="M377" s="157"/>
      <c r="N377" s="156"/>
      <c r="O377" s="156"/>
      <c r="P377" s="156"/>
      <c r="Q377" s="156"/>
      <c r="R377" s="157"/>
      <c r="S377" s="157"/>
      <c r="T377" s="157"/>
      <c r="U377" s="157"/>
      <c r="V377" s="157"/>
      <c r="W377" s="157"/>
      <c r="X377" s="157"/>
      <c r="Y377" s="157"/>
      <c r="Z377" s="147"/>
      <c r="AA377" s="147"/>
      <c r="AB377" s="147"/>
      <c r="AC377" s="147"/>
      <c r="AD377" s="147"/>
      <c r="AE377" s="147"/>
      <c r="AF377" s="147"/>
      <c r="AG377" s="147" t="s">
        <v>305</v>
      </c>
      <c r="AH377" s="147">
        <v>0</v>
      </c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</row>
    <row r="378" spans="1:60" ht="22.5" outlineLevel="1" x14ac:dyDescent="0.2">
      <c r="A378" s="173">
        <v>114</v>
      </c>
      <c r="B378" s="174" t="s">
        <v>820</v>
      </c>
      <c r="C378" s="187" t="s">
        <v>3668</v>
      </c>
      <c r="D378" s="175" t="s">
        <v>314</v>
      </c>
      <c r="E378" s="176">
        <v>8</v>
      </c>
      <c r="F378" s="177"/>
      <c r="G378" s="178">
        <f>ROUND(E378*F378,2)</f>
        <v>0</v>
      </c>
      <c r="H378" s="158"/>
      <c r="I378" s="157">
        <f>ROUND(E378*H378,2)</f>
        <v>0</v>
      </c>
      <c r="J378" s="158"/>
      <c r="K378" s="157">
        <f>ROUND(E378*J378,2)</f>
        <v>0</v>
      </c>
      <c r="L378" s="157">
        <v>21</v>
      </c>
      <c r="M378" s="157">
        <f>G378*(1+L378/100)</f>
        <v>0</v>
      </c>
      <c r="N378" s="156">
        <v>8.2199999999999999E-3</v>
      </c>
      <c r="O378" s="156">
        <f>ROUND(E378*N378,2)</f>
        <v>7.0000000000000007E-2</v>
      </c>
      <c r="P378" s="156">
        <v>0</v>
      </c>
      <c r="Q378" s="156">
        <f>ROUND(E378*P378,2)</f>
        <v>0</v>
      </c>
      <c r="R378" s="157" t="s">
        <v>349</v>
      </c>
      <c r="S378" s="157" t="s">
        <v>300</v>
      </c>
      <c r="T378" s="157" t="s">
        <v>300</v>
      </c>
      <c r="U378" s="157">
        <v>0</v>
      </c>
      <c r="V378" s="157">
        <f>ROUND(E378*U378,2)</f>
        <v>0</v>
      </c>
      <c r="W378" s="157"/>
      <c r="X378" s="157" t="s">
        <v>334</v>
      </c>
      <c r="Y378" s="157" t="s">
        <v>302</v>
      </c>
      <c r="Z378" s="147"/>
      <c r="AA378" s="147"/>
      <c r="AB378" s="147"/>
      <c r="AC378" s="147"/>
      <c r="AD378" s="147"/>
      <c r="AE378" s="147"/>
      <c r="AF378" s="147"/>
      <c r="AG378" s="147" t="s">
        <v>335</v>
      </c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</row>
    <row r="379" spans="1:60" outlineLevel="2" x14ac:dyDescent="0.2">
      <c r="A379" s="154"/>
      <c r="B379" s="155"/>
      <c r="C379" s="188" t="s">
        <v>182</v>
      </c>
      <c r="D379" s="159"/>
      <c r="E379" s="160">
        <v>8</v>
      </c>
      <c r="F379" s="157"/>
      <c r="G379" s="157"/>
      <c r="H379" s="157"/>
      <c r="I379" s="157"/>
      <c r="J379" s="157"/>
      <c r="K379" s="157"/>
      <c r="L379" s="157"/>
      <c r="M379" s="157"/>
      <c r="N379" s="156"/>
      <c r="O379" s="156"/>
      <c r="P379" s="156"/>
      <c r="Q379" s="156"/>
      <c r="R379" s="157"/>
      <c r="S379" s="157"/>
      <c r="T379" s="157"/>
      <c r="U379" s="157"/>
      <c r="V379" s="157"/>
      <c r="W379" s="157"/>
      <c r="X379" s="157"/>
      <c r="Y379" s="157"/>
      <c r="Z379" s="147"/>
      <c r="AA379" s="147"/>
      <c r="AB379" s="147"/>
      <c r="AC379" s="147"/>
      <c r="AD379" s="147"/>
      <c r="AE379" s="147"/>
      <c r="AF379" s="147"/>
      <c r="AG379" s="147" t="s">
        <v>305</v>
      </c>
      <c r="AH379" s="147">
        <v>0</v>
      </c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</row>
    <row r="380" spans="1:60" ht="22.5" outlineLevel="1" x14ac:dyDescent="0.2">
      <c r="A380" s="173">
        <v>115</v>
      </c>
      <c r="B380" s="174" t="s">
        <v>821</v>
      </c>
      <c r="C380" s="187" t="s">
        <v>3670</v>
      </c>
      <c r="D380" s="175" t="s">
        <v>314</v>
      </c>
      <c r="E380" s="176">
        <v>2</v>
      </c>
      <c r="F380" s="177"/>
      <c r="G380" s="178">
        <f>ROUND(E380*F380,2)</f>
        <v>0</v>
      </c>
      <c r="H380" s="158"/>
      <c r="I380" s="157">
        <f>ROUND(E380*H380,2)</f>
        <v>0</v>
      </c>
      <c r="J380" s="158"/>
      <c r="K380" s="157">
        <f>ROUND(E380*J380,2)</f>
        <v>0</v>
      </c>
      <c r="L380" s="157">
        <v>21</v>
      </c>
      <c r="M380" s="157">
        <f>G380*(1+L380/100)</f>
        <v>0</v>
      </c>
      <c r="N380" s="156">
        <v>1.221E-2</v>
      </c>
      <c r="O380" s="156">
        <f>ROUND(E380*N380,2)</f>
        <v>0.02</v>
      </c>
      <c r="P380" s="156">
        <v>0</v>
      </c>
      <c r="Q380" s="156">
        <f>ROUND(E380*P380,2)</f>
        <v>0</v>
      </c>
      <c r="R380" s="157" t="s">
        <v>349</v>
      </c>
      <c r="S380" s="157" t="s">
        <v>300</v>
      </c>
      <c r="T380" s="157" t="s">
        <v>300</v>
      </c>
      <c r="U380" s="157">
        <v>0</v>
      </c>
      <c r="V380" s="157">
        <f>ROUND(E380*U380,2)</f>
        <v>0</v>
      </c>
      <c r="W380" s="157"/>
      <c r="X380" s="157" t="s">
        <v>334</v>
      </c>
      <c r="Y380" s="157" t="s">
        <v>302</v>
      </c>
      <c r="Z380" s="147"/>
      <c r="AA380" s="147"/>
      <c r="AB380" s="147"/>
      <c r="AC380" s="147"/>
      <c r="AD380" s="147"/>
      <c r="AE380" s="147"/>
      <c r="AF380" s="147"/>
      <c r="AG380" s="147" t="s">
        <v>335</v>
      </c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</row>
    <row r="381" spans="1:60" outlineLevel="2" x14ac:dyDescent="0.2">
      <c r="A381" s="154"/>
      <c r="B381" s="155"/>
      <c r="C381" s="188" t="s">
        <v>157</v>
      </c>
      <c r="D381" s="159"/>
      <c r="E381" s="160">
        <v>2</v>
      </c>
      <c r="F381" s="157"/>
      <c r="G381" s="157"/>
      <c r="H381" s="157"/>
      <c r="I381" s="157"/>
      <c r="J381" s="157"/>
      <c r="K381" s="157"/>
      <c r="L381" s="157"/>
      <c r="M381" s="157"/>
      <c r="N381" s="156"/>
      <c r="O381" s="156"/>
      <c r="P381" s="156"/>
      <c r="Q381" s="156"/>
      <c r="R381" s="157"/>
      <c r="S381" s="157"/>
      <c r="T381" s="157"/>
      <c r="U381" s="157"/>
      <c r="V381" s="157"/>
      <c r="W381" s="157"/>
      <c r="X381" s="157"/>
      <c r="Y381" s="157"/>
      <c r="Z381" s="147"/>
      <c r="AA381" s="147"/>
      <c r="AB381" s="147"/>
      <c r="AC381" s="147"/>
      <c r="AD381" s="147"/>
      <c r="AE381" s="147"/>
      <c r="AF381" s="147"/>
      <c r="AG381" s="147" t="s">
        <v>305</v>
      </c>
      <c r="AH381" s="147">
        <v>0</v>
      </c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</row>
    <row r="382" spans="1:60" ht="22.5" outlineLevel="1" x14ac:dyDescent="0.2">
      <c r="A382" s="173">
        <v>116</v>
      </c>
      <c r="B382" s="174" t="s">
        <v>822</v>
      </c>
      <c r="C382" s="187" t="s">
        <v>3669</v>
      </c>
      <c r="D382" s="175" t="s">
        <v>314</v>
      </c>
      <c r="E382" s="176">
        <v>10</v>
      </c>
      <c r="F382" s="177"/>
      <c r="G382" s="178">
        <f>ROUND(E382*F382,2)</f>
        <v>0</v>
      </c>
      <c r="H382" s="158"/>
      <c r="I382" s="157">
        <f>ROUND(E382*H382,2)</f>
        <v>0</v>
      </c>
      <c r="J382" s="158"/>
      <c r="K382" s="157">
        <f>ROUND(E382*J382,2)</f>
        <v>0</v>
      </c>
      <c r="L382" s="157">
        <v>21</v>
      </c>
      <c r="M382" s="157">
        <f>G382*(1+L382/100)</f>
        <v>0</v>
      </c>
      <c r="N382" s="156">
        <v>6.4999999999999997E-4</v>
      </c>
      <c r="O382" s="156">
        <f>ROUND(E382*N382,2)</f>
        <v>0.01</v>
      </c>
      <c r="P382" s="156">
        <v>0</v>
      </c>
      <c r="Q382" s="156">
        <f>ROUND(E382*P382,2)</f>
        <v>0</v>
      </c>
      <c r="R382" s="157" t="s">
        <v>349</v>
      </c>
      <c r="S382" s="157" t="s">
        <v>300</v>
      </c>
      <c r="T382" s="157" t="s">
        <v>300</v>
      </c>
      <c r="U382" s="157">
        <v>0</v>
      </c>
      <c r="V382" s="157">
        <f>ROUND(E382*U382,2)</f>
        <v>0</v>
      </c>
      <c r="W382" s="157"/>
      <c r="X382" s="157" t="s">
        <v>334</v>
      </c>
      <c r="Y382" s="157" t="s">
        <v>302</v>
      </c>
      <c r="Z382" s="147"/>
      <c r="AA382" s="147"/>
      <c r="AB382" s="147"/>
      <c r="AC382" s="147"/>
      <c r="AD382" s="147"/>
      <c r="AE382" s="147"/>
      <c r="AF382" s="147"/>
      <c r="AG382" s="147" t="s">
        <v>335</v>
      </c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</row>
    <row r="383" spans="1:60" outlineLevel="2" x14ac:dyDescent="0.2">
      <c r="A383" s="154"/>
      <c r="B383" s="155"/>
      <c r="C383" s="188" t="s">
        <v>819</v>
      </c>
      <c r="D383" s="159"/>
      <c r="E383" s="160">
        <v>10</v>
      </c>
      <c r="F383" s="157"/>
      <c r="G383" s="157"/>
      <c r="H383" s="157"/>
      <c r="I383" s="157"/>
      <c r="J383" s="157"/>
      <c r="K383" s="157"/>
      <c r="L383" s="157"/>
      <c r="M383" s="157"/>
      <c r="N383" s="156"/>
      <c r="O383" s="156"/>
      <c r="P383" s="156"/>
      <c r="Q383" s="156"/>
      <c r="R383" s="157"/>
      <c r="S383" s="157"/>
      <c r="T383" s="157"/>
      <c r="U383" s="157"/>
      <c r="V383" s="157"/>
      <c r="W383" s="157"/>
      <c r="X383" s="157"/>
      <c r="Y383" s="157"/>
      <c r="Z383" s="147"/>
      <c r="AA383" s="147"/>
      <c r="AB383" s="147"/>
      <c r="AC383" s="147"/>
      <c r="AD383" s="147"/>
      <c r="AE383" s="147"/>
      <c r="AF383" s="147"/>
      <c r="AG383" s="147" t="s">
        <v>305</v>
      </c>
      <c r="AH383" s="147">
        <v>0</v>
      </c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</row>
    <row r="384" spans="1:60" x14ac:dyDescent="0.2">
      <c r="A384" s="163" t="s">
        <v>295</v>
      </c>
      <c r="B384" s="164" t="s">
        <v>190</v>
      </c>
      <c r="C384" s="186" t="s">
        <v>191</v>
      </c>
      <c r="D384" s="165"/>
      <c r="E384" s="166"/>
      <c r="F384" s="167"/>
      <c r="G384" s="168">
        <f>SUMIF(AG385:AG403,"&lt;&gt;NOR",G385:G403)</f>
        <v>0</v>
      </c>
      <c r="H384" s="162"/>
      <c r="I384" s="162">
        <f>SUM(I385:I403)</f>
        <v>0</v>
      </c>
      <c r="J384" s="162"/>
      <c r="K384" s="162">
        <f>SUM(K385:K403)</f>
        <v>0</v>
      </c>
      <c r="L384" s="162"/>
      <c r="M384" s="162">
        <f>SUM(M385:M403)</f>
        <v>0</v>
      </c>
      <c r="N384" s="161"/>
      <c r="O384" s="161">
        <f>SUM(O385:O403)</f>
        <v>47.769999999999996</v>
      </c>
      <c r="P384" s="161"/>
      <c r="Q384" s="161">
        <f>SUM(Q385:Q403)</f>
        <v>0</v>
      </c>
      <c r="R384" s="162"/>
      <c r="S384" s="162"/>
      <c r="T384" s="162"/>
      <c r="U384" s="162"/>
      <c r="V384" s="162">
        <f>SUM(V385:V403)</f>
        <v>458.46</v>
      </c>
      <c r="W384" s="162"/>
      <c r="X384" s="162"/>
      <c r="Y384" s="162"/>
      <c r="AG384" t="s">
        <v>296</v>
      </c>
    </row>
    <row r="385" spans="1:60" outlineLevel="1" x14ac:dyDescent="0.2">
      <c r="A385" s="173">
        <v>117</v>
      </c>
      <c r="B385" s="174" t="s">
        <v>823</v>
      </c>
      <c r="C385" s="187" t="s">
        <v>824</v>
      </c>
      <c r="D385" s="175" t="s">
        <v>308</v>
      </c>
      <c r="E385" s="176">
        <v>1008</v>
      </c>
      <c r="F385" s="177"/>
      <c r="G385" s="178">
        <f>ROUND(E385*F385,2)</f>
        <v>0</v>
      </c>
      <c r="H385" s="158"/>
      <c r="I385" s="157">
        <f>ROUND(E385*H385,2)</f>
        <v>0</v>
      </c>
      <c r="J385" s="158"/>
      <c r="K385" s="157">
        <f>ROUND(E385*J385,2)</f>
        <v>0</v>
      </c>
      <c r="L385" s="157">
        <v>21</v>
      </c>
      <c r="M385" s="157">
        <f>G385*(1+L385/100)</f>
        <v>0</v>
      </c>
      <c r="N385" s="156">
        <v>2.426E-2</v>
      </c>
      <c r="O385" s="156">
        <f>ROUND(E385*N385,2)</f>
        <v>24.45</v>
      </c>
      <c r="P385" s="156">
        <v>0</v>
      </c>
      <c r="Q385" s="156">
        <f>ROUND(E385*P385,2)</f>
        <v>0</v>
      </c>
      <c r="R385" s="157"/>
      <c r="S385" s="157" t="s">
        <v>300</v>
      </c>
      <c r="T385" s="157" t="s">
        <v>300</v>
      </c>
      <c r="U385" s="157">
        <v>0.14199999999999999</v>
      </c>
      <c r="V385" s="157">
        <f>ROUND(E385*U385,2)</f>
        <v>143.13999999999999</v>
      </c>
      <c r="W385" s="157"/>
      <c r="X385" s="157" t="s">
        <v>301</v>
      </c>
      <c r="Y385" s="157" t="s">
        <v>302</v>
      </c>
      <c r="Z385" s="147"/>
      <c r="AA385" s="147"/>
      <c r="AB385" s="147"/>
      <c r="AC385" s="147"/>
      <c r="AD385" s="147"/>
      <c r="AE385" s="147"/>
      <c r="AF385" s="147"/>
      <c r="AG385" s="147" t="s">
        <v>303</v>
      </c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</row>
    <row r="386" spans="1:60" outlineLevel="2" x14ac:dyDescent="0.2">
      <c r="A386" s="154"/>
      <c r="B386" s="155"/>
      <c r="C386" s="274" t="s">
        <v>825</v>
      </c>
      <c r="D386" s="275"/>
      <c r="E386" s="275"/>
      <c r="F386" s="275"/>
      <c r="G386" s="275"/>
      <c r="H386" s="157"/>
      <c r="I386" s="157"/>
      <c r="J386" s="157"/>
      <c r="K386" s="157"/>
      <c r="L386" s="157"/>
      <c r="M386" s="157"/>
      <c r="N386" s="156"/>
      <c r="O386" s="156"/>
      <c r="P386" s="156"/>
      <c r="Q386" s="156"/>
      <c r="R386" s="157"/>
      <c r="S386" s="157"/>
      <c r="T386" s="157"/>
      <c r="U386" s="157"/>
      <c r="V386" s="157"/>
      <c r="W386" s="157"/>
      <c r="X386" s="157"/>
      <c r="Y386" s="157"/>
      <c r="Z386" s="147"/>
      <c r="AA386" s="147"/>
      <c r="AB386" s="147"/>
      <c r="AC386" s="147"/>
      <c r="AD386" s="147"/>
      <c r="AE386" s="147"/>
      <c r="AF386" s="147"/>
      <c r="AG386" s="147" t="s">
        <v>319</v>
      </c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</row>
    <row r="387" spans="1:60" outlineLevel="2" x14ac:dyDescent="0.2">
      <c r="A387" s="154"/>
      <c r="B387" s="155"/>
      <c r="C387" s="188" t="s">
        <v>826</v>
      </c>
      <c r="D387" s="159"/>
      <c r="E387" s="160">
        <v>1008</v>
      </c>
      <c r="F387" s="157"/>
      <c r="G387" s="157"/>
      <c r="H387" s="157"/>
      <c r="I387" s="157"/>
      <c r="J387" s="157"/>
      <c r="K387" s="157"/>
      <c r="L387" s="157"/>
      <c r="M387" s="157"/>
      <c r="N387" s="156"/>
      <c r="O387" s="156"/>
      <c r="P387" s="156"/>
      <c r="Q387" s="156"/>
      <c r="R387" s="157"/>
      <c r="S387" s="157"/>
      <c r="T387" s="157"/>
      <c r="U387" s="157"/>
      <c r="V387" s="157"/>
      <c r="W387" s="157"/>
      <c r="X387" s="157"/>
      <c r="Y387" s="157"/>
      <c r="Z387" s="147"/>
      <c r="AA387" s="147"/>
      <c r="AB387" s="147"/>
      <c r="AC387" s="147"/>
      <c r="AD387" s="147"/>
      <c r="AE387" s="147"/>
      <c r="AF387" s="147"/>
      <c r="AG387" s="147" t="s">
        <v>305</v>
      </c>
      <c r="AH387" s="147">
        <v>0</v>
      </c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</row>
    <row r="388" spans="1:60" outlineLevel="1" x14ac:dyDescent="0.2">
      <c r="A388" s="173">
        <v>118</v>
      </c>
      <c r="B388" s="174" t="s">
        <v>827</v>
      </c>
      <c r="C388" s="187" t="s">
        <v>828</v>
      </c>
      <c r="D388" s="175" t="s">
        <v>308</v>
      </c>
      <c r="E388" s="176">
        <v>4032</v>
      </c>
      <c r="F388" s="177"/>
      <c r="G388" s="178">
        <f>ROUND(E388*F388,2)</f>
        <v>0</v>
      </c>
      <c r="H388" s="158"/>
      <c r="I388" s="157">
        <f>ROUND(E388*H388,2)</f>
        <v>0</v>
      </c>
      <c r="J388" s="158"/>
      <c r="K388" s="157">
        <f>ROUND(E388*J388,2)</f>
        <v>0</v>
      </c>
      <c r="L388" s="157">
        <v>21</v>
      </c>
      <c r="M388" s="157">
        <f>G388*(1+L388/100)</f>
        <v>0</v>
      </c>
      <c r="N388" s="156">
        <v>1.6199999999999999E-3</v>
      </c>
      <c r="O388" s="156">
        <f>ROUND(E388*N388,2)</f>
        <v>6.53</v>
      </c>
      <c r="P388" s="156">
        <v>0</v>
      </c>
      <c r="Q388" s="156">
        <f>ROUND(E388*P388,2)</f>
        <v>0</v>
      </c>
      <c r="R388" s="157"/>
      <c r="S388" s="157" t="s">
        <v>300</v>
      </c>
      <c r="T388" s="157" t="s">
        <v>300</v>
      </c>
      <c r="U388" s="157">
        <v>0.01</v>
      </c>
      <c r="V388" s="157">
        <f>ROUND(E388*U388,2)</f>
        <v>40.32</v>
      </c>
      <c r="W388" s="157"/>
      <c r="X388" s="157" t="s">
        <v>301</v>
      </c>
      <c r="Y388" s="157" t="s">
        <v>302</v>
      </c>
      <c r="Z388" s="147"/>
      <c r="AA388" s="147"/>
      <c r="AB388" s="147"/>
      <c r="AC388" s="147"/>
      <c r="AD388" s="147"/>
      <c r="AE388" s="147"/>
      <c r="AF388" s="147"/>
      <c r="AG388" s="147" t="s">
        <v>303</v>
      </c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</row>
    <row r="389" spans="1:60" outlineLevel="2" x14ac:dyDescent="0.2">
      <c r="A389" s="154"/>
      <c r="B389" s="155"/>
      <c r="C389" s="188" t="s">
        <v>829</v>
      </c>
      <c r="D389" s="159"/>
      <c r="E389" s="160">
        <v>4032</v>
      </c>
      <c r="F389" s="157"/>
      <c r="G389" s="157"/>
      <c r="H389" s="157"/>
      <c r="I389" s="157"/>
      <c r="J389" s="157"/>
      <c r="K389" s="157"/>
      <c r="L389" s="157"/>
      <c r="M389" s="157"/>
      <c r="N389" s="156"/>
      <c r="O389" s="156"/>
      <c r="P389" s="156"/>
      <c r="Q389" s="156"/>
      <c r="R389" s="157"/>
      <c r="S389" s="157"/>
      <c r="T389" s="157"/>
      <c r="U389" s="157"/>
      <c r="V389" s="157"/>
      <c r="W389" s="157"/>
      <c r="X389" s="157"/>
      <c r="Y389" s="157"/>
      <c r="Z389" s="147"/>
      <c r="AA389" s="147"/>
      <c r="AB389" s="147"/>
      <c r="AC389" s="147"/>
      <c r="AD389" s="147"/>
      <c r="AE389" s="147"/>
      <c r="AF389" s="147"/>
      <c r="AG389" s="147" t="s">
        <v>305</v>
      </c>
      <c r="AH389" s="147">
        <v>0</v>
      </c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</row>
    <row r="390" spans="1:60" outlineLevel="1" x14ac:dyDescent="0.2">
      <c r="A390" s="173">
        <v>119</v>
      </c>
      <c r="B390" s="174" t="s">
        <v>830</v>
      </c>
      <c r="C390" s="187" t="s">
        <v>831</v>
      </c>
      <c r="D390" s="175" t="s">
        <v>308</v>
      </c>
      <c r="E390" s="176">
        <v>1008</v>
      </c>
      <c r="F390" s="177"/>
      <c r="G390" s="178">
        <f>ROUND(E390*F390,2)</f>
        <v>0</v>
      </c>
      <c r="H390" s="158"/>
      <c r="I390" s="157">
        <f>ROUND(E390*H390,2)</f>
        <v>0</v>
      </c>
      <c r="J390" s="158"/>
      <c r="K390" s="157">
        <f>ROUND(E390*J390,2)</f>
        <v>0</v>
      </c>
      <c r="L390" s="157">
        <v>21</v>
      </c>
      <c r="M390" s="157">
        <f>G390*(1+L390/100)</f>
        <v>0</v>
      </c>
      <c r="N390" s="156">
        <v>0</v>
      </c>
      <c r="O390" s="156">
        <f>ROUND(E390*N390,2)</f>
        <v>0</v>
      </c>
      <c r="P390" s="156">
        <v>0</v>
      </c>
      <c r="Q390" s="156">
        <f>ROUND(E390*P390,2)</f>
        <v>0</v>
      </c>
      <c r="R390" s="157"/>
      <c r="S390" s="157" t="s">
        <v>300</v>
      </c>
      <c r="T390" s="157" t="s">
        <v>300</v>
      </c>
      <c r="U390" s="157">
        <v>0.114</v>
      </c>
      <c r="V390" s="157">
        <f>ROUND(E390*U390,2)</f>
        <v>114.91</v>
      </c>
      <c r="W390" s="157"/>
      <c r="X390" s="157" t="s">
        <v>301</v>
      </c>
      <c r="Y390" s="157" t="s">
        <v>302</v>
      </c>
      <c r="Z390" s="147"/>
      <c r="AA390" s="147"/>
      <c r="AB390" s="147"/>
      <c r="AC390" s="147"/>
      <c r="AD390" s="147"/>
      <c r="AE390" s="147"/>
      <c r="AF390" s="147"/>
      <c r="AG390" s="147" t="s">
        <v>303</v>
      </c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</row>
    <row r="391" spans="1:60" outlineLevel="2" x14ac:dyDescent="0.2">
      <c r="A391" s="154"/>
      <c r="B391" s="155"/>
      <c r="C391" s="188" t="s">
        <v>826</v>
      </c>
      <c r="D391" s="159"/>
      <c r="E391" s="160">
        <v>1008</v>
      </c>
      <c r="F391" s="157"/>
      <c r="G391" s="157"/>
      <c r="H391" s="157"/>
      <c r="I391" s="157"/>
      <c r="J391" s="157"/>
      <c r="K391" s="157"/>
      <c r="L391" s="157"/>
      <c r="M391" s="157"/>
      <c r="N391" s="156"/>
      <c r="O391" s="156"/>
      <c r="P391" s="156"/>
      <c r="Q391" s="156"/>
      <c r="R391" s="157"/>
      <c r="S391" s="157"/>
      <c r="T391" s="157"/>
      <c r="U391" s="157"/>
      <c r="V391" s="157"/>
      <c r="W391" s="157"/>
      <c r="X391" s="157"/>
      <c r="Y391" s="157"/>
      <c r="Z391" s="147"/>
      <c r="AA391" s="147"/>
      <c r="AB391" s="147"/>
      <c r="AC391" s="147"/>
      <c r="AD391" s="147"/>
      <c r="AE391" s="147"/>
      <c r="AF391" s="147"/>
      <c r="AG391" s="147" t="s">
        <v>305</v>
      </c>
      <c r="AH391" s="147">
        <v>0</v>
      </c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</row>
    <row r="392" spans="1:60" outlineLevel="1" x14ac:dyDescent="0.2">
      <c r="A392" s="173">
        <v>120</v>
      </c>
      <c r="B392" s="174" t="s">
        <v>832</v>
      </c>
      <c r="C392" s="187" t="s">
        <v>833</v>
      </c>
      <c r="D392" s="175" t="s">
        <v>308</v>
      </c>
      <c r="E392" s="176">
        <v>635.9</v>
      </c>
      <c r="F392" s="177"/>
      <c r="G392" s="178">
        <f>ROUND(E392*F392,2)</f>
        <v>0</v>
      </c>
      <c r="H392" s="158"/>
      <c r="I392" s="157">
        <f>ROUND(E392*H392,2)</f>
        <v>0</v>
      </c>
      <c r="J392" s="158"/>
      <c r="K392" s="157">
        <f>ROUND(E392*J392,2)</f>
        <v>0</v>
      </c>
      <c r="L392" s="157">
        <v>21</v>
      </c>
      <c r="M392" s="157">
        <f>G392*(1+L392/100)</f>
        <v>0</v>
      </c>
      <c r="N392" s="156">
        <v>1.2099999999999999E-3</v>
      </c>
      <c r="O392" s="156">
        <f>ROUND(E392*N392,2)</f>
        <v>0.77</v>
      </c>
      <c r="P392" s="156">
        <v>0</v>
      </c>
      <c r="Q392" s="156">
        <f>ROUND(E392*P392,2)</f>
        <v>0</v>
      </c>
      <c r="R392" s="157"/>
      <c r="S392" s="157" t="s">
        <v>300</v>
      </c>
      <c r="T392" s="157" t="s">
        <v>300</v>
      </c>
      <c r="U392" s="157">
        <v>0.17699999999999999</v>
      </c>
      <c r="V392" s="157">
        <f>ROUND(E392*U392,2)</f>
        <v>112.55</v>
      </c>
      <c r="W392" s="157"/>
      <c r="X392" s="157" t="s">
        <v>301</v>
      </c>
      <c r="Y392" s="157" t="s">
        <v>302</v>
      </c>
      <c r="Z392" s="147"/>
      <c r="AA392" s="147"/>
      <c r="AB392" s="147"/>
      <c r="AC392" s="147"/>
      <c r="AD392" s="147"/>
      <c r="AE392" s="147"/>
      <c r="AF392" s="147"/>
      <c r="AG392" s="147" t="s">
        <v>303</v>
      </c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</row>
    <row r="393" spans="1:60" outlineLevel="2" x14ac:dyDescent="0.2">
      <c r="A393" s="154"/>
      <c r="B393" s="155"/>
      <c r="C393" s="188" t="s">
        <v>834</v>
      </c>
      <c r="D393" s="159"/>
      <c r="E393" s="160">
        <v>635.9</v>
      </c>
      <c r="F393" s="157"/>
      <c r="G393" s="157"/>
      <c r="H393" s="157"/>
      <c r="I393" s="157"/>
      <c r="J393" s="157"/>
      <c r="K393" s="157"/>
      <c r="L393" s="157"/>
      <c r="M393" s="157"/>
      <c r="N393" s="156"/>
      <c r="O393" s="156"/>
      <c r="P393" s="156"/>
      <c r="Q393" s="156"/>
      <c r="R393" s="157"/>
      <c r="S393" s="157"/>
      <c r="T393" s="157"/>
      <c r="U393" s="157"/>
      <c r="V393" s="157"/>
      <c r="W393" s="157"/>
      <c r="X393" s="157"/>
      <c r="Y393" s="157"/>
      <c r="Z393" s="147"/>
      <c r="AA393" s="147"/>
      <c r="AB393" s="147"/>
      <c r="AC393" s="147"/>
      <c r="AD393" s="147"/>
      <c r="AE393" s="147"/>
      <c r="AF393" s="147"/>
      <c r="AG393" s="147" t="s">
        <v>305</v>
      </c>
      <c r="AH393" s="147">
        <v>0</v>
      </c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</row>
    <row r="394" spans="1:60" ht="22.5" outlineLevel="1" x14ac:dyDescent="0.2">
      <c r="A394" s="173">
        <v>121</v>
      </c>
      <c r="B394" s="174" t="s">
        <v>835</v>
      </c>
      <c r="C394" s="187" t="s">
        <v>836</v>
      </c>
      <c r="D394" s="175" t="s">
        <v>308</v>
      </c>
      <c r="E394" s="176">
        <v>49.7</v>
      </c>
      <c r="F394" s="177"/>
      <c r="G394" s="178">
        <f>ROUND(E394*F394,2)</f>
        <v>0</v>
      </c>
      <c r="H394" s="158"/>
      <c r="I394" s="157">
        <f>ROUND(E394*H394,2)</f>
        <v>0</v>
      </c>
      <c r="J394" s="158"/>
      <c r="K394" s="157">
        <f>ROUND(E394*J394,2)</f>
        <v>0</v>
      </c>
      <c r="L394" s="157">
        <v>21</v>
      </c>
      <c r="M394" s="157">
        <f>G394*(1+L394/100)</f>
        <v>0</v>
      </c>
      <c r="N394" s="156">
        <v>5.8500000000000002E-3</v>
      </c>
      <c r="O394" s="156">
        <f>ROUND(E394*N394,2)</f>
        <v>0.28999999999999998</v>
      </c>
      <c r="P394" s="156">
        <v>0</v>
      </c>
      <c r="Q394" s="156">
        <f>ROUND(E394*P394,2)</f>
        <v>0</v>
      </c>
      <c r="R394" s="157"/>
      <c r="S394" s="157" t="s">
        <v>300</v>
      </c>
      <c r="T394" s="157" t="s">
        <v>300</v>
      </c>
      <c r="U394" s="157">
        <v>0.27200000000000002</v>
      </c>
      <c r="V394" s="157">
        <f>ROUND(E394*U394,2)</f>
        <v>13.52</v>
      </c>
      <c r="W394" s="157"/>
      <c r="X394" s="157" t="s">
        <v>301</v>
      </c>
      <c r="Y394" s="157" t="s">
        <v>302</v>
      </c>
      <c r="Z394" s="147"/>
      <c r="AA394" s="147"/>
      <c r="AB394" s="147"/>
      <c r="AC394" s="147"/>
      <c r="AD394" s="147"/>
      <c r="AE394" s="147"/>
      <c r="AF394" s="147"/>
      <c r="AG394" s="147" t="s">
        <v>303</v>
      </c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</row>
    <row r="395" spans="1:60" outlineLevel="2" x14ac:dyDescent="0.2">
      <c r="A395" s="154"/>
      <c r="B395" s="155"/>
      <c r="C395" s="188" t="s">
        <v>837</v>
      </c>
      <c r="D395" s="159"/>
      <c r="E395" s="160">
        <v>49.7</v>
      </c>
      <c r="F395" s="157"/>
      <c r="G395" s="157"/>
      <c r="H395" s="157"/>
      <c r="I395" s="157"/>
      <c r="J395" s="157"/>
      <c r="K395" s="157"/>
      <c r="L395" s="157"/>
      <c r="M395" s="157"/>
      <c r="N395" s="156"/>
      <c r="O395" s="156"/>
      <c r="P395" s="156"/>
      <c r="Q395" s="156"/>
      <c r="R395" s="157"/>
      <c r="S395" s="157"/>
      <c r="T395" s="157"/>
      <c r="U395" s="157"/>
      <c r="V395" s="157"/>
      <c r="W395" s="157"/>
      <c r="X395" s="157"/>
      <c r="Y395" s="157"/>
      <c r="Z395" s="147"/>
      <c r="AA395" s="147"/>
      <c r="AB395" s="147"/>
      <c r="AC395" s="147"/>
      <c r="AD395" s="147"/>
      <c r="AE395" s="147"/>
      <c r="AF395" s="147"/>
      <c r="AG395" s="147" t="s">
        <v>305</v>
      </c>
      <c r="AH395" s="147">
        <v>0</v>
      </c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</row>
    <row r="396" spans="1:60" outlineLevel="1" x14ac:dyDescent="0.2">
      <c r="A396" s="173">
        <v>122</v>
      </c>
      <c r="B396" s="174" t="s">
        <v>838</v>
      </c>
      <c r="C396" s="187" t="s">
        <v>839</v>
      </c>
      <c r="D396" s="175" t="s">
        <v>308</v>
      </c>
      <c r="E396" s="176">
        <v>6.4</v>
      </c>
      <c r="F396" s="177"/>
      <c r="G396" s="178">
        <f>ROUND(E396*F396,2)</f>
        <v>0</v>
      </c>
      <c r="H396" s="158"/>
      <c r="I396" s="157">
        <f>ROUND(E396*H396,2)</f>
        <v>0</v>
      </c>
      <c r="J396" s="158"/>
      <c r="K396" s="157">
        <f>ROUND(E396*J396,2)</f>
        <v>0</v>
      </c>
      <c r="L396" s="157">
        <v>21</v>
      </c>
      <c r="M396" s="157">
        <f>G396*(1+L396/100)</f>
        <v>0</v>
      </c>
      <c r="N396" s="156">
        <v>2.14E-3</v>
      </c>
      <c r="O396" s="156">
        <f>ROUND(E396*N396,2)</f>
        <v>0.01</v>
      </c>
      <c r="P396" s="156">
        <v>0</v>
      </c>
      <c r="Q396" s="156">
        <f>ROUND(E396*P396,2)</f>
        <v>0</v>
      </c>
      <c r="R396" s="157"/>
      <c r="S396" s="157" t="s">
        <v>300</v>
      </c>
      <c r="T396" s="157" t="s">
        <v>300</v>
      </c>
      <c r="U396" s="157">
        <v>0.59099999999999997</v>
      </c>
      <c r="V396" s="157">
        <f>ROUND(E396*U396,2)</f>
        <v>3.78</v>
      </c>
      <c r="W396" s="157"/>
      <c r="X396" s="157" t="s">
        <v>301</v>
      </c>
      <c r="Y396" s="157" t="s">
        <v>302</v>
      </c>
      <c r="Z396" s="147"/>
      <c r="AA396" s="147"/>
      <c r="AB396" s="147"/>
      <c r="AC396" s="147"/>
      <c r="AD396" s="147"/>
      <c r="AE396" s="147"/>
      <c r="AF396" s="147"/>
      <c r="AG396" s="147" t="s">
        <v>303</v>
      </c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</row>
    <row r="397" spans="1:60" outlineLevel="2" x14ac:dyDescent="0.2">
      <c r="A397" s="154"/>
      <c r="B397" s="155"/>
      <c r="C397" s="188" t="s">
        <v>840</v>
      </c>
      <c r="D397" s="159"/>
      <c r="E397" s="160">
        <v>6.4</v>
      </c>
      <c r="F397" s="157"/>
      <c r="G397" s="157"/>
      <c r="H397" s="157"/>
      <c r="I397" s="157"/>
      <c r="J397" s="157"/>
      <c r="K397" s="157"/>
      <c r="L397" s="157"/>
      <c r="M397" s="157"/>
      <c r="N397" s="156"/>
      <c r="O397" s="156"/>
      <c r="P397" s="156"/>
      <c r="Q397" s="156"/>
      <c r="R397" s="157"/>
      <c r="S397" s="157"/>
      <c r="T397" s="157"/>
      <c r="U397" s="157"/>
      <c r="V397" s="157"/>
      <c r="W397" s="157"/>
      <c r="X397" s="157"/>
      <c r="Y397" s="157"/>
      <c r="Z397" s="147"/>
      <c r="AA397" s="147"/>
      <c r="AB397" s="147"/>
      <c r="AC397" s="147"/>
      <c r="AD397" s="147"/>
      <c r="AE397" s="147"/>
      <c r="AF397" s="147"/>
      <c r="AG397" s="147" t="s">
        <v>305</v>
      </c>
      <c r="AH397" s="147">
        <v>0</v>
      </c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</row>
    <row r="398" spans="1:60" outlineLevel="1" x14ac:dyDescent="0.2">
      <c r="A398" s="173">
        <v>123</v>
      </c>
      <c r="B398" s="174" t="s">
        <v>841</v>
      </c>
      <c r="C398" s="187" t="s">
        <v>842</v>
      </c>
      <c r="D398" s="175" t="s">
        <v>308</v>
      </c>
      <c r="E398" s="176">
        <v>1008</v>
      </c>
      <c r="F398" s="177"/>
      <c r="G398" s="178">
        <f>ROUND(E398*F398,2)</f>
        <v>0</v>
      </c>
      <c r="H398" s="158"/>
      <c r="I398" s="157">
        <f>ROUND(E398*H398,2)</f>
        <v>0</v>
      </c>
      <c r="J398" s="158"/>
      <c r="K398" s="157">
        <f>ROUND(E398*J398,2)</f>
        <v>0</v>
      </c>
      <c r="L398" s="157">
        <v>21</v>
      </c>
      <c r="M398" s="157">
        <f>G398*(1+L398/100)</f>
        <v>0</v>
      </c>
      <c r="N398" s="156">
        <v>0</v>
      </c>
      <c r="O398" s="156">
        <f>ROUND(E398*N398,2)</f>
        <v>0</v>
      </c>
      <c r="P398" s="156">
        <v>0</v>
      </c>
      <c r="Q398" s="156">
        <f>ROUND(E398*P398,2)</f>
        <v>0</v>
      </c>
      <c r="R398" s="157"/>
      <c r="S398" s="157" t="s">
        <v>300</v>
      </c>
      <c r="T398" s="157" t="s">
        <v>300</v>
      </c>
      <c r="U398" s="157">
        <v>0.03</v>
      </c>
      <c r="V398" s="157">
        <f>ROUND(E398*U398,2)</f>
        <v>30.24</v>
      </c>
      <c r="W398" s="157"/>
      <c r="X398" s="157" t="s">
        <v>301</v>
      </c>
      <c r="Y398" s="157" t="s">
        <v>302</v>
      </c>
      <c r="Z398" s="147"/>
      <c r="AA398" s="147"/>
      <c r="AB398" s="147"/>
      <c r="AC398" s="147"/>
      <c r="AD398" s="147"/>
      <c r="AE398" s="147"/>
      <c r="AF398" s="147"/>
      <c r="AG398" s="147" t="s">
        <v>303</v>
      </c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</row>
    <row r="399" spans="1:60" outlineLevel="2" x14ac:dyDescent="0.2">
      <c r="A399" s="154"/>
      <c r="B399" s="155"/>
      <c r="C399" s="188" t="s">
        <v>826</v>
      </c>
      <c r="D399" s="159"/>
      <c r="E399" s="160">
        <v>1008</v>
      </c>
      <c r="F399" s="157"/>
      <c r="G399" s="157"/>
      <c r="H399" s="157"/>
      <c r="I399" s="157"/>
      <c r="J399" s="157"/>
      <c r="K399" s="157"/>
      <c r="L399" s="157"/>
      <c r="M399" s="157"/>
      <c r="N399" s="156"/>
      <c r="O399" s="156"/>
      <c r="P399" s="156"/>
      <c r="Q399" s="156"/>
      <c r="R399" s="157"/>
      <c r="S399" s="157"/>
      <c r="T399" s="157"/>
      <c r="U399" s="157"/>
      <c r="V399" s="157"/>
      <c r="W399" s="157"/>
      <c r="X399" s="157"/>
      <c r="Y399" s="157"/>
      <c r="Z399" s="147"/>
      <c r="AA399" s="147"/>
      <c r="AB399" s="147"/>
      <c r="AC399" s="147"/>
      <c r="AD399" s="147"/>
      <c r="AE399" s="147"/>
      <c r="AF399" s="147"/>
      <c r="AG399" s="147" t="s">
        <v>305</v>
      </c>
      <c r="AH399" s="147">
        <v>0</v>
      </c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</row>
    <row r="400" spans="1:60" outlineLevel="1" x14ac:dyDescent="0.2">
      <c r="A400" s="173">
        <v>124</v>
      </c>
      <c r="B400" s="174" t="s">
        <v>843</v>
      </c>
      <c r="C400" s="187" t="s">
        <v>844</v>
      </c>
      <c r="D400" s="175" t="s">
        <v>314</v>
      </c>
      <c r="E400" s="176">
        <v>1008</v>
      </c>
      <c r="F400" s="177"/>
      <c r="G400" s="178">
        <f>ROUND(E400*F400,2)</f>
        <v>0</v>
      </c>
      <c r="H400" s="158"/>
      <c r="I400" s="157">
        <f>ROUND(E400*H400,2)</f>
        <v>0</v>
      </c>
      <c r="J400" s="158"/>
      <c r="K400" s="157">
        <f>ROUND(E400*J400,2)</f>
        <v>0</v>
      </c>
      <c r="L400" s="157">
        <v>21</v>
      </c>
      <c r="M400" s="157">
        <f>G400*(1+L400/100)</f>
        <v>0</v>
      </c>
      <c r="N400" s="156">
        <v>1.4999999999999999E-2</v>
      </c>
      <c r="O400" s="156">
        <f>ROUND(E400*N400,2)</f>
        <v>15.12</v>
      </c>
      <c r="P400" s="156">
        <v>0</v>
      </c>
      <c r="Q400" s="156">
        <f>ROUND(E400*P400,2)</f>
        <v>0</v>
      </c>
      <c r="R400" s="157" t="s">
        <v>349</v>
      </c>
      <c r="S400" s="157" t="s">
        <v>300</v>
      </c>
      <c r="T400" s="157" t="s">
        <v>300</v>
      </c>
      <c r="U400" s="157">
        <v>0</v>
      </c>
      <c r="V400" s="157">
        <f>ROUND(E400*U400,2)</f>
        <v>0</v>
      </c>
      <c r="W400" s="157"/>
      <c r="X400" s="157" t="s">
        <v>334</v>
      </c>
      <c r="Y400" s="157" t="s">
        <v>302</v>
      </c>
      <c r="Z400" s="147"/>
      <c r="AA400" s="147"/>
      <c r="AB400" s="147"/>
      <c r="AC400" s="147"/>
      <c r="AD400" s="147"/>
      <c r="AE400" s="147"/>
      <c r="AF400" s="147"/>
      <c r="AG400" s="147" t="s">
        <v>335</v>
      </c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</row>
    <row r="401" spans="1:60" outlineLevel="2" x14ac:dyDescent="0.2">
      <c r="A401" s="154"/>
      <c r="B401" s="155"/>
      <c r="C401" s="188" t="s">
        <v>826</v>
      </c>
      <c r="D401" s="159"/>
      <c r="E401" s="160">
        <v>1008</v>
      </c>
      <c r="F401" s="157"/>
      <c r="G401" s="157"/>
      <c r="H401" s="157"/>
      <c r="I401" s="157"/>
      <c r="J401" s="157"/>
      <c r="K401" s="157"/>
      <c r="L401" s="157"/>
      <c r="M401" s="157"/>
      <c r="N401" s="156"/>
      <c r="O401" s="156"/>
      <c r="P401" s="156"/>
      <c r="Q401" s="156"/>
      <c r="R401" s="157"/>
      <c r="S401" s="157"/>
      <c r="T401" s="157"/>
      <c r="U401" s="157"/>
      <c r="V401" s="157"/>
      <c r="W401" s="157"/>
      <c r="X401" s="157"/>
      <c r="Y401" s="157"/>
      <c r="Z401" s="147"/>
      <c r="AA401" s="147"/>
      <c r="AB401" s="147"/>
      <c r="AC401" s="147"/>
      <c r="AD401" s="147"/>
      <c r="AE401" s="147"/>
      <c r="AF401" s="147"/>
      <c r="AG401" s="147" t="s">
        <v>305</v>
      </c>
      <c r="AH401" s="147">
        <v>0</v>
      </c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</row>
    <row r="402" spans="1:60" outlineLevel="1" x14ac:dyDescent="0.2">
      <c r="A402" s="173">
        <v>125</v>
      </c>
      <c r="B402" s="174" t="s">
        <v>845</v>
      </c>
      <c r="C402" s="187" t="s">
        <v>846</v>
      </c>
      <c r="D402" s="175" t="s">
        <v>308</v>
      </c>
      <c r="E402" s="176">
        <v>4032</v>
      </c>
      <c r="F402" s="177"/>
      <c r="G402" s="178">
        <f>ROUND(E402*F402,2)</f>
        <v>0</v>
      </c>
      <c r="H402" s="158"/>
      <c r="I402" s="157">
        <f>ROUND(E402*H402,2)</f>
        <v>0</v>
      </c>
      <c r="J402" s="158"/>
      <c r="K402" s="157">
        <f>ROUND(E402*J402,2)</f>
        <v>0</v>
      </c>
      <c r="L402" s="157">
        <v>21</v>
      </c>
      <c r="M402" s="157">
        <f>G402*(1+L402/100)</f>
        <v>0</v>
      </c>
      <c r="N402" s="156">
        <v>1.4999999999999999E-4</v>
      </c>
      <c r="O402" s="156">
        <f>ROUND(E402*N402,2)</f>
        <v>0.6</v>
      </c>
      <c r="P402" s="156">
        <v>0</v>
      </c>
      <c r="Q402" s="156">
        <f>ROUND(E402*P402,2)</f>
        <v>0</v>
      </c>
      <c r="R402" s="157"/>
      <c r="S402" s="157" t="s">
        <v>300</v>
      </c>
      <c r="T402" s="157" t="s">
        <v>300</v>
      </c>
      <c r="U402" s="157">
        <v>0</v>
      </c>
      <c r="V402" s="157">
        <f>ROUND(E402*U402,2)</f>
        <v>0</v>
      </c>
      <c r="W402" s="157"/>
      <c r="X402" s="157" t="s">
        <v>301</v>
      </c>
      <c r="Y402" s="157" t="s">
        <v>302</v>
      </c>
      <c r="Z402" s="147"/>
      <c r="AA402" s="147"/>
      <c r="AB402" s="147"/>
      <c r="AC402" s="147"/>
      <c r="AD402" s="147"/>
      <c r="AE402" s="147"/>
      <c r="AF402" s="147"/>
      <c r="AG402" s="147" t="s">
        <v>303</v>
      </c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</row>
    <row r="403" spans="1:60" outlineLevel="2" x14ac:dyDescent="0.2">
      <c r="A403" s="154"/>
      <c r="B403" s="155"/>
      <c r="C403" s="188" t="s">
        <v>829</v>
      </c>
      <c r="D403" s="159"/>
      <c r="E403" s="160">
        <v>4032</v>
      </c>
      <c r="F403" s="157"/>
      <c r="G403" s="157"/>
      <c r="H403" s="157"/>
      <c r="I403" s="157"/>
      <c r="J403" s="157"/>
      <c r="K403" s="157"/>
      <c r="L403" s="157"/>
      <c r="M403" s="157"/>
      <c r="N403" s="156"/>
      <c r="O403" s="156"/>
      <c r="P403" s="156"/>
      <c r="Q403" s="156"/>
      <c r="R403" s="157"/>
      <c r="S403" s="157"/>
      <c r="T403" s="157"/>
      <c r="U403" s="157"/>
      <c r="V403" s="157"/>
      <c r="W403" s="157"/>
      <c r="X403" s="157"/>
      <c r="Y403" s="157"/>
      <c r="Z403" s="147"/>
      <c r="AA403" s="147"/>
      <c r="AB403" s="147"/>
      <c r="AC403" s="147"/>
      <c r="AD403" s="147"/>
      <c r="AE403" s="147"/>
      <c r="AF403" s="147"/>
      <c r="AG403" s="147" t="s">
        <v>305</v>
      </c>
      <c r="AH403" s="147">
        <v>0</v>
      </c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</row>
    <row r="404" spans="1:60" ht="25.5" x14ac:dyDescent="0.2">
      <c r="A404" s="163" t="s">
        <v>295</v>
      </c>
      <c r="B404" s="164" t="s">
        <v>192</v>
      </c>
      <c r="C404" s="186" t="s">
        <v>193</v>
      </c>
      <c r="D404" s="165"/>
      <c r="E404" s="166"/>
      <c r="F404" s="167"/>
      <c r="G404" s="168">
        <f>SUMIF(AG405:AG423,"&lt;&gt;NOR",G405:G423)</f>
        <v>0</v>
      </c>
      <c r="H404" s="162"/>
      <c r="I404" s="162">
        <f>SUM(I405:I423)</f>
        <v>0</v>
      </c>
      <c r="J404" s="162"/>
      <c r="K404" s="162">
        <f>SUM(K405:K423)</f>
        <v>0</v>
      </c>
      <c r="L404" s="162"/>
      <c r="M404" s="162">
        <f>SUM(M405:M423)</f>
        <v>0</v>
      </c>
      <c r="N404" s="161"/>
      <c r="O404" s="161">
        <f>SUM(O405:O423)</f>
        <v>0.81</v>
      </c>
      <c r="P404" s="161"/>
      <c r="Q404" s="161">
        <f>SUM(Q405:Q423)</f>
        <v>0</v>
      </c>
      <c r="R404" s="162"/>
      <c r="S404" s="162"/>
      <c r="T404" s="162"/>
      <c r="U404" s="162"/>
      <c r="V404" s="162">
        <f>SUM(V405:V423)</f>
        <v>198.51000000000002</v>
      </c>
      <c r="W404" s="162"/>
      <c r="X404" s="162"/>
      <c r="Y404" s="162"/>
      <c r="AG404" t="s">
        <v>296</v>
      </c>
    </row>
    <row r="405" spans="1:60" outlineLevel="1" x14ac:dyDescent="0.2">
      <c r="A405" s="173">
        <v>126</v>
      </c>
      <c r="B405" s="174" t="s">
        <v>847</v>
      </c>
      <c r="C405" s="187" t="s">
        <v>848</v>
      </c>
      <c r="D405" s="175" t="s">
        <v>308</v>
      </c>
      <c r="E405" s="176">
        <v>635.9</v>
      </c>
      <c r="F405" s="177"/>
      <c r="G405" s="178">
        <f>ROUND(E405*F405,2)</f>
        <v>0</v>
      </c>
      <c r="H405" s="158"/>
      <c r="I405" s="157">
        <f>ROUND(E405*H405,2)</f>
        <v>0</v>
      </c>
      <c r="J405" s="158"/>
      <c r="K405" s="157">
        <f>ROUND(E405*J405,2)</f>
        <v>0</v>
      </c>
      <c r="L405" s="157">
        <v>21</v>
      </c>
      <c r="M405" s="157">
        <f>G405*(1+L405/100)</f>
        <v>0</v>
      </c>
      <c r="N405" s="156">
        <v>4.0000000000000003E-5</v>
      </c>
      <c r="O405" s="156">
        <f>ROUND(E405*N405,2)</f>
        <v>0.03</v>
      </c>
      <c r="P405" s="156">
        <v>0</v>
      </c>
      <c r="Q405" s="156">
        <f>ROUND(E405*P405,2)</f>
        <v>0</v>
      </c>
      <c r="R405" s="157"/>
      <c r="S405" s="157" t="s">
        <v>300</v>
      </c>
      <c r="T405" s="157" t="s">
        <v>300</v>
      </c>
      <c r="U405" s="157">
        <v>0.308</v>
      </c>
      <c r="V405" s="157">
        <f>ROUND(E405*U405,2)</f>
        <v>195.86</v>
      </c>
      <c r="W405" s="157"/>
      <c r="X405" s="157" t="s">
        <v>301</v>
      </c>
      <c r="Y405" s="157" t="s">
        <v>302</v>
      </c>
      <c r="Z405" s="147"/>
      <c r="AA405" s="147"/>
      <c r="AB405" s="147"/>
      <c r="AC405" s="147"/>
      <c r="AD405" s="147"/>
      <c r="AE405" s="147"/>
      <c r="AF405" s="147"/>
      <c r="AG405" s="147" t="s">
        <v>303</v>
      </c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</row>
    <row r="406" spans="1:60" outlineLevel="2" x14ac:dyDescent="0.2">
      <c r="A406" s="154"/>
      <c r="B406" s="155"/>
      <c r="C406" s="188" t="s">
        <v>834</v>
      </c>
      <c r="D406" s="159"/>
      <c r="E406" s="160">
        <v>635.9</v>
      </c>
      <c r="F406" s="157"/>
      <c r="G406" s="157"/>
      <c r="H406" s="157"/>
      <c r="I406" s="157"/>
      <c r="J406" s="157"/>
      <c r="K406" s="157"/>
      <c r="L406" s="157"/>
      <c r="M406" s="157"/>
      <c r="N406" s="156"/>
      <c r="O406" s="156"/>
      <c r="P406" s="156"/>
      <c r="Q406" s="156"/>
      <c r="R406" s="157"/>
      <c r="S406" s="157"/>
      <c r="T406" s="157"/>
      <c r="U406" s="157"/>
      <c r="V406" s="157"/>
      <c r="W406" s="157"/>
      <c r="X406" s="157"/>
      <c r="Y406" s="157"/>
      <c r="Z406" s="147"/>
      <c r="AA406" s="147"/>
      <c r="AB406" s="147"/>
      <c r="AC406" s="147"/>
      <c r="AD406" s="147"/>
      <c r="AE406" s="147"/>
      <c r="AF406" s="147"/>
      <c r="AG406" s="147" t="s">
        <v>305</v>
      </c>
      <c r="AH406" s="147">
        <v>0</v>
      </c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</row>
    <row r="407" spans="1:60" ht="22.5" outlineLevel="1" x14ac:dyDescent="0.2">
      <c r="A407" s="173">
        <v>127</v>
      </c>
      <c r="B407" s="174" t="s">
        <v>849</v>
      </c>
      <c r="C407" s="187" t="s">
        <v>850</v>
      </c>
      <c r="D407" s="175" t="s">
        <v>314</v>
      </c>
      <c r="E407" s="176">
        <v>2</v>
      </c>
      <c r="F407" s="177"/>
      <c r="G407" s="178">
        <f>ROUND(E407*F407,2)</f>
        <v>0</v>
      </c>
      <c r="H407" s="158"/>
      <c r="I407" s="157">
        <f>ROUND(E407*H407,2)</f>
        <v>0</v>
      </c>
      <c r="J407" s="158"/>
      <c r="K407" s="157">
        <f>ROUND(E407*J407,2)</f>
        <v>0</v>
      </c>
      <c r="L407" s="157">
        <v>21</v>
      </c>
      <c r="M407" s="157">
        <f>G407*(1+L407/100)</f>
        <v>0</v>
      </c>
      <c r="N407" s="156">
        <v>3.0000000000000001E-5</v>
      </c>
      <c r="O407" s="156">
        <f>ROUND(E407*N407,2)</f>
        <v>0</v>
      </c>
      <c r="P407" s="156">
        <v>0</v>
      </c>
      <c r="Q407" s="156">
        <f>ROUND(E407*P407,2)</f>
        <v>0</v>
      </c>
      <c r="R407" s="157"/>
      <c r="S407" s="157" t="s">
        <v>332</v>
      </c>
      <c r="T407" s="157" t="s">
        <v>333</v>
      </c>
      <c r="U407" s="157">
        <v>0.125</v>
      </c>
      <c r="V407" s="157">
        <f>ROUND(E407*U407,2)</f>
        <v>0.25</v>
      </c>
      <c r="W407" s="157"/>
      <c r="X407" s="157" t="s">
        <v>301</v>
      </c>
      <c r="Y407" s="157" t="s">
        <v>302</v>
      </c>
      <c r="Z407" s="147"/>
      <c r="AA407" s="147"/>
      <c r="AB407" s="147"/>
      <c r="AC407" s="147"/>
      <c r="AD407" s="147"/>
      <c r="AE407" s="147"/>
      <c r="AF407" s="147"/>
      <c r="AG407" s="147" t="s">
        <v>303</v>
      </c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</row>
    <row r="408" spans="1:60" outlineLevel="2" x14ac:dyDescent="0.2">
      <c r="A408" s="154"/>
      <c r="B408" s="155"/>
      <c r="C408" s="188" t="s">
        <v>851</v>
      </c>
      <c r="D408" s="159"/>
      <c r="E408" s="160">
        <v>2</v>
      </c>
      <c r="F408" s="157"/>
      <c r="G408" s="157"/>
      <c r="H408" s="157"/>
      <c r="I408" s="157"/>
      <c r="J408" s="157"/>
      <c r="K408" s="157"/>
      <c r="L408" s="157"/>
      <c r="M408" s="157"/>
      <c r="N408" s="156"/>
      <c r="O408" s="156"/>
      <c r="P408" s="156"/>
      <c r="Q408" s="156"/>
      <c r="R408" s="157"/>
      <c r="S408" s="157"/>
      <c r="T408" s="157"/>
      <c r="U408" s="157"/>
      <c r="V408" s="157"/>
      <c r="W408" s="157"/>
      <c r="X408" s="157"/>
      <c r="Y408" s="157"/>
      <c r="Z408" s="147"/>
      <c r="AA408" s="147"/>
      <c r="AB408" s="147"/>
      <c r="AC408" s="147"/>
      <c r="AD408" s="147"/>
      <c r="AE408" s="147"/>
      <c r="AF408" s="147"/>
      <c r="AG408" s="147" t="s">
        <v>305</v>
      </c>
      <c r="AH408" s="147">
        <v>0</v>
      </c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</row>
    <row r="409" spans="1:60" ht="22.5" outlineLevel="1" x14ac:dyDescent="0.2">
      <c r="A409" s="173">
        <v>128</v>
      </c>
      <c r="B409" s="174" t="s">
        <v>852</v>
      </c>
      <c r="C409" s="187" t="s">
        <v>853</v>
      </c>
      <c r="D409" s="175" t="s">
        <v>314</v>
      </c>
      <c r="E409" s="176">
        <v>4</v>
      </c>
      <c r="F409" s="177"/>
      <c r="G409" s="178">
        <f>ROUND(E409*F409,2)</f>
        <v>0</v>
      </c>
      <c r="H409" s="158"/>
      <c r="I409" s="157">
        <f>ROUND(E409*H409,2)</f>
        <v>0</v>
      </c>
      <c r="J409" s="158"/>
      <c r="K409" s="157">
        <f>ROUND(E409*J409,2)</f>
        <v>0</v>
      </c>
      <c r="L409" s="157">
        <v>21</v>
      </c>
      <c r="M409" s="157">
        <f>G409*(1+L409/100)</f>
        <v>0</v>
      </c>
      <c r="N409" s="156">
        <v>2.0000000000000002E-5</v>
      </c>
      <c r="O409" s="156">
        <f>ROUND(E409*N409,2)</f>
        <v>0</v>
      </c>
      <c r="P409" s="156">
        <v>0</v>
      </c>
      <c r="Q409" s="156">
        <f>ROUND(E409*P409,2)</f>
        <v>0</v>
      </c>
      <c r="R409" s="157"/>
      <c r="S409" s="157" t="s">
        <v>332</v>
      </c>
      <c r="T409" s="157" t="s">
        <v>333</v>
      </c>
      <c r="U409" s="157">
        <v>0.125</v>
      </c>
      <c r="V409" s="157">
        <f>ROUND(E409*U409,2)</f>
        <v>0.5</v>
      </c>
      <c r="W409" s="157"/>
      <c r="X409" s="157" t="s">
        <v>301</v>
      </c>
      <c r="Y409" s="157" t="s">
        <v>302</v>
      </c>
      <c r="Z409" s="147"/>
      <c r="AA409" s="147"/>
      <c r="AB409" s="147"/>
      <c r="AC409" s="147"/>
      <c r="AD409" s="147"/>
      <c r="AE409" s="147"/>
      <c r="AF409" s="147"/>
      <c r="AG409" s="147" t="s">
        <v>303</v>
      </c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</row>
    <row r="410" spans="1:60" outlineLevel="2" x14ac:dyDescent="0.2">
      <c r="A410" s="154"/>
      <c r="B410" s="155"/>
      <c r="C410" s="188" t="s">
        <v>854</v>
      </c>
      <c r="D410" s="159"/>
      <c r="E410" s="160">
        <v>4</v>
      </c>
      <c r="F410" s="157"/>
      <c r="G410" s="157"/>
      <c r="H410" s="157"/>
      <c r="I410" s="157"/>
      <c r="J410" s="157"/>
      <c r="K410" s="157"/>
      <c r="L410" s="157"/>
      <c r="M410" s="157"/>
      <c r="N410" s="156"/>
      <c r="O410" s="156"/>
      <c r="P410" s="156"/>
      <c r="Q410" s="156"/>
      <c r="R410" s="157"/>
      <c r="S410" s="157"/>
      <c r="T410" s="157"/>
      <c r="U410" s="157"/>
      <c r="V410" s="157"/>
      <c r="W410" s="157"/>
      <c r="X410" s="157"/>
      <c r="Y410" s="157"/>
      <c r="Z410" s="147"/>
      <c r="AA410" s="147"/>
      <c r="AB410" s="147"/>
      <c r="AC410" s="147"/>
      <c r="AD410" s="147"/>
      <c r="AE410" s="147"/>
      <c r="AF410" s="147"/>
      <c r="AG410" s="147" t="s">
        <v>305</v>
      </c>
      <c r="AH410" s="147">
        <v>0</v>
      </c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</row>
    <row r="411" spans="1:60" ht="22.5" outlineLevel="1" x14ac:dyDescent="0.2">
      <c r="A411" s="173">
        <v>129</v>
      </c>
      <c r="B411" s="174" t="s">
        <v>855</v>
      </c>
      <c r="C411" s="187" t="s">
        <v>856</v>
      </c>
      <c r="D411" s="175" t="s">
        <v>314</v>
      </c>
      <c r="E411" s="176">
        <v>7</v>
      </c>
      <c r="F411" s="177"/>
      <c r="G411" s="178">
        <f>ROUND(E411*F411,2)</f>
        <v>0</v>
      </c>
      <c r="H411" s="158"/>
      <c r="I411" s="157">
        <f>ROUND(E411*H411,2)</f>
        <v>0</v>
      </c>
      <c r="J411" s="158"/>
      <c r="K411" s="157">
        <f>ROUND(E411*J411,2)</f>
        <v>0</v>
      </c>
      <c r="L411" s="157">
        <v>21</v>
      </c>
      <c r="M411" s="157">
        <f>G411*(1+L411/100)</f>
        <v>0</v>
      </c>
      <c r="N411" s="156">
        <v>3.0000000000000001E-5</v>
      </c>
      <c r="O411" s="156">
        <f>ROUND(E411*N411,2)</f>
        <v>0</v>
      </c>
      <c r="P411" s="156">
        <v>0</v>
      </c>
      <c r="Q411" s="156">
        <f>ROUND(E411*P411,2)</f>
        <v>0</v>
      </c>
      <c r="R411" s="157"/>
      <c r="S411" s="157" t="s">
        <v>332</v>
      </c>
      <c r="T411" s="157" t="s">
        <v>333</v>
      </c>
      <c r="U411" s="157">
        <v>0.125</v>
      </c>
      <c r="V411" s="157">
        <f>ROUND(E411*U411,2)</f>
        <v>0.88</v>
      </c>
      <c r="W411" s="157"/>
      <c r="X411" s="157" t="s">
        <v>301</v>
      </c>
      <c r="Y411" s="157" t="s">
        <v>302</v>
      </c>
      <c r="Z411" s="147"/>
      <c r="AA411" s="147"/>
      <c r="AB411" s="147"/>
      <c r="AC411" s="147"/>
      <c r="AD411" s="147"/>
      <c r="AE411" s="147"/>
      <c r="AF411" s="147"/>
      <c r="AG411" s="147" t="s">
        <v>303</v>
      </c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</row>
    <row r="412" spans="1:60" outlineLevel="2" x14ac:dyDescent="0.2">
      <c r="A412" s="154"/>
      <c r="B412" s="155"/>
      <c r="C412" s="188" t="s">
        <v>159</v>
      </c>
      <c r="D412" s="159"/>
      <c r="E412" s="160">
        <v>3</v>
      </c>
      <c r="F412" s="157"/>
      <c r="G412" s="157"/>
      <c r="H412" s="157"/>
      <c r="I412" s="157"/>
      <c r="J412" s="157"/>
      <c r="K412" s="157"/>
      <c r="L412" s="157"/>
      <c r="M412" s="157"/>
      <c r="N412" s="156"/>
      <c r="O412" s="156"/>
      <c r="P412" s="156"/>
      <c r="Q412" s="156"/>
      <c r="R412" s="157"/>
      <c r="S412" s="157"/>
      <c r="T412" s="157"/>
      <c r="U412" s="157"/>
      <c r="V412" s="157"/>
      <c r="W412" s="157"/>
      <c r="X412" s="157"/>
      <c r="Y412" s="157"/>
      <c r="Z412" s="147"/>
      <c r="AA412" s="147"/>
      <c r="AB412" s="147"/>
      <c r="AC412" s="147"/>
      <c r="AD412" s="147"/>
      <c r="AE412" s="147"/>
      <c r="AF412" s="147"/>
      <c r="AG412" s="147" t="s">
        <v>305</v>
      </c>
      <c r="AH412" s="147">
        <v>0</v>
      </c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</row>
    <row r="413" spans="1:60" outlineLevel="3" x14ac:dyDescent="0.2">
      <c r="A413" s="154"/>
      <c r="B413" s="155"/>
      <c r="C413" s="188" t="s">
        <v>163</v>
      </c>
      <c r="D413" s="159"/>
      <c r="E413" s="160">
        <v>4</v>
      </c>
      <c r="F413" s="157"/>
      <c r="G413" s="157"/>
      <c r="H413" s="157"/>
      <c r="I413" s="157"/>
      <c r="J413" s="157"/>
      <c r="K413" s="157"/>
      <c r="L413" s="157"/>
      <c r="M413" s="157"/>
      <c r="N413" s="156"/>
      <c r="O413" s="156"/>
      <c r="P413" s="156"/>
      <c r="Q413" s="156"/>
      <c r="R413" s="157"/>
      <c r="S413" s="157"/>
      <c r="T413" s="157"/>
      <c r="U413" s="157"/>
      <c r="V413" s="157"/>
      <c r="W413" s="157"/>
      <c r="X413" s="157"/>
      <c r="Y413" s="157"/>
      <c r="Z413" s="147"/>
      <c r="AA413" s="147"/>
      <c r="AB413" s="147"/>
      <c r="AC413" s="147"/>
      <c r="AD413" s="147"/>
      <c r="AE413" s="147"/>
      <c r="AF413" s="147"/>
      <c r="AG413" s="147" t="s">
        <v>305</v>
      </c>
      <c r="AH413" s="147">
        <v>0</v>
      </c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</row>
    <row r="414" spans="1:60" ht="45" outlineLevel="1" x14ac:dyDescent="0.2">
      <c r="A414" s="173">
        <v>130</v>
      </c>
      <c r="B414" s="174" t="s">
        <v>857</v>
      </c>
      <c r="C414" s="187" t="s">
        <v>858</v>
      </c>
      <c r="D414" s="175" t="s">
        <v>370</v>
      </c>
      <c r="E414" s="176">
        <v>1</v>
      </c>
      <c r="F414" s="177"/>
      <c r="G414" s="178">
        <f>ROUND(E414*F414,2)</f>
        <v>0</v>
      </c>
      <c r="H414" s="158"/>
      <c r="I414" s="157">
        <f>ROUND(E414*H414,2)</f>
        <v>0</v>
      </c>
      <c r="J414" s="158"/>
      <c r="K414" s="157">
        <f>ROUND(E414*J414,2)</f>
        <v>0</v>
      </c>
      <c r="L414" s="157">
        <v>21</v>
      </c>
      <c r="M414" s="157">
        <f>G414*(1+L414/100)</f>
        <v>0</v>
      </c>
      <c r="N414" s="156">
        <v>0.5</v>
      </c>
      <c r="O414" s="156">
        <f>ROUND(E414*N414,2)</f>
        <v>0.5</v>
      </c>
      <c r="P414" s="156">
        <v>0</v>
      </c>
      <c r="Q414" s="156">
        <f>ROUND(E414*P414,2)</f>
        <v>0</v>
      </c>
      <c r="R414" s="157"/>
      <c r="S414" s="157" t="s">
        <v>332</v>
      </c>
      <c r="T414" s="157" t="s">
        <v>333</v>
      </c>
      <c r="U414" s="157">
        <v>0</v>
      </c>
      <c r="V414" s="157">
        <f>ROUND(E414*U414,2)</f>
        <v>0</v>
      </c>
      <c r="W414" s="157"/>
      <c r="X414" s="157" t="s">
        <v>301</v>
      </c>
      <c r="Y414" s="157" t="s">
        <v>302</v>
      </c>
      <c r="Z414" s="147"/>
      <c r="AA414" s="147"/>
      <c r="AB414" s="147"/>
      <c r="AC414" s="147"/>
      <c r="AD414" s="147"/>
      <c r="AE414" s="147"/>
      <c r="AF414" s="147"/>
      <c r="AG414" s="147" t="s">
        <v>303</v>
      </c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</row>
    <row r="415" spans="1:60" outlineLevel="2" x14ac:dyDescent="0.2">
      <c r="A415" s="154"/>
      <c r="B415" s="155"/>
      <c r="C415" s="188" t="s">
        <v>859</v>
      </c>
      <c r="D415" s="159"/>
      <c r="E415" s="160">
        <v>1</v>
      </c>
      <c r="F415" s="157"/>
      <c r="G415" s="157"/>
      <c r="H415" s="157"/>
      <c r="I415" s="157"/>
      <c r="J415" s="157"/>
      <c r="K415" s="157"/>
      <c r="L415" s="157"/>
      <c r="M415" s="157"/>
      <c r="N415" s="156"/>
      <c r="O415" s="156"/>
      <c r="P415" s="156"/>
      <c r="Q415" s="156"/>
      <c r="R415" s="157"/>
      <c r="S415" s="157"/>
      <c r="T415" s="157"/>
      <c r="U415" s="157"/>
      <c r="V415" s="157"/>
      <c r="W415" s="157"/>
      <c r="X415" s="157"/>
      <c r="Y415" s="157"/>
      <c r="Z415" s="147"/>
      <c r="AA415" s="147"/>
      <c r="AB415" s="147"/>
      <c r="AC415" s="147"/>
      <c r="AD415" s="147"/>
      <c r="AE415" s="147"/>
      <c r="AF415" s="147"/>
      <c r="AG415" s="147" t="s">
        <v>305</v>
      </c>
      <c r="AH415" s="147">
        <v>0</v>
      </c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</row>
    <row r="416" spans="1:60" ht="45" outlineLevel="1" x14ac:dyDescent="0.2">
      <c r="A416" s="173">
        <v>131</v>
      </c>
      <c r="B416" s="174" t="s">
        <v>860</v>
      </c>
      <c r="C416" s="187" t="s">
        <v>861</v>
      </c>
      <c r="D416" s="175" t="s">
        <v>370</v>
      </c>
      <c r="E416" s="176">
        <v>1</v>
      </c>
      <c r="F416" s="177"/>
      <c r="G416" s="178">
        <f>ROUND(E416*F416,2)</f>
        <v>0</v>
      </c>
      <c r="H416" s="158"/>
      <c r="I416" s="157">
        <f>ROUND(E416*H416,2)</f>
        <v>0</v>
      </c>
      <c r="J416" s="158"/>
      <c r="K416" s="157">
        <f>ROUND(E416*J416,2)</f>
        <v>0</v>
      </c>
      <c r="L416" s="157">
        <v>21</v>
      </c>
      <c r="M416" s="157">
        <f>G416*(1+L416/100)</f>
        <v>0</v>
      </c>
      <c r="N416" s="156">
        <v>0.25</v>
      </c>
      <c r="O416" s="156">
        <f>ROUND(E416*N416,2)</f>
        <v>0.25</v>
      </c>
      <c r="P416" s="156">
        <v>0</v>
      </c>
      <c r="Q416" s="156">
        <f>ROUND(E416*P416,2)</f>
        <v>0</v>
      </c>
      <c r="R416" s="157"/>
      <c r="S416" s="157" t="s">
        <v>332</v>
      </c>
      <c r="T416" s="157" t="s">
        <v>333</v>
      </c>
      <c r="U416" s="157">
        <v>0</v>
      </c>
      <c r="V416" s="157">
        <f>ROUND(E416*U416,2)</f>
        <v>0</v>
      </c>
      <c r="W416" s="157"/>
      <c r="X416" s="157" t="s">
        <v>301</v>
      </c>
      <c r="Y416" s="157" t="s">
        <v>302</v>
      </c>
      <c r="Z416" s="147"/>
      <c r="AA416" s="147"/>
      <c r="AB416" s="147"/>
      <c r="AC416" s="147"/>
      <c r="AD416" s="147"/>
      <c r="AE416" s="147"/>
      <c r="AF416" s="147"/>
      <c r="AG416" s="147" t="s">
        <v>303</v>
      </c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</row>
    <row r="417" spans="1:60" outlineLevel="2" x14ac:dyDescent="0.2">
      <c r="A417" s="154"/>
      <c r="B417" s="155"/>
      <c r="C417" s="188" t="s">
        <v>862</v>
      </c>
      <c r="D417" s="159"/>
      <c r="E417" s="160">
        <v>1</v>
      </c>
      <c r="F417" s="157"/>
      <c r="G417" s="157"/>
      <c r="H417" s="157"/>
      <c r="I417" s="157"/>
      <c r="J417" s="157"/>
      <c r="K417" s="157"/>
      <c r="L417" s="157"/>
      <c r="M417" s="157"/>
      <c r="N417" s="156"/>
      <c r="O417" s="156"/>
      <c r="P417" s="156"/>
      <c r="Q417" s="156"/>
      <c r="R417" s="157"/>
      <c r="S417" s="157"/>
      <c r="T417" s="157"/>
      <c r="U417" s="157"/>
      <c r="V417" s="157"/>
      <c r="W417" s="157"/>
      <c r="X417" s="157"/>
      <c r="Y417" s="157"/>
      <c r="Z417" s="147"/>
      <c r="AA417" s="147"/>
      <c r="AB417" s="147"/>
      <c r="AC417" s="147"/>
      <c r="AD417" s="147"/>
      <c r="AE417" s="147"/>
      <c r="AF417" s="147"/>
      <c r="AG417" s="147" t="s">
        <v>305</v>
      </c>
      <c r="AH417" s="147">
        <v>0</v>
      </c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</row>
    <row r="418" spans="1:60" outlineLevel="1" x14ac:dyDescent="0.2">
      <c r="A418" s="173">
        <v>132</v>
      </c>
      <c r="B418" s="174" t="s">
        <v>863</v>
      </c>
      <c r="C418" s="187" t="s">
        <v>864</v>
      </c>
      <c r="D418" s="175" t="s">
        <v>314</v>
      </c>
      <c r="E418" s="176">
        <v>6</v>
      </c>
      <c r="F418" s="177"/>
      <c r="G418" s="178">
        <f>ROUND(E418*F418,2)</f>
        <v>0</v>
      </c>
      <c r="H418" s="158"/>
      <c r="I418" s="157">
        <f>ROUND(E418*H418,2)</f>
        <v>0</v>
      </c>
      <c r="J418" s="158"/>
      <c r="K418" s="157">
        <f>ROUND(E418*J418,2)</f>
        <v>0</v>
      </c>
      <c r="L418" s="157">
        <v>21</v>
      </c>
      <c r="M418" s="157">
        <f>G418*(1+L418/100)</f>
        <v>0</v>
      </c>
      <c r="N418" s="156">
        <v>1.0000000000000001E-5</v>
      </c>
      <c r="O418" s="156">
        <f>ROUND(E418*N418,2)</f>
        <v>0</v>
      </c>
      <c r="P418" s="156">
        <v>0</v>
      </c>
      <c r="Q418" s="156">
        <f>ROUND(E418*P418,2)</f>
        <v>0</v>
      </c>
      <c r="R418" s="157"/>
      <c r="S418" s="157" t="s">
        <v>300</v>
      </c>
      <c r="T418" s="157" t="s">
        <v>300</v>
      </c>
      <c r="U418" s="157">
        <v>0.17</v>
      </c>
      <c r="V418" s="157">
        <f>ROUND(E418*U418,2)</f>
        <v>1.02</v>
      </c>
      <c r="W418" s="157"/>
      <c r="X418" s="157" t="s">
        <v>301</v>
      </c>
      <c r="Y418" s="157" t="s">
        <v>302</v>
      </c>
      <c r="Z418" s="147"/>
      <c r="AA418" s="147"/>
      <c r="AB418" s="147"/>
      <c r="AC418" s="147"/>
      <c r="AD418" s="147"/>
      <c r="AE418" s="147"/>
      <c r="AF418" s="147"/>
      <c r="AG418" s="147" t="s">
        <v>303</v>
      </c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</row>
    <row r="419" spans="1:60" outlineLevel="2" x14ac:dyDescent="0.2">
      <c r="A419" s="154"/>
      <c r="B419" s="155"/>
      <c r="C419" s="188" t="s">
        <v>865</v>
      </c>
      <c r="D419" s="159"/>
      <c r="E419" s="160">
        <v>6</v>
      </c>
      <c r="F419" s="157"/>
      <c r="G419" s="157"/>
      <c r="H419" s="157"/>
      <c r="I419" s="157"/>
      <c r="J419" s="157"/>
      <c r="K419" s="157"/>
      <c r="L419" s="157"/>
      <c r="M419" s="157"/>
      <c r="N419" s="156"/>
      <c r="O419" s="156"/>
      <c r="P419" s="156"/>
      <c r="Q419" s="156"/>
      <c r="R419" s="157"/>
      <c r="S419" s="157"/>
      <c r="T419" s="157"/>
      <c r="U419" s="157"/>
      <c r="V419" s="157"/>
      <c r="W419" s="157"/>
      <c r="X419" s="157"/>
      <c r="Y419" s="157"/>
      <c r="Z419" s="147"/>
      <c r="AA419" s="147"/>
      <c r="AB419" s="147"/>
      <c r="AC419" s="147"/>
      <c r="AD419" s="147"/>
      <c r="AE419" s="147"/>
      <c r="AF419" s="147"/>
      <c r="AG419" s="147" t="s">
        <v>305</v>
      </c>
      <c r="AH419" s="147">
        <v>0</v>
      </c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</row>
    <row r="420" spans="1:60" outlineLevel="1" x14ac:dyDescent="0.2">
      <c r="A420" s="173">
        <v>133</v>
      </c>
      <c r="B420" s="174" t="s">
        <v>866</v>
      </c>
      <c r="C420" s="187" t="s">
        <v>867</v>
      </c>
      <c r="D420" s="175" t="s">
        <v>314</v>
      </c>
      <c r="E420" s="176">
        <v>5</v>
      </c>
      <c r="F420" s="177"/>
      <c r="G420" s="178">
        <f>ROUND(E420*F420,2)</f>
        <v>0</v>
      </c>
      <c r="H420" s="158"/>
      <c r="I420" s="157">
        <f>ROUND(E420*H420,2)</f>
        <v>0</v>
      </c>
      <c r="J420" s="158"/>
      <c r="K420" s="157">
        <f>ROUND(E420*J420,2)</f>
        <v>0</v>
      </c>
      <c r="L420" s="157">
        <v>21</v>
      </c>
      <c r="M420" s="157">
        <f>G420*(1+L420/100)</f>
        <v>0</v>
      </c>
      <c r="N420" s="156">
        <v>3.0000000000000001E-3</v>
      </c>
      <c r="O420" s="156">
        <f>ROUND(E420*N420,2)</f>
        <v>0.02</v>
      </c>
      <c r="P420" s="156">
        <v>0</v>
      </c>
      <c r="Q420" s="156">
        <f>ROUND(E420*P420,2)</f>
        <v>0</v>
      </c>
      <c r="R420" s="157" t="s">
        <v>349</v>
      </c>
      <c r="S420" s="157" t="s">
        <v>300</v>
      </c>
      <c r="T420" s="157" t="s">
        <v>300</v>
      </c>
      <c r="U420" s="157">
        <v>0</v>
      </c>
      <c r="V420" s="157">
        <f>ROUND(E420*U420,2)</f>
        <v>0</v>
      </c>
      <c r="W420" s="157"/>
      <c r="X420" s="157" t="s">
        <v>334</v>
      </c>
      <c r="Y420" s="157" t="s">
        <v>302</v>
      </c>
      <c r="Z420" s="147"/>
      <c r="AA420" s="147"/>
      <c r="AB420" s="147"/>
      <c r="AC420" s="147"/>
      <c r="AD420" s="147"/>
      <c r="AE420" s="147"/>
      <c r="AF420" s="147"/>
      <c r="AG420" s="147" t="s">
        <v>335</v>
      </c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</row>
    <row r="421" spans="1:60" outlineLevel="2" x14ac:dyDescent="0.2">
      <c r="A421" s="154"/>
      <c r="B421" s="155"/>
      <c r="C421" s="188" t="s">
        <v>868</v>
      </c>
      <c r="D421" s="159"/>
      <c r="E421" s="160">
        <v>5</v>
      </c>
      <c r="F421" s="157"/>
      <c r="G421" s="157"/>
      <c r="H421" s="157"/>
      <c r="I421" s="157"/>
      <c r="J421" s="157"/>
      <c r="K421" s="157"/>
      <c r="L421" s="157"/>
      <c r="M421" s="157"/>
      <c r="N421" s="156"/>
      <c r="O421" s="156"/>
      <c r="P421" s="156"/>
      <c r="Q421" s="156"/>
      <c r="R421" s="157"/>
      <c r="S421" s="157"/>
      <c r="T421" s="157"/>
      <c r="U421" s="157"/>
      <c r="V421" s="157"/>
      <c r="W421" s="157"/>
      <c r="X421" s="157"/>
      <c r="Y421" s="157"/>
      <c r="Z421" s="147"/>
      <c r="AA421" s="147"/>
      <c r="AB421" s="147"/>
      <c r="AC421" s="147"/>
      <c r="AD421" s="147"/>
      <c r="AE421" s="147"/>
      <c r="AF421" s="147"/>
      <c r="AG421" s="147" t="s">
        <v>305</v>
      </c>
      <c r="AH421" s="147">
        <v>0</v>
      </c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</row>
    <row r="422" spans="1:60" outlineLevel="1" x14ac:dyDescent="0.2">
      <c r="A422" s="173">
        <v>134</v>
      </c>
      <c r="B422" s="174" t="s">
        <v>869</v>
      </c>
      <c r="C422" s="187" t="s">
        <v>870</v>
      </c>
      <c r="D422" s="175" t="s">
        <v>314</v>
      </c>
      <c r="E422" s="176">
        <v>1</v>
      </c>
      <c r="F422" s="177"/>
      <c r="G422" s="178">
        <f>ROUND(E422*F422,2)</f>
        <v>0</v>
      </c>
      <c r="H422" s="158"/>
      <c r="I422" s="157">
        <f>ROUND(E422*H422,2)</f>
        <v>0</v>
      </c>
      <c r="J422" s="158"/>
      <c r="K422" s="157">
        <f>ROUND(E422*J422,2)</f>
        <v>0</v>
      </c>
      <c r="L422" s="157">
        <v>21</v>
      </c>
      <c r="M422" s="157">
        <f>G422*(1+L422/100)</f>
        <v>0</v>
      </c>
      <c r="N422" s="156">
        <v>7.0000000000000001E-3</v>
      </c>
      <c r="O422" s="156">
        <f>ROUND(E422*N422,2)</f>
        <v>0.01</v>
      </c>
      <c r="P422" s="156">
        <v>0</v>
      </c>
      <c r="Q422" s="156">
        <f>ROUND(E422*P422,2)</f>
        <v>0</v>
      </c>
      <c r="R422" s="157" t="s">
        <v>349</v>
      </c>
      <c r="S422" s="157" t="s">
        <v>300</v>
      </c>
      <c r="T422" s="157" t="s">
        <v>300</v>
      </c>
      <c r="U422" s="157">
        <v>0</v>
      </c>
      <c r="V422" s="157">
        <f>ROUND(E422*U422,2)</f>
        <v>0</v>
      </c>
      <c r="W422" s="157"/>
      <c r="X422" s="157" t="s">
        <v>334</v>
      </c>
      <c r="Y422" s="157" t="s">
        <v>302</v>
      </c>
      <c r="Z422" s="147"/>
      <c r="AA422" s="147"/>
      <c r="AB422" s="147"/>
      <c r="AC422" s="147"/>
      <c r="AD422" s="147"/>
      <c r="AE422" s="147"/>
      <c r="AF422" s="147"/>
      <c r="AG422" s="147" t="s">
        <v>335</v>
      </c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</row>
    <row r="423" spans="1:60" outlineLevel="2" x14ac:dyDescent="0.2">
      <c r="A423" s="154"/>
      <c r="B423" s="155"/>
      <c r="C423" s="188" t="s">
        <v>155</v>
      </c>
      <c r="D423" s="159"/>
      <c r="E423" s="160">
        <v>1</v>
      </c>
      <c r="F423" s="157"/>
      <c r="G423" s="157"/>
      <c r="H423" s="157"/>
      <c r="I423" s="157"/>
      <c r="J423" s="157"/>
      <c r="K423" s="157"/>
      <c r="L423" s="157"/>
      <c r="M423" s="157"/>
      <c r="N423" s="156"/>
      <c r="O423" s="156"/>
      <c r="P423" s="156"/>
      <c r="Q423" s="156"/>
      <c r="R423" s="157"/>
      <c r="S423" s="157"/>
      <c r="T423" s="157"/>
      <c r="U423" s="157"/>
      <c r="V423" s="157"/>
      <c r="W423" s="157"/>
      <c r="X423" s="157"/>
      <c r="Y423" s="157"/>
      <c r="Z423" s="147"/>
      <c r="AA423" s="147"/>
      <c r="AB423" s="147"/>
      <c r="AC423" s="147"/>
      <c r="AD423" s="147"/>
      <c r="AE423" s="147"/>
      <c r="AF423" s="147"/>
      <c r="AG423" s="147" t="s">
        <v>305</v>
      </c>
      <c r="AH423" s="147">
        <v>0</v>
      </c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</row>
    <row r="424" spans="1:60" ht="25.5" x14ac:dyDescent="0.2">
      <c r="A424" s="163" t="s">
        <v>295</v>
      </c>
      <c r="B424" s="164" t="s">
        <v>194</v>
      </c>
      <c r="C424" s="186" t="s">
        <v>195</v>
      </c>
      <c r="D424" s="165"/>
      <c r="E424" s="166"/>
      <c r="F424" s="167"/>
      <c r="G424" s="168">
        <f>SUMIF(AG425:AG435,"&lt;&gt;NOR",G425:G435)</f>
        <v>0</v>
      </c>
      <c r="H424" s="162"/>
      <c r="I424" s="162">
        <f>SUM(I425:I435)</f>
        <v>0</v>
      </c>
      <c r="J424" s="162"/>
      <c r="K424" s="162">
        <f>SUM(K425:K435)</f>
        <v>0</v>
      </c>
      <c r="L424" s="162"/>
      <c r="M424" s="162">
        <f>SUM(M425:M435)</f>
        <v>0</v>
      </c>
      <c r="N424" s="161"/>
      <c r="O424" s="161">
        <f>SUM(O425:O435)</f>
        <v>1.72</v>
      </c>
      <c r="P424" s="161"/>
      <c r="Q424" s="161">
        <f>SUM(Q425:Q435)</f>
        <v>0</v>
      </c>
      <c r="R424" s="162"/>
      <c r="S424" s="162"/>
      <c r="T424" s="162"/>
      <c r="U424" s="162"/>
      <c r="V424" s="162">
        <f>SUM(V425:V435)</f>
        <v>139.65</v>
      </c>
      <c r="W424" s="162"/>
      <c r="X424" s="162"/>
      <c r="Y424" s="162"/>
      <c r="AG424" t="s">
        <v>296</v>
      </c>
    </row>
    <row r="425" spans="1:60" ht="45" outlineLevel="1" x14ac:dyDescent="0.2">
      <c r="A425" s="173">
        <v>135</v>
      </c>
      <c r="B425" s="174" t="s">
        <v>871</v>
      </c>
      <c r="C425" s="187" t="s">
        <v>3671</v>
      </c>
      <c r="D425" s="175" t="s">
        <v>355</v>
      </c>
      <c r="E425" s="176">
        <v>73.5</v>
      </c>
      <c r="F425" s="177"/>
      <c r="G425" s="178">
        <f>ROUND(E425*F425,2)</f>
        <v>0</v>
      </c>
      <c r="H425" s="158"/>
      <c r="I425" s="157">
        <f>ROUND(E425*H425,2)</f>
        <v>0</v>
      </c>
      <c r="J425" s="158"/>
      <c r="K425" s="157">
        <f>ROUND(E425*J425,2)</f>
        <v>0</v>
      </c>
      <c r="L425" s="157">
        <v>21</v>
      </c>
      <c r="M425" s="157">
        <f>G425*(1+L425/100)</f>
        <v>0</v>
      </c>
      <c r="N425" s="156">
        <v>2.3369999999999998E-2</v>
      </c>
      <c r="O425" s="156">
        <f>ROUND(E425*N425,2)</f>
        <v>1.72</v>
      </c>
      <c r="P425" s="156">
        <v>0</v>
      </c>
      <c r="Q425" s="156">
        <f>ROUND(E425*P425,2)</f>
        <v>0</v>
      </c>
      <c r="R425" s="157"/>
      <c r="S425" s="157" t="s">
        <v>300</v>
      </c>
      <c r="T425" s="157" t="s">
        <v>300</v>
      </c>
      <c r="U425" s="157">
        <v>1.9</v>
      </c>
      <c r="V425" s="157">
        <f>ROUND(E425*U425,2)</f>
        <v>139.65</v>
      </c>
      <c r="W425" s="157"/>
      <c r="X425" s="157" t="s">
        <v>301</v>
      </c>
      <c r="Y425" s="157" t="s">
        <v>302</v>
      </c>
      <c r="Z425" s="147"/>
      <c r="AA425" s="147"/>
      <c r="AB425" s="147"/>
      <c r="AC425" s="147"/>
      <c r="AD425" s="147"/>
      <c r="AE425" s="147"/>
      <c r="AF425" s="147"/>
      <c r="AG425" s="147" t="s">
        <v>303</v>
      </c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</row>
    <row r="426" spans="1:60" outlineLevel="2" x14ac:dyDescent="0.2">
      <c r="A426" s="154"/>
      <c r="B426" s="155"/>
      <c r="C426" s="274" t="s">
        <v>1580</v>
      </c>
      <c r="D426" s="275"/>
      <c r="E426" s="275"/>
      <c r="F426" s="275"/>
      <c r="G426" s="275"/>
      <c r="H426" s="157"/>
      <c r="I426" s="157"/>
      <c r="J426" s="157"/>
      <c r="K426" s="157"/>
      <c r="L426" s="157"/>
      <c r="M426" s="157"/>
      <c r="N426" s="156"/>
      <c r="O426" s="156"/>
      <c r="P426" s="156"/>
      <c r="Q426" s="156"/>
      <c r="R426" s="157"/>
      <c r="S426" s="157"/>
      <c r="T426" s="157"/>
      <c r="U426" s="157"/>
      <c r="V426" s="157"/>
      <c r="W426" s="157"/>
      <c r="X426" s="157"/>
      <c r="Y426" s="157"/>
      <c r="Z426" s="147"/>
      <c r="AA426" s="147"/>
      <c r="AB426" s="147"/>
      <c r="AC426" s="147"/>
      <c r="AD426" s="147"/>
      <c r="AE426" s="147"/>
      <c r="AF426" s="147"/>
      <c r="AG426" s="147" t="s">
        <v>319</v>
      </c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</row>
    <row r="427" spans="1:60" outlineLevel="3" x14ac:dyDescent="0.2">
      <c r="A427" s="154"/>
      <c r="B427" s="155"/>
      <c r="C427" s="276" t="s">
        <v>872</v>
      </c>
      <c r="D427" s="277"/>
      <c r="E427" s="277"/>
      <c r="F427" s="277"/>
      <c r="G427" s="277"/>
      <c r="H427" s="157"/>
      <c r="I427" s="157"/>
      <c r="J427" s="157"/>
      <c r="K427" s="157"/>
      <c r="L427" s="157"/>
      <c r="M427" s="157"/>
      <c r="N427" s="156"/>
      <c r="O427" s="156"/>
      <c r="P427" s="156"/>
      <c r="Q427" s="156"/>
      <c r="R427" s="157"/>
      <c r="S427" s="157"/>
      <c r="T427" s="157"/>
      <c r="U427" s="157"/>
      <c r="V427" s="157"/>
      <c r="W427" s="157"/>
      <c r="X427" s="157"/>
      <c r="Y427" s="157"/>
      <c r="Z427" s="147"/>
      <c r="AA427" s="147"/>
      <c r="AB427" s="147"/>
      <c r="AC427" s="147"/>
      <c r="AD427" s="147"/>
      <c r="AE427" s="147"/>
      <c r="AF427" s="147"/>
      <c r="AG427" s="147" t="s">
        <v>319</v>
      </c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</row>
    <row r="428" spans="1:60" outlineLevel="3" x14ac:dyDescent="0.2">
      <c r="A428" s="154"/>
      <c r="B428" s="155"/>
      <c r="C428" s="276" t="s">
        <v>873</v>
      </c>
      <c r="D428" s="277"/>
      <c r="E428" s="277"/>
      <c r="F428" s="277"/>
      <c r="G428" s="277"/>
      <c r="H428" s="157"/>
      <c r="I428" s="157"/>
      <c r="J428" s="157"/>
      <c r="K428" s="157"/>
      <c r="L428" s="157"/>
      <c r="M428" s="157"/>
      <c r="N428" s="156"/>
      <c r="O428" s="156"/>
      <c r="P428" s="156"/>
      <c r="Q428" s="156"/>
      <c r="R428" s="157"/>
      <c r="S428" s="157"/>
      <c r="T428" s="157"/>
      <c r="U428" s="157"/>
      <c r="V428" s="157"/>
      <c r="W428" s="157"/>
      <c r="X428" s="157"/>
      <c r="Y428" s="157"/>
      <c r="Z428" s="147"/>
      <c r="AA428" s="147"/>
      <c r="AB428" s="147"/>
      <c r="AC428" s="147"/>
      <c r="AD428" s="147"/>
      <c r="AE428" s="147"/>
      <c r="AF428" s="147"/>
      <c r="AG428" s="147" t="s">
        <v>319</v>
      </c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</row>
    <row r="429" spans="1:60" ht="22.5" outlineLevel="3" x14ac:dyDescent="0.2">
      <c r="A429" s="154"/>
      <c r="B429" s="155"/>
      <c r="C429" s="276" t="s">
        <v>874</v>
      </c>
      <c r="D429" s="277"/>
      <c r="E429" s="277"/>
      <c r="F429" s="277"/>
      <c r="G429" s="277"/>
      <c r="H429" s="157"/>
      <c r="I429" s="157"/>
      <c r="J429" s="157"/>
      <c r="K429" s="157"/>
      <c r="L429" s="157"/>
      <c r="M429" s="157"/>
      <c r="N429" s="156"/>
      <c r="O429" s="156"/>
      <c r="P429" s="156"/>
      <c r="Q429" s="156"/>
      <c r="R429" s="157"/>
      <c r="S429" s="157"/>
      <c r="T429" s="157"/>
      <c r="U429" s="157"/>
      <c r="V429" s="157"/>
      <c r="W429" s="157"/>
      <c r="X429" s="157"/>
      <c r="Y429" s="157"/>
      <c r="Z429" s="147"/>
      <c r="AA429" s="147"/>
      <c r="AB429" s="147"/>
      <c r="AC429" s="147"/>
      <c r="AD429" s="147"/>
      <c r="AE429" s="147"/>
      <c r="AF429" s="147"/>
      <c r="AG429" s="147" t="s">
        <v>319</v>
      </c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85" t="str">
        <f>C429</f>
        <v>- standardního tmelení Q2, to je: základní tmelení Q1+ dodatečné tmelení (tmelení najemno) a případné přebroušení.</v>
      </c>
      <c r="BB429" s="147"/>
      <c r="BC429" s="147"/>
      <c r="BD429" s="147"/>
      <c r="BE429" s="147"/>
      <c r="BF429" s="147"/>
      <c r="BG429" s="147"/>
      <c r="BH429" s="147"/>
    </row>
    <row r="430" spans="1:60" outlineLevel="2" x14ac:dyDescent="0.2">
      <c r="A430" s="154"/>
      <c r="B430" s="155"/>
      <c r="C430" s="188" t="s">
        <v>875</v>
      </c>
      <c r="D430" s="159"/>
      <c r="E430" s="160">
        <v>1.5</v>
      </c>
      <c r="F430" s="157"/>
      <c r="G430" s="157"/>
      <c r="H430" s="157"/>
      <c r="I430" s="157"/>
      <c r="J430" s="157"/>
      <c r="K430" s="157"/>
      <c r="L430" s="157"/>
      <c r="M430" s="157"/>
      <c r="N430" s="156"/>
      <c r="O430" s="156"/>
      <c r="P430" s="156"/>
      <c r="Q430" s="156"/>
      <c r="R430" s="157"/>
      <c r="S430" s="157"/>
      <c r="T430" s="157"/>
      <c r="U430" s="157"/>
      <c r="V430" s="157"/>
      <c r="W430" s="157"/>
      <c r="X430" s="157"/>
      <c r="Y430" s="157"/>
      <c r="Z430" s="147"/>
      <c r="AA430" s="147"/>
      <c r="AB430" s="147"/>
      <c r="AC430" s="147"/>
      <c r="AD430" s="147"/>
      <c r="AE430" s="147"/>
      <c r="AF430" s="147"/>
      <c r="AG430" s="147" t="s">
        <v>305</v>
      </c>
      <c r="AH430" s="147">
        <v>0</v>
      </c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</row>
    <row r="431" spans="1:60" outlineLevel="3" x14ac:dyDescent="0.2">
      <c r="A431" s="154"/>
      <c r="B431" s="155"/>
      <c r="C431" s="188" t="s">
        <v>876</v>
      </c>
      <c r="D431" s="159"/>
      <c r="E431" s="160">
        <v>1.2</v>
      </c>
      <c r="F431" s="157"/>
      <c r="G431" s="157"/>
      <c r="H431" s="157"/>
      <c r="I431" s="157"/>
      <c r="J431" s="157"/>
      <c r="K431" s="157"/>
      <c r="L431" s="157"/>
      <c r="M431" s="157"/>
      <c r="N431" s="156"/>
      <c r="O431" s="156"/>
      <c r="P431" s="156"/>
      <c r="Q431" s="156"/>
      <c r="R431" s="157"/>
      <c r="S431" s="157"/>
      <c r="T431" s="157"/>
      <c r="U431" s="157"/>
      <c r="V431" s="157"/>
      <c r="W431" s="157"/>
      <c r="X431" s="157"/>
      <c r="Y431" s="157"/>
      <c r="Z431" s="147"/>
      <c r="AA431" s="147"/>
      <c r="AB431" s="147"/>
      <c r="AC431" s="147"/>
      <c r="AD431" s="147"/>
      <c r="AE431" s="147"/>
      <c r="AF431" s="147"/>
      <c r="AG431" s="147" t="s">
        <v>305</v>
      </c>
      <c r="AH431" s="147">
        <v>0</v>
      </c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</row>
    <row r="432" spans="1:60" outlineLevel="3" x14ac:dyDescent="0.2">
      <c r="A432" s="154"/>
      <c r="B432" s="155"/>
      <c r="C432" s="188" t="s">
        <v>877</v>
      </c>
      <c r="D432" s="159"/>
      <c r="E432" s="160">
        <v>1.2</v>
      </c>
      <c r="F432" s="157"/>
      <c r="G432" s="157"/>
      <c r="H432" s="157"/>
      <c r="I432" s="157"/>
      <c r="J432" s="157"/>
      <c r="K432" s="157"/>
      <c r="L432" s="157"/>
      <c r="M432" s="157"/>
      <c r="N432" s="156"/>
      <c r="O432" s="156"/>
      <c r="P432" s="156"/>
      <c r="Q432" s="156"/>
      <c r="R432" s="157"/>
      <c r="S432" s="157"/>
      <c r="T432" s="157"/>
      <c r="U432" s="157"/>
      <c r="V432" s="157"/>
      <c r="W432" s="157"/>
      <c r="X432" s="157"/>
      <c r="Y432" s="157"/>
      <c r="Z432" s="147"/>
      <c r="AA432" s="147"/>
      <c r="AB432" s="147"/>
      <c r="AC432" s="147"/>
      <c r="AD432" s="147"/>
      <c r="AE432" s="147"/>
      <c r="AF432" s="147"/>
      <c r="AG432" s="147" t="s">
        <v>305</v>
      </c>
      <c r="AH432" s="147">
        <v>0</v>
      </c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</row>
    <row r="433" spans="1:60" outlineLevel="3" x14ac:dyDescent="0.2">
      <c r="A433" s="154"/>
      <c r="B433" s="155"/>
      <c r="C433" s="188" t="s">
        <v>878</v>
      </c>
      <c r="D433" s="159"/>
      <c r="E433" s="160">
        <v>1.2</v>
      </c>
      <c r="F433" s="157"/>
      <c r="G433" s="157"/>
      <c r="H433" s="157"/>
      <c r="I433" s="157"/>
      <c r="J433" s="157"/>
      <c r="K433" s="157"/>
      <c r="L433" s="157"/>
      <c r="M433" s="157"/>
      <c r="N433" s="156"/>
      <c r="O433" s="156"/>
      <c r="P433" s="156"/>
      <c r="Q433" s="156"/>
      <c r="R433" s="157"/>
      <c r="S433" s="157"/>
      <c r="T433" s="157"/>
      <c r="U433" s="157"/>
      <c r="V433" s="157"/>
      <c r="W433" s="157"/>
      <c r="X433" s="157"/>
      <c r="Y433" s="157"/>
      <c r="Z433" s="147"/>
      <c r="AA433" s="147"/>
      <c r="AB433" s="147"/>
      <c r="AC433" s="147"/>
      <c r="AD433" s="147"/>
      <c r="AE433" s="147"/>
      <c r="AF433" s="147"/>
      <c r="AG433" s="147" t="s">
        <v>305</v>
      </c>
      <c r="AH433" s="147">
        <v>0</v>
      </c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</row>
    <row r="434" spans="1:60" outlineLevel="3" x14ac:dyDescent="0.2">
      <c r="A434" s="154"/>
      <c r="B434" s="155"/>
      <c r="C434" s="188" t="s">
        <v>879</v>
      </c>
      <c r="D434" s="159"/>
      <c r="E434" s="160">
        <v>1.2</v>
      </c>
      <c r="F434" s="157"/>
      <c r="G434" s="157"/>
      <c r="H434" s="157"/>
      <c r="I434" s="157"/>
      <c r="J434" s="157"/>
      <c r="K434" s="157"/>
      <c r="L434" s="157"/>
      <c r="M434" s="157"/>
      <c r="N434" s="156"/>
      <c r="O434" s="156"/>
      <c r="P434" s="156"/>
      <c r="Q434" s="156"/>
      <c r="R434" s="157"/>
      <c r="S434" s="157"/>
      <c r="T434" s="157"/>
      <c r="U434" s="157"/>
      <c r="V434" s="157"/>
      <c r="W434" s="157"/>
      <c r="X434" s="157"/>
      <c r="Y434" s="157"/>
      <c r="Z434" s="147"/>
      <c r="AA434" s="147"/>
      <c r="AB434" s="147"/>
      <c r="AC434" s="147"/>
      <c r="AD434" s="147"/>
      <c r="AE434" s="147"/>
      <c r="AF434" s="147"/>
      <c r="AG434" s="147" t="s">
        <v>305</v>
      </c>
      <c r="AH434" s="147">
        <v>0</v>
      </c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</row>
    <row r="435" spans="1:60" ht="45" outlineLevel="3" x14ac:dyDescent="0.2">
      <c r="A435" s="154"/>
      <c r="B435" s="155"/>
      <c r="C435" s="188" t="s">
        <v>880</v>
      </c>
      <c r="D435" s="159"/>
      <c r="E435" s="160">
        <v>67.2</v>
      </c>
      <c r="F435" s="157"/>
      <c r="G435" s="157"/>
      <c r="H435" s="157"/>
      <c r="I435" s="157"/>
      <c r="J435" s="157"/>
      <c r="K435" s="157"/>
      <c r="L435" s="157"/>
      <c r="M435" s="157"/>
      <c r="N435" s="156"/>
      <c r="O435" s="156"/>
      <c r="P435" s="156"/>
      <c r="Q435" s="156"/>
      <c r="R435" s="157"/>
      <c r="S435" s="157"/>
      <c r="T435" s="157"/>
      <c r="U435" s="157"/>
      <c r="V435" s="157"/>
      <c r="W435" s="157"/>
      <c r="X435" s="157"/>
      <c r="Y435" s="157"/>
      <c r="Z435" s="147"/>
      <c r="AA435" s="147"/>
      <c r="AB435" s="147"/>
      <c r="AC435" s="147"/>
      <c r="AD435" s="147"/>
      <c r="AE435" s="147"/>
      <c r="AF435" s="147"/>
      <c r="AG435" s="147" t="s">
        <v>305</v>
      </c>
      <c r="AH435" s="147">
        <v>0</v>
      </c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</row>
    <row r="436" spans="1:60" x14ac:dyDescent="0.2">
      <c r="A436" s="163" t="s">
        <v>295</v>
      </c>
      <c r="B436" s="164" t="s">
        <v>196</v>
      </c>
      <c r="C436" s="186" t="s">
        <v>197</v>
      </c>
      <c r="D436" s="165"/>
      <c r="E436" s="166"/>
      <c r="F436" s="167"/>
      <c r="G436" s="168">
        <f>SUMIF(AG437:AG528,"&lt;&gt;NOR",G437:G528)</f>
        <v>0</v>
      </c>
      <c r="H436" s="162"/>
      <c r="I436" s="162">
        <f>SUM(I437:I528)</f>
        <v>0</v>
      </c>
      <c r="J436" s="162"/>
      <c r="K436" s="162">
        <f>SUM(K437:K528)</f>
        <v>0</v>
      </c>
      <c r="L436" s="162"/>
      <c r="M436" s="162">
        <f>SUM(M437:M528)</f>
        <v>0</v>
      </c>
      <c r="N436" s="161"/>
      <c r="O436" s="161">
        <f>SUM(O437:O528)</f>
        <v>0.19</v>
      </c>
      <c r="P436" s="161"/>
      <c r="Q436" s="161">
        <f>SUM(Q437:Q528)</f>
        <v>229.04999999999995</v>
      </c>
      <c r="R436" s="162"/>
      <c r="S436" s="162"/>
      <c r="T436" s="162"/>
      <c r="U436" s="162"/>
      <c r="V436" s="162">
        <f>SUM(V437:V528)</f>
        <v>622.41</v>
      </c>
      <c r="W436" s="162"/>
      <c r="X436" s="162"/>
      <c r="Y436" s="162"/>
      <c r="AG436" t="s">
        <v>296</v>
      </c>
    </row>
    <row r="437" spans="1:60" outlineLevel="1" x14ac:dyDescent="0.2">
      <c r="A437" s="173">
        <v>136</v>
      </c>
      <c r="B437" s="174" t="s">
        <v>881</v>
      </c>
      <c r="C437" s="187" t="s">
        <v>882</v>
      </c>
      <c r="D437" s="175" t="s">
        <v>308</v>
      </c>
      <c r="E437" s="176">
        <v>115.605</v>
      </c>
      <c r="F437" s="177"/>
      <c r="G437" s="178">
        <f>ROUND(E437*F437,2)</f>
        <v>0</v>
      </c>
      <c r="H437" s="158"/>
      <c r="I437" s="157">
        <f>ROUND(E437*H437,2)</f>
        <v>0</v>
      </c>
      <c r="J437" s="158"/>
      <c r="K437" s="157">
        <f>ROUND(E437*J437,2)</f>
        <v>0</v>
      </c>
      <c r="L437" s="157">
        <v>21</v>
      </c>
      <c r="M437" s="157">
        <f>G437*(1+L437/100)</f>
        <v>0</v>
      </c>
      <c r="N437" s="156">
        <v>0</v>
      </c>
      <c r="O437" s="156">
        <f>ROUND(E437*N437,2)</f>
        <v>0</v>
      </c>
      <c r="P437" s="156">
        <v>5.0000000000000001E-3</v>
      </c>
      <c r="Q437" s="156">
        <f>ROUND(E437*P437,2)</f>
        <v>0.57999999999999996</v>
      </c>
      <c r="R437" s="157"/>
      <c r="S437" s="157" t="s">
        <v>300</v>
      </c>
      <c r="T437" s="157" t="s">
        <v>300</v>
      </c>
      <c r="U437" s="157">
        <v>0.03</v>
      </c>
      <c r="V437" s="157">
        <f>ROUND(E437*U437,2)</f>
        <v>3.47</v>
      </c>
      <c r="W437" s="157"/>
      <c r="X437" s="157" t="s">
        <v>301</v>
      </c>
      <c r="Y437" s="157" t="s">
        <v>302</v>
      </c>
      <c r="Z437" s="147"/>
      <c r="AA437" s="147"/>
      <c r="AB437" s="147"/>
      <c r="AC437" s="147"/>
      <c r="AD437" s="147"/>
      <c r="AE437" s="147"/>
      <c r="AF437" s="147"/>
      <c r="AG437" s="147" t="s">
        <v>303</v>
      </c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</row>
    <row r="438" spans="1:60" ht="45" outlineLevel="2" x14ac:dyDescent="0.2">
      <c r="A438" s="154"/>
      <c r="B438" s="155"/>
      <c r="C438" s="188" t="s">
        <v>883</v>
      </c>
      <c r="D438" s="159"/>
      <c r="E438" s="160">
        <v>115.605</v>
      </c>
      <c r="F438" s="157"/>
      <c r="G438" s="157"/>
      <c r="H438" s="157"/>
      <c r="I438" s="157"/>
      <c r="J438" s="157"/>
      <c r="K438" s="157"/>
      <c r="L438" s="157"/>
      <c r="M438" s="157"/>
      <c r="N438" s="156"/>
      <c r="O438" s="156"/>
      <c r="P438" s="156"/>
      <c r="Q438" s="156"/>
      <c r="R438" s="157"/>
      <c r="S438" s="157"/>
      <c r="T438" s="157"/>
      <c r="U438" s="157"/>
      <c r="V438" s="157"/>
      <c r="W438" s="157"/>
      <c r="X438" s="157"/>
      <c r="Y438" s="157"/>
      <c r="Z438" s="147"/>
      <c r="AA438" s="147"/>
      <c r="AB438" s="147"/>
      <c r="AC438" s="147"/>
      <c r="AD438" s="147"/>
      <c r="AE438" s="147"/>
      <c r="AF438" s="147"/>
      <c r="AG438" s="147" t="s">
        <v>305</v>
      </c>
      <c r="AH438" s="147">
        <v>0</v>
      </c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</row>
    <row r="439" spans="1:60" outlineLevel="1" x14ac:dyDescent="0.2">
      <c r="A439" s="173">
        <v>137</v>
      </c>
      <c r="B439" s="174" t="s">
        <v>884</v>
      </c>
      <c r="C439" s="187" t="s">
        <v>885</v>
      </c>
      <c r="D439" s="175" t="s">
        <v>308</v>
      </c>
      <c r="E439" s="176">
        <v>106.45</v>
      </c>
      <c r="F439" s="177"/>
      <c r="G439" s="178">
        <f>ROUND(E439*F439,2)</f>
        <v>0</v>
      </c>
      <c r="H439" s="158"/>
      <c r="I439" s="157">
        <f>ROUND(E439*H439,2)</f>
        <v>0</v>
      </c>
      <c r="J439" s="158"/>
      <c r="K439" s="157">
        <f>ROUND(E439*J439,2)</f>
        <v>0</v>
      </c>
      <c r="L439" s="157">
        <v>21</v>
      </c>
      <c r="M439" s="157">
        <f>G439*(1+L439/100)</f>
        <v>0</v>
      </c>
      <c r="N439" s="156">
        <v>0</v>
      </c>
      <c r="O439" s="156">
        <f>ROUND(E439*N439,2)</f>
        <v>0</v>
      </c>
      <c r="P439" s="156">
        <v>1.6E-2</v>
      </c>
      <c r="Q439" s="156">
        <f>ROUND(E439*P439,2)</f>
        <v>1.7</v>
      </c>
      <c r="R439" s="157"/>
      <c r="S439" s="157" t="s">
        <v>300</v>
      </c>
      <c r="T439" s="157" t="s">
        <v>300</v>
      </c>
      <c r="U439" s="157">
        <v>0.09</v>
      </c>
      <c r="V439" s="157">
        <f>ROUND(E439*U439,2)</f>
        <v>9.58</v>
      </c>
      <c r="W439" s="157"/>
      <c r="X439" s="157" t="s">
        <v>301</v>
      </c>
      <c r="Y439" s="157" t="s">
        <v>302</v>
      </c>
      <c r="Z439" s="147"/>
      <c r="AA439" s="147"/>
      <c r="AB439" s="147"/>
      <c r="AC439" s="147"/>
      <c r="AD439" s="147"/>
      <c r="AE439" s="147"/>
      <c r="AF439" s="147"/>
      <c r="AG439" s="147" t="s">
        <v>303</v>
      </c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</row>
    <row r="440" spans="1:60" ht="22.5" outlineLevel="2" x14ac:dyDescent="0.2">
      <c r="A440" s="154"/>
      <c r="B440" s="155"/>
      <c r="C440" s="188" t="s">
        <v>756</v>
      </c>
      <c r="D440" s="159"/>
      <c r="E440" s="160">
        <v>106.45</v>
      </c>
      <c r="F440" s="157"/>
      <c r="G440" s="157"/>
      <c r="H440" s="157"/>
      <c r="I440" s="157"/>
      <c r="J440" s="157"/>
      <c r="K440" s="157"/>
      <c r="L440" s="157"/>
      <c r="M440" s="157"/>
      <c r="N440" s="156"/>
      <c r="O440" s="156"/>
      <c r="P440" s="156"/>
      <c r="Q440" s="156"/>
      <c r="R440" s="157"/>
      <c r="S440" s="157"/>
      <c r="T440" s="157"/>
      <c r="U440" s="157"/>
      <c r="V440" s="157"/>
      <c r="W440" s="157"/>
      <c r="X440" s="157"/>
      <c r="Y440" s="157"/>
      <c r="Z440" s="147"/>
      <c r="AA440" s="147"/>
      <c r="AB440" s="147"/>
      <c r="AC440" s="147"/>
      <c r="AD440" s="147"/>
      <c r="AE440" s="147"/>
      <c r="AF440" s="147"/>
      <c r="AG440" s="147" t="s">
        <v>305</v>
      </c>
      <c r="AH440" s="147">
        <v>0</v>
      </c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</row>
    <row r="441" spans="1:60" outlineLevel="1" x14ac:dyDescent="0.2">
      <c r="A441" s="173">
        <v>138</v>
      </c>
      <c r="B441" s="174" t="s">
        <v>886</v>
      </c>
      <c r="C441" s="187" t="s">
        <v>887</v>
      </c>
      <c r="D441" s="175" t="s">
        <v>308</v>
      </c>
      <c r="E441" s="176">
        <v>650.4</v>
      </c>
      <c r="F441" s="177"/>
      <c r="G441" s="178">
        <f>ROUND(E441*F441,2)</f>
        <v>0</v>
      </c>
      <c r="H441" s="158"/>
      <c r="I441" s="157">
        <f>ROUND(E441*H441,2)</f>
        <v>0</v>
      </c>
      <c r="J441" s="158"/>
      <c r="K441" s="157">
        <f>ROUND(E441*J441,2)</f>
        <v>0</v>
      </c>
      <c r="L441" s="157">
        <v>21</v>
      </c>
      <c r="M441" s="157">
        <f>G441*(1+L441/100)</f>
        <v>0</v>
      </c>
      <c r="N441" s="156">
        <v>0</v>
      </c>
      <c r="O441" s="156">
        <f>ROUND(E441*N441,2)</f>
        <v>0</v>
      </c>
      <c r="P441" s="156">
        <v>8.0000000000000002E-3</v>
      </c>
      <c r="Q441" s="156">
        <f>ROUND(E441*P441,2)</f>
        <v>5.2</v>
      </c>
      <c r="R441" s="157"/>
      <c r="S441" s="157" t="s">
        <v>300</v>
      </c>
      <c r="T441" s="157" t="s">
        <v>300</v>
      </c>
      <c r="U441" s="157">
        <v>4.4999999999999998E-2</v>
      </c>
      <c r="V441" s="157">
        <f>ROUND(E441*U441,2)</f>
        <v>29.27</v>
      </c>
      <c r="W441" s="157"/>
      <c r="X441" s="157" t="s">
        <v>301</v>
      </c>
      <c r="Y441" s="157" t="s">
        <v>302</v>
      </c>
      <c r="Z441" s="147"/>
      <c r="AA441" s="147"/>
      <c r="AB441" s="147"/>
      <c r="AC441" s="147"/>
      <c r="AD441" s="147"/>
      <c r="AE441" s="147"/>
      <c r="AF441" s="147"/>
      <c r="AG441" s="147" t="s">
        <v>303</v>
      </c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</row>
    <row r="442" spans="1:60" ht="22.5" outlineLevel="2" x14ac:dyDescent="0.2">
      <c r="A442" s="154"/>
      <c r="B442" s="155"/>
      <c r="C442" s="188" t="s">
        <v>752</v>
      </c>
      <c r="D442" s="159"/>
      <c r="E442" s="160">
        <v>177.2</v>
      </c>
      <c r="F442" s="157"/>
      <c r="G442" s="157"/>
      <c r="H442" s="157"/>
      <c r="I442" s="157"/>
      <c r="J442" s="157"/>
      <c r="K442" s="157"/>
      <c r="L442" s="157"/>
      <c r="M442" s="157"/>
      <c r="N442" s="156"/>
      <c r="O442" s="156"/>
      <c r="P442" s="156"/>
      <c r="Q442" s="156"/>
      <c r="R442" s="157"/>
      <c r="S442" s="157"/>
      <c r="T442" s="157"/>
      <c r="U442" s="157"/>
      <c r="V442" s="157"/>
      <c r="W442" s="157"/>
      <c r="X442" s="157"/>
      <c r="Y442" s="157"/>
      <c r="Z442" s="147"/>
      <c r="AA442" s="147"/>
      <c r="AB442" s="147"/>
      <c r="AC442" s="147"/>
      <c r="AD442" s="147"/>
      <c r="AE442" s="147"/>
      <c r="AF442" s="147"/>
      <c r="AG442" s="147" t="s">
        <v>305</v>
      </c>
      <c r="AH442" s="147">
        <v>0</v>
      </c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</row>
    <row r="443" spans="1:60" ht="22.5" outlineLevel="3" x14ac:dyDescent="0.2">
      <c r="A443" s="154"/>
      <c r="B443" s="155"/>
      <c r="C443" s="188" t="s">
        <v>753</v>
      </c>
      <c r="D443" s="159"/>
      <c r="E443" s="160">
        <v>124.8</v>
      </c>
      <c r="F443" s="157"/>
      <c r="G443" s="157"/>
      <c r="H443" s="157"/>
      <c r="I443" s="157"/>
      <c r="J443" s="157"/>
      <c r="K443" s="157"/>
      <c r="L443" s="157"/>
      <c r="M443" s="157"/>
      <c r="N443" s="156"/>
      <c r="O443" s="156"/>
      <c r="P443" s="156"/>
      <c r="Q443" s="156"/>
      <c r="R443" s="157"/>
      <c r="S443" s="157"/>
      <c r="T443" s="157"/>
      <c r="U443" s="157"/>
      <c r="V443" s="157"/>
      <c r="W443" s="157"/>
      <c r="X443" s="157"/>
      <c r="Y443" s="157"/>
      <c r="Z443" s="147"/>
      <c r="AA443" s="147"/>
      <c r="AB443" s="147"/>
      <c r="AC443" s="147"/>
      <c r="AD443" s="147"/>
      <c r="AE443" s="147"/>
      <c r="AF443" s="147"/>
      <c r="AG443" s="147" t="s">
        <v>305</v>
      </c>
      <c r="AH443" s="147">
        <v>0</v>
      </c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</row>
    <row r="444" spans="1:60" ht="22.5" outlineLevel="3" x14ac:dyDescent="0.2">
      <c r="A444" s="154"/>
      <c r="B444" s="155"/>
      <c r="C444" s="188" t="s">
        <v>754</v>
      </c>
      <c r="D444" s="159"/>
      <c r="E444" s="160">
        <v>136.9</v>
      </c>
      <c r="F444" s="157"/>
      <c r="G444" s="157"/>
      <c r="H444" s="157"/>
      <c r="I444" s="157"/>
      <c r="J444" s="157"/>
      <c r="K444" s="157"/>
      <c r="L444" s="157"/>
      <c r="M444" s="157"/>
      <c r="N444" s="156"/>
      <c r="O444" s="156"/>
      <c r="P444" s="156"/>
      <c r="Q444" s="156"/>
      <c r="R444" s="157"/>
      <c r="S444" s="157"/>
      <c r="T444" s="157"/>
      <c r="U444" s="157"/>
      <c r="V444" s="157"/>
      <c r="W444" s="157"/>
      <c r="X444" s="157"/>
      <c r="Y444" s="157"/>
      <c r="Z444" s="147"/>
      <c r="AA444" s="147"/>
      <c r="AB444" s="147"/>
      <c r="AC444" s="147"/>
      <c r="AD444" s="147"/>
      <c r="AE444" s="147"/>
      <c r="AF444" s="147"/>
      <c r="AG444" s="147" t="s">
        <v>305</v>
      </c>
      <c r="AH444" s="147">
        <v>0</v>
      </c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</row>
    <row r="445" spans="1:60" ht="33.75" outlineLevel="3" x14ac:dyDescent="0.2">
      <c r="A445" s="154"/>
      <c r="B445" s="155"/>
      <c r="C445" s="188" t="s">
        <v>755</v>
      </c>
      <c r="D445" s="159"/>
      <c r="E445" s="160">
        <v>211.5</v>
      </c>
      <c r="F445" s="157"/>
      <c r="G445" s="157"/>
      <c r="H445" s="157"/>
      <c r="I445" s="157"/>
      <c r="J445" s="157"/>
      <c r="K445" s="157"/>
      <c r="L445" s="157"/>
      <c r="M445" s="157"/>
      <c r="N445" s="156"/>
      <c r="O445" s="156"/>
      <c r="P445" s="156"/>
      <c r="Q445" s="156"/>
      <c r="R445" s="157"/>
      <c r="S445" s="157"/>
      <c r="T445" s="157"/>
      <c r="U445" s="157"/>
      <c r="V445" s="157"/>
      <c r="W445" s="157"/>
      <c r="X445" s="157"/>
      <c r="Y445" s="157"/>
      <c r="Z445" s="147"/>
      <c r="AA445" s="147"/>
      <c r="AB445" s="147"/>
      <c r="AC445" s="147"/>
      <c r="AD445" s="147"/>
      <c r="AE445" s="147"/>
      <c r="AF445" s="147"/>
      <c r="AG445" s="147" t="s">
        <v>305</v>
      </c>
      <c r="AH445" s="147">
        <v>0</v>
      </c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</row>
    <row r="446" spans="1:60" outlineLevel="1" x14ac:dyDescent="0.2">
      <c r="A446" s="173">
        <v>139</v>
      </c>
      <c r="B446" s="174" t="s">
        <v>888</v>
      </c>
      <c r="C446" s="187" t="s">
        <v>889</v>
      </c>
      <c r="D446" s="175" t="s">
        <v>308</v>
      </c>
      <c r="E446" s="176">
        <v>235.6</v>
      </c>
      <c r="F446" s="177"/>
      <c r="G446" s="178">
        <f>ROUND(E446*F446,2)</f>
        <v>0</v>
      </c>
      <c r="H446" s="158"/>
      <c r="I446" s="157">
        <f>ROUND(E446*H446,2)</f>
        <v>0</v>
      </c>
      <c r="J446" s="158"/>
      <c r="K446" s="157">
        <f>ROUND(E446*J446,2)</f>
        <v>0</v>
      </c>
      <c r="L446" s="157">
        <v>21</v>
      </c>
      <c r="M446" s="157">
        <f>G446*(1+L446/100)</f>
        <v>0</v>
      </c>
      <c r="N446" s="156">
        <v>0</v>
      </c>
      <c r="O446" s="156">
        <f>ROUND(E446*N446,2)</f>
        <v>0</v>
      </c>
      <c r="P446" s="156">
        <v>4.0000000000000001E-3</v>
      </c>
      <c r="Q446" s="156">
        <f>ROUND(E446*P446,2)</f>
        <v>0.94</v>
      </c>
      <c r="R446" s="157"/>
      <c r="S446" s="157" t="s">
        <v>300</v>
      </c>
      <c r="T446" s="157" t="s">
        <v>300</v>
      </c>
      <c r="U446" s="157">
        <v>0.03</v>
      </c>
      <c r="V446" s="157">
        <f>ROUND(E446*U446,2)</f>
        <v>7.07</v>
      </c>
      <c r="W446" s="157"/>
      <c r="X446" s="157" t="s">
        <v>301</v>
      </c>
      <c r="Y446" s="157" t="s">
        <v>302</v>
      </c>
      <c r="Z446" s="147"/>
      <c r="AA446" s="147"/>
      <c r="AB446" s="147"/>
      <c r="AC446" s="147"/>
      <c r="AD446" s="147"/>
      <c r="AE446" s="147"/>
      <c r="AF446" s="147"/>
      <c r="AG446" s="147" t="s">
        <v>303</v>
      </c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</row>
    <row r="447" spans="1:60" ht="22.5" outlineLevel="2" x14ac:dyDescent="0.2">
      <c r="A447" s="154"/>
      <c r="B447" s="155"/>
      <c r="C447" s="188" t="s">
        <v>890</v>
      </c>
      <c r="D447" s="159"/>
      <c r="E447" s="160">
        <v>227.54</v>
      </c>
      <c r="F447" s="157"/>
      <c r="G447" s="157"/>
      <c r="H447" s="157"/>
      <c r="I447" s="157"/>
      <c r="J447" s="157"/>
      <c r="K447" s="157"/>
      <c r="L447" s="157"/>
      <c r="M447" s="157"/>
      <c r="N447" s="156"/>
      <c r="O447" s="156"/>
      <c r="P447" s="156"/>
      <c r="Q447" s="156"/>
      <c r="R447" s="157"/>
      <c r="S447" s="157"/>
      <c r="T447" s="157"/>
      <c r="U447" s="157"/>
      <c r="V447" s="157"/>
      <c r="W447" s="157"/>
      <c r="X447" s="157"/>
      <c r="Y447" s="157"/>
      <c r="Z447" s="147"/>
      <c r="AA447" s="147"/>
      <c r="AB447" s="147"/>
      <c r="AC447" s="147"/>
      <c r="AD447" s="147"/>
      <c r="AE447" s="147"/>
      <c r="AF447" s="147"/>
      <c r="AG447" s="147" t="s">
        <v>305</v>
      </c>
      <c r="AH447" s="147">
        <v>0</v>
      </c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</row>
    <row r="448" spans="1:60" outlineLevel="3" x14ac:dyDescent="0.2">
      <c r="A448" s="154"/>
      <c r="B448" s="155"/>
      <c r="C448" s="188" t="s">
        <v>891</v>
      </c>
      <c r="D448" s="159"/>
      <c r="E448" s="160">
        <v>8.06</v>
      </c>
      <c r="F448" s="157"/>
      <c r="G448" s="157"/>
      <c r="H448" s="157"/>
      <c r="I448" s="157"/>
      <c r="J448" s="157"/>
      <c r="K448" s="157"/>
      <c r="L448" s="157"/>
      <c r="M448" s="157"/>
      <c r="N448" s="156"/>
      <c r="O448" s="156"/>
      <c r="P448" s="156"/>
      <c r="Q448" s="156"/>
      <c r="R448" s="157"/>
      <c r="S448" s="157"/>
      <c r="T448" s="157"/>
      <c r="U448" s="157"/>
      <c r="V448" s="157"/>
      <c r="W448" s="157"/>
      <c r="X448" s="157"/>
      <c r="Y448" s="157"/>
      <c r="Z448" s="147"/>
      <c r="AA448" s="147"/>
      <c r="AB448" s="147"/>
      <c r="AC448" s="147"/>
      <c r="AD448" s="147"/>
      <c r="AE448" s="147"/>
      <c r="AF448" s="147"/>
      <c r="AG448" s="147" t="s">
        <v>305</v>
      </c>
      <c r="AH448" s="147">
        <v>0</v>
      </c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</row>
    <row r="449" spans="1:60" outlineLevel="1" x14ac:dyDescent="0.2">
      <c r="A449" s="173">
        <v>140</v>
      </c>
      <c r="B449" s="174" t="s">
        <v>892</v>
      </c>
      <c r="C449" s="187" t="s">
        <v>893</v>
      </c>
      <c r="D449" s="175" t="s">
        <v>308</v>
      </c>
      <c r="E449" s="176">
        <v>129.55619999999999</v>
      </c>
      <c r="F449" s="177"/>
      <c r="G449" s="178">
        <f>ROUND(E449*F449,2)</f>
        <v>0</v>
      </c>
      <c r="H449" s="158"/>
      <c r="I449" s="157">
        <f>ROUND(E449*H449,2)</f>
        <v>0</v>
      </c>
      <c r="J449" s="158"/>
      <c r="K449" s="157">
        <f>ROUND(E449*J449,2)</f>
        <v>0</v>
      </c>
      <c r="L449" s="157">
        <v>21</v>
      </c>
      <c r="M449" s="157">
        <f>G449*(1+L449/100)</f>
        <v>0</v>
      </c>
      <c r="N449" s="156">
        <v>6.7000000000000002E-4</v>
      </c>
      <c r="O449" s="156">
        <f>ROUND(E449*N449,2)</f>
        <v>0.09</v>
      </c>
      <c r="P449" s="156">
        <v>0.31900000000000001</v>
      </c>
      <c r="Q449" s="156">
        <f>ROUND(E449*P449,2)</f>
        <v>41.33</v>
      </c>
      <c r="R449" s="157"/>
      <c r="S449" s="157" t="s">
        <v>300</v>
      </c>
      <c r="T449" s="157" t="s">
        <v>300</v>
      </c>
      <c r="U449" s="157">
        <v>0.317</v>
      </c>
      <c r="V449" s="157">
        <f>ROUND(E449*U449,2)</f>
        <v>41.07</v>
      </c>
      <c r="W449" s="157"/>
      <c r="X449" s="157" t="s">
        <v>301</v>
      </c>
      <c r="Y449" s="157" t="s">
        <v>302</v>
      </c>
      <c r="Z449" s="147"/>
      <c r="AA449" s="147"/>
      <c r="AB449" s="147"/>
      <c r="AC449" s="147"/>
      <c r="AD449" s="147"/>
      <c r="AE449" s="147"/>
      <c r="AF449" s="147"/>
      <c r="AG449" s="147" t="s">
        <v>303</v>
      </c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</row>
    <row r="450" spans="1:60" ht="33.75" outlineLevel="2" x14ac:dyDescent="0.2">
      <c r="A450" s="154"/>
      <c r="B450" s="155"/>
      <c r="C450" s="188" t="s">
        <v>894</v>
      </c>
      <c r="D450" s="159"/>
      <c r="E450" s="160">
        <v>37.694000000000003</v>
      </c>
      <c r="F450" s="157"/>
      <c r="G450" s="157"/>
      <c r="H450" s="157"/>
      <c r="I450" s="157"/>
      <c r="J450" s="157"/>
      <c r="K450" s="157"/>
      <c r="L450" s="157"/>
      <c r="M450" s="157"/>
      <c r="N450" s="156"/>
      <c r="O450" s="156"/>
      <c r="P450" s="156"/>
      <c r="Q450" s="156"/>
      <c r="R450" s="157"/>
      <c r="S450" s="157"/>
      <c r="T450" s="157"/>
      <c r="U450" s="157"/>
      <c r="V450" s="157"/>
      <c r="W450" s="157"/>
      <c r="X450" s="157"/>
      <c r="Y450" s="157"/>
      <c r="Z450" s="147"/>
      <c r="AA450" s="147"/>
      <c r="AB450" s="147"/>
      <c r="AC450" s="147"/>
      <c r="AD450" s="147"/>
      <c r="AE450" s="147"/>
      <c r="AF450" s="147"/>
      <c r="AG450" s="147" t="s">
        <v>305</v>
      </c>
      <c r="AH450" s="147">
        <v>0</v>
      </c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</row>
    <row r="451" spans="1:60" ht="33.75" outlineLevel="3" x14ac:dyDescent="0.2">
      <c r="A451" s="154"/>
      <c r="B451" s="155"/>
      <c r="C451" s="188" t="s">
        <v>895</v>
      </c>
      <c r="D451" s="159"/>
      <c r="E451" s="160">
        <v>63.462600000000002</v>
      </c>
      <c r="F451" s="157"/>
      <c r="G451" s="157"/>
      <c r="H451" s="157"/>
      <c r="I451" s="157"/>
      <c r="J451" s="157"/>
      <c r="K451" s="157"/>
      <c r="L451" s="157"/>
      <c r="M451" s="157"/>
      <c r="N451" s="156"/>
      <c r="O451" s="156"/>
      <c r="P451" s="156"/>
      <c r="Q451" s="156"/>
      <c r="R451" s="157"/>
      <c r="S451" s="157"/>
      <c r="T451" s="157"/>
      <c r="U451" s="157"/>
      <c r="V451" s="157"/>
      <c r="W451" s="157"/>
      <c r="X451" s="157"/>
      <c r="Y451" s="157"/>
      <c r="Z451" s="147"/>
      <c r="AA451" s="147"/>
      <c r="AB451" s="147"/>
      <c r="AC451" s="147"/>
      <c r="AD451" s="147"/>
      <c r="AE451" s="147"/>
      <c r="AF451" s="147"/>
      <c r="AG451" s="147" t="s">
        <v>305</v>
      </c>
      <c r="AH451" s="147">
        <v>0</v>
      </c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</row>
    <row r="452" spans="1:60" ht="22.5" outlineLevel="3" x14ac:dyDescent="0.2">
      <c r="A452" s="154"/>
      <c r="B452" s="155"/>
      <c r="C452" s="188" t="s">
        <v>896</v>
      </c>
      <c r="D452" s="159"/>
      <c r="E452" s="160">
        <v>28.3996</v>
      </c>
      <c r="F452" s="157"/>
      <c r="G452" s="157"/>
      <c r="H452" s="157"/>
      <c r="I452" s="157"/>
      <c r="J452" s="157"/>
      <c r="K452" s="157"/>
      <c r="L452" s="157"/>
      <c r="M452" s="157"/>
      <c r="N452" s="156"/>
      <c r="O452" s="156"/>
      <c r="P452" s="156"/>
      <c r="Q452" s="156"/>
      <c r="R452" s="157"/>
      <c r="S452" s="157"/>
      <c r="T452" s="157"/>
      <c r="U452" s="157"/>
      <c r="V452" s="157"/>
      <c r="W452" s="157"/>
      <c r="X452" s="157"/>
      <c r="Y452" s="157"/>
      <c r="Z452" s="147"/>
      <c r="AA452" s="147"/>
      <c r="AB452" s="147"/>
      <c r="AC452" s="147"/>
      <c r="AD452" s="147"/>
      <c r="AE452" s="147"/>
      <c r="AF452" s="147"/>
      <c r="AG452" s="147" t="s">
        <v>305</v>
      </c>
      <c r="AH452" s="147">
        <v>0</v>
      </c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</row>
    <row r="453" spans="1:60" outlineLevel="1" x14ac:dyDescent="0.2">
      <c r="A453" s="173">
        <v>141</v>
      </c>
      <c r="B453" s="174" t="s">
        <v>897</v>
      </c>
      <c r="C453" s="187" t="s">
        <v>898</v>
      </c>
      <c r="D453" s="175" t="s">
        <v>338</v>
      </c>
      <c r="E453" s="176">
        <v>17.842479999999998</v>
      </c>
      <c r="F453" s="177"/>
      <c r="G453" s="178">
        <f>ROUND(E453*F453,2)</f>
        <v>0</v>
      </c>
      <c r="H453" s="158"/>
      <c r="I453" s="157">
        <f>ROUND(E453*H453,2)</f>
        <v>0</v>
      </c>
      <c r="J453" s="158"/>
      <c r="K453" s="157">
        <f>ROUND(E453*J453,2)</f>
        <v>0</v>
      </c>
      <c r="L453" s="157">
        <v>21</v>
      </c>
      <c r="M453" s="157">
        <f>G453*(1+L453/100)</f>
        <v>0</v>
      </c>
      <c r="N453" s="156">
        <v>1.2800000000000001E-3</v>
      </c>
      <c r="O453" s="156">
        <f>ROUND(E453*N453,2)</f>
        <v>0.02</v>
      </c>
      <c r="P453" s="156">
        <v>1.8</v>
      </c>
      <c r="Q453" s="156">
        <f>ROUND(E453*P453,2)</f>
        <v>32.119999999999997</v>
      </c>
      <c r="R453" s="157"/>
      <c r="S453" s="157" t="s">
        <v>300</v>
      </c>
      <c r="T453" s="157" t="s">
        <v>300</v>
      </c>
      <c r="U453" s="157">
        <v>1.52</v>
      </c>
      <c r="V453" s="157">
        <f>ROUND(E453*U453,2)</f>
        <v>27.12</v>
      </c>
      <c r="W453" s="157"/>
      <c r="X453" s="157" t="s">
        <v>301</v>
      </c>
      <c r="Y453" s="157" t="s">
        <v>302</v>
      </c>
      <c r="Z453" s="147"/>
      <c r="AA453" s="147"/>
      <c r="AB453" s="147"/>
      <c r="AC453" s="147"/>
      <c r="AD453" s="147"/>
      <c r="AE453" s="147"/>
      <c r="AF453" s="147"/>
      <c r="AG453" s="147" t="s">
        <v>303</v>
      </c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</row>
    <row r="454" spans="1:60" ht="22.5" outlineLevel="2" x14ac:dyDescent="0.2">
      <c r="A454" s="154"/>
      <c r="B454" s="155"/>
      <c r="C454" s="188" t="s">
        <v>899</v>
      </c>
      <c r="D454" s="159"/>
      <c r="E454" s="160">
        <v>11.699</v>
      </c>
      <c r="F454" s="157"/>
      <c r="G454" s="157"/>
      <c r="H454" s="157"/>
      <c r="I454" s="157"/>
      <c r="J454" s="157"/>
      <c r="K454" s="157"/>
      <c r="L454" s="157"/>
      <c r="M454" s="157"/>
      <c r="N454" s="156"/>
      <c r="O454" s="156"/>
      <c r="P454" s="156"/>
      <c r="Q454" s="156"/>
      <c r="R454" s="157"/>
      <c r="S454" s="157"/>
      <c r="T454" s="157"/>
      <c r="U454" s="157"/>
      <c r="V454" s="157"/>
      <c r="W454" s="157"/>
      <c r="X454" s="157"/>
      <c r="Y454" s="157"/>
      <c r="Z454" s="147"/>
      <c r="AA454" s="147"/>
      <c r="AB454" s="147"/>
      <c r="AC454" s="147"/>
      <c r="AD454" s="147"/>
      <c r="AE454" s="147"/>
      <c r="AF454" s="147"/>
      <c r="AG454" s="147" t="s">
        <v>305</v>
      </c>
      <c r="AH454" s="147">
        <v>0</v>
      </c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</row>
    <row r="455" spans="1:60" outlineLevel="3" x14ac:dyDescent="0.2">
      <c r="A455" s="154"/>
      <c r="B455" s="155"/>
      <c r="C455" s="188" t="s">
        <v>900</v>
      </c>
      <c r="D455" s="159"/>
      <c r="E455" s="160">
        <v>4.0511999999999997</v>
      </c>
      <c r="F455" s="157"/>
      <c r="G455" s="157"/>
      <c r="H455" s="157"/>
      <c r="I455" s="157"/>
      <c r="J455" s="157"/>
      <c r="K455" s="157"/>
      <c r="L455" s="157"/>
      <c r="M455" s="157"/>
      <c r="N455" s="156"/>
      <c r="O455" s="156"/>
      <c r="P455" s="156"/>
      <c r="Q455" s="156"/>
      <c r="R455" s="157"/>
      <c r="S455" s="157"/>
      <c r="T455" s="157"/>
      <c r="U455" s="157"/>
      <c r="V455" s="157"/>
      <c r="W455" s="157"/>
      <c r="X455" s="157"/>
      <c r="Y455" s="157"/>
      <c r="Z455" s="147"/>
      <c r="AA455" s="147"/>
      <c r="AB455" s="147"/>
      <c r="AC455" s="147"/>
      <c r="AD455" s="147"/>
      <c r="AE455" s="147"/>
      <c r="AF455" s="147"/>
      <c r="AG455" s="147" t="s">
        <v>305</v>
      </c>
      <c r="AH455" s="147">
        <v>0</v>
      </c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</row>
    <row r="456" spans="1:60" ht="22.5" outlineLevel="3" x14ac:dyDescent="0.2">
      <c r="A456" s="154"/>
      <c r="B456" s="155"/>
      <c r="C456" s="188" t="s">
        <v>901</v>
      </c>
      <c r="D456" s="159"/>
      <c r="E456" s="160">
        <v>2.0922800000000001</v>
      </c>
      <c r="F456" s="157"/>
      <c r="G456" s="157"/>
      <c r="H456" s="157"/>
      <c r="I456" s="157"/>
      <c r="J456" s="157"/>
      <c r="K456" s="157"/>
      <c r="L456" s="157"/>
      <c r="M456" s="157"/>
      <c r="N456" s="156"/>
      <c r="O456" s="156"/>
      <c r="P456" s="156"/>
      <c r="Q456" s="156"/>
      <c r="R456" s="157"/>
      <c r="S456" s="157"/>
      <c r="T456" s="157"/>
      <c r="U456" s="157"/>
      <c r="V456" s="157"/>
      <c r="W456" s="157"/>
      <c r="X456" s="157"/>
      <c r="Y456" s="157"/>
      <c r="Z456" s="147"/>
      <c r="AA456" s="147"/>
      <c r="AB456" s="147"/>
      <c r="AC456" s="147"/>
      <c r="AD456" s="147"/>
      <c r="AE456" s="147"/>
      <c r="AF456" s="147"/>
      <c r="AG456" s="147" t="s">
        <v>305</v>
      </c>
      <c r="AH456" s="147">
        <v>0</v>
      </c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</row>
    <row r="457" spans="1:60" outlineLevel="1" x14ac:dyDescent="0.2">
      <c r="A457" s="173">
        <v>142</v>
      </c>
      <c r="B457" s="174" t="s">
        <v>902</v>
      </c>
      <c r="C457" s="187" t="s">
        <v>903</v>
      </c>
      <c r="D457" s="175" t="s">
        <v>338</v>
      </c>
      <c r="E457" s="176">
        <v>0.82</v>
      </c>
      <c r="F457" s="177"/>
      <c r="G457" s="178">
        <f>ROUND(E457*F457,2)</f>
        <v>0</v>
      </c>
      <c r="H457" s="158"/>
      <c r="I457" s="157">
        <f>ROUND(E457*H457,2)</f>
        <v>0</v>
      </c>
      <c r="J457" s="158"/>
      <c r="K457" s="157">
        <f>ROUND(E457*J457,2)</f>
        <v>0</v>
      </c>
      <c r="L457" s="157">
        <v>21</v>
      </c>
      <c r="M457" s="157">
        <f>G457*(1+L457/100)</f>
        <v>0</v>
      </c>
      <c r="N457" s="156">
        <v>1.82E-3</v>
      </c>
      <c r="O457" s="156">
        <f>ROUND(E457*N457,2)</f>
        <v>0</v>
      </c>
      <c r="P457" s="156">
        <v>1.8</v>
      </c>
      <c r="Q457" s="156">
        <f>ROUND(E457*P457,2)</f>
        <v>1.48</v>
      </c>
      <c r="R457" s="157"/>
      <c r="S457" s="157" t="s">
        <v>300</v>
      </c>
      <c r="T457" s="157" t="s">
        <v>300</v>
      </c>
      <c r="U457" s="157">
        <v>3.1960000000000002</v>
      </c>
      <c r="V457" s="157">
        <f>ROUND(E457*U457,2)</f>
        <v>2.62</v>
      </c>
      <c r="W457" s="157"/>
      <c r="X457" s="157" t="s">
        <v>301</v>
      </c>
      <c r="Y457" s="157" t="s">
        <v>302</v>
      </c>
      <c r="Z457" s="147"/>
      <c r="AA457" s="147"/>
      <c r="AB457" s="147"/>
      <c r="AC457" s="147"/>
      <c r="AD457" s="147"/>
      <c r="AE457" s="147"/>
      <c r="AF457" s="147"/>
      <c r="AG457" s="147" t="s">
        <v>303</v>
      </c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</row>
    <row r="458" spans="1:60" outlineLevel="2" x14ac:dyDescent="0.2">
      <c r="A458" s="154"/>
      <c r="B458" s="155"/>
      <c r="C458" s="274" t="s">
        <v>904</v>
      </c>
      <c r="D458" s="275"/>
      <c r="E458" s="275"/>
      <c r="F458" s="275"/>
      <c r="G458" s="275"/>
      <c r="H458" s="157"/>
      <c r="I458" s="157"/>
      <c r="J458" s="157"/>
      <c r="K458" s="157"/>
      <c r="L458" s="157"/>
      <c r="M458" s="157"/>
      <c r="N458" s="156"/>
      <c r="O458" s="156"/>
      <c r="P458" s="156"/>
      <c r="Q458" s="156"/>
      <c r="R458" s="157"/>
      <c r="S458" s="157"/>
      <c r="T458" s="157"/>
      <c r="U458" s="157"/>
      <c r="V458" s="157"/>
      <c r="W458" s="157"/>
      <c r="X458" s="157"/>
      <c r="Y458" s="157"/>
      <c r="Z458" s="147"/>
      <c r="AA458" s="147"/>
      <c r="AB458" s="147"/>
      <c r="AC458" s="147"/>
      <c r="AD458" s="147"/>
      <c r="AE458" s="147"/>
      <c r="AF458" s="147"/>
      <c r="AG458" s="147" t="s">
        <v>319</v>
      </c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</row>
    <row r="459" spans="1:60" outlineLevel="2" x14ac:dyDescent="0.2">
      <c r="A459" s="154"/>
      <c r="B459" s="155"/>
      <c r="C459" s="188" t="s">
        <v>905</v>
      </c>
      <c r="D459" s="159"/>
      <c r="E459" s="160">
        <v>0.82</v>
      </c>
      <c r="F459" s="157"/>
      <c r="G459" s="157"/>
      <c r="H459" s="157"/>
      <c r="I459" s="157"/>
      <c r="J459" s="157"/>
      <c r="K459" s="157"/>
      <c r="L459" s="157"/>
      <c r="M459" s="157"/>
      <c r="N459" s="156"/>
      <c r="O459" s="156"/>
      <c r="P459" s="156"/>
      <c r="Q459" s="156"/>
      <c r="R459" s="157"/>
      <c r="S459" s="157"/>
      <c r="T459" s="157"/>
      <c r="U459" s="157"/>
      <c r="V459" s="157"/>
      <c r="W459" s="157"/>
      <c r="X459" s="157"/>
      <c r="Y459" s="157"/>
      <c r="Z459" s="147"/>
      <c r="AA459" s="147"/>
      <c r="AB459" s="147"/>
      <c r="AC459" s="147"/>
      <c r="AD459" s="147"/>
      <c r="AE459" s="147"/>
      <c r="AF459" s="147"/>
      <c r="AG459" s="147" t="s">
        <v>305</v>
      </c>
      <c r="AH459" s="147">
        <v>0</v>
      </c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</row>
    <row r="460" spans="1:60" outlineLevel="1" x14ac:dyDescent="0.2">
      <c r="A460" s="173">
        <v>143</v>
      </c>
      <c r="B460" s="174" t="s">
        <v>906</v>
      </c>
      <c r="C460" s="187" t="s">
        <v>907</v>
      </c>
      <c r="D460" s="175" t="s">
        <v>338</v>
      </c>
      <c r="E460" s="176">
        <v>0.39204</v>
      </c>
      <c r="F460" s="177"/>
      <c r="G460" s="178">
        <f>ROUND(E460*F460,2)</f>
        <v>0</v>
      </c>
      <c r="H460" s="158"/>
      <c r="I460" s="157">
        <f>ROUND(E460*H460,2)</f>
        <v>0</v>
      </c>
      <c r="J460" s="158"/>
      <c r="K460" s="157">
        <f>ROUND(E460*J460,2)</f>
        <v>0</v>
      </c>
      <c r="L460" s="157">
        <v>21</v>
      </c>
      <c r="M460" s="157">
        <f>G460*(1+L460/100)</f>
        <v>0</v>
      </c>
      <c r="N460" s="156">
        <v>1.82E-3</v>
      </c>
      <c r="O460" s="156">
        <f>ROUND(E460*N460,2)</f>
        <v>0</v>
      </c>
      <c r="P460" s="156">
        <v>1.8</v>
      </c>
      <c r="Q460" s="156">
        <f>ROUND(E460*P460,2)</f>
        <v>0.71</v>
      </c>
      <c r="R460" s="157"/>
      <c r="S460" s="157" t="s">
        <v>300</v>
      </c>
      <c r="T460" s="157" t="s">
        <v>300</v>
      </c>
      <c r="U460" s="157">
        <v>3.6080000000000001</v>
      </c>
      <c r="V460" s="157">
        <f>ROUND(E460*U460,2)</f>
        <v>1.41</v>
      </c>
      <c r="W460" s="157"/>
      <c r="X460" s="157" t="s">
        <v>301</v>
      </c>
      <c r="Y460" s="157" t="s">
        <v>302</v>
      </c>
      <c r="Z460" s="147"/>
      <c r="AA460" s="147"/>
      <c r="AB460" s="147"/>
      <c r="AC460" s="147"/>
      <c r="AD460" s="147"/>
      <c r="AE460" s="147"/>
      <c r="AF460" s="147"/>
      <c r="AG460" s="147" t="s">
        <v>303</v>
      </c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</row>
    <row r="461" spans="1:60" outlineLevel="2" x14ac:dyDescent="0.2">
      <c r="A461" s="154"/>
      <c r="B461" s="155"/>
      <c r="C461" s="274" t="s">
        <v>904</v>
      </c>
      <c r="D461" s="275"/>
      <c r="E461" s="275"/>
      <c r="F461" s="275"/>
      <c r="G461" s="275"/>
      <c r="H461" s="157"/>
      <c r="I461" s="157"/>
      <c r="J461" s="157"/>
      <c r="K461" s="157"/>
      <c r="L461" s="157"/>
      <c r="M461" s="157"/>
      <c r="N461" s="156"/>
      <c r="O461" s="156"/>
      <c r="P461" s="156"/>
      <c r="Q461" s="156"/>
      <c r="R461" s="157"/>
      <c r="S461" s="157"/>
      <c r="T461" s="157"/>
      <c r="U461" s="157"/>
      <c r="V461" s="157"/>
      <c r="W461" s="157"/>
      <c r="X461" s="157"/>
      <c r="Y461" s="157"/>
      <c r="Z461" s="147"/>
      <c r="AA461" s="147"/>
      <c r="AB461" s="147"/>
      <c r="AC461" s="147"/>
      <c r="AD461" s="147"/>
      <c r="AE461" s="147"/>
      <c r="AF461" s="147"/>
      <c r="AG461" s="147" t="s">
        <v>319</v>
      </c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</row>
    <row r="462" spans="1:60" outlineLevel="2" x14ac:dyDescent="0.2">
      <c r="A462" s="154"/>
      <c r="B462" s="155"/>
      <c r="C462" s="188" t="s">
        <v>908</v>
      </c>
      <c r="D462" s="159"/>
      <c r="E462" s="160">
        <v>0.39204</v>
      </c>
      <c r="F462" s="157"/>
      <c r="G462" s="157"/>
      <c r="H462" s="157"/>
      <c r="I462" s="157"/>
      <c r="J462" s="157"/>
      <c r="K462" s="157"/>
      <c r="L462" s="157"/>
      <c r="M462" s="157"/>
      <c r="N462" s="156"/>
      <c r="O462" s="156"/>
      <c r="P462" s="156"/>
      <c r="Q462" s="156"/>
      <c r="R462" s="157"/>
      <c r="S462" s="157"/>
      <c r="T462" s="157"/>
      <c r="U462" s="157"/>
      <c r="V462" s="157"/>
      <c r="W462" s="157"/>
      <c r="X462" s="157"/>
      <c r="Y462" s="157"/>
      <c r="Z462" s="147"/>
      <c r="AA462" s="147"/>
      <c r="AB462" s="147"/>
      <c r="AC462" s="147"/>
      <c r="AD462" s="147"/>
      <c r="AE462" s="147"/>
      <c r="AF462" s="147"/>
      <c r="AG462" s="147" t="s">
        <v>305</v>
      </c>
      <c r="AH462" s="147">
        <v>0</v>
      </c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</row>
    <row r="463" spans="1:60" outlineLevel="1" x14ac:dyDescent="0.2">
      <c r="A463" s="173">
        <v>144</v>
      </c>
      <c r="B463" s="174" t="s">
        <v>909</v>
      </c>
      <c r="C463" s="187" t="s">
        <v>910</v>
      </c>
      <c r="D463" s="175" t="s">
        <v>308</v>
      </c>
      <c r="E463" s="176">
        <v>8.3640000000000008</v>
      </c>
      <c r="F463" s="177"/>
      <c r="G463" s="178">
        <f>ROUND(E463*F463,2)</f>
        <v>0</v>
      </c>
      <c r="H463" s="158"/>
      <c r="I463" s="157">
        <f>ROUND(E463*H463,2)</f>
        <v>0</v>
      </c>
      <c r="J463" s="158"/>
      <c r="K463" s="157">
        <f>ROUND(E463*J463,2)</f>
        <v>0</v>
      </c>
      <c r="L463" s="157">
        <v>21</v>
      </c>
      <c r="M463" s="157">
        <f>G463*(1+L463/100)</f>
        <v>0</v>
      </c>
      <c r="N463" s="156">
        <v>3.4000000000000002E-4</v>
      </c>
      <c r="O463" s="156">
        <f>ROUND(E463*N463,2)</f>
        <v>0</v>
      </c>
      <c r="P463" s="156">
        <v>0.27500000000000002</v>
      </c>
      <c r="Q463" s="156">
        <f>ROUND(E463*P463,2)</f>
        <v>2.2999999999999998</v>
      </c>
      <c r="R463" s="157"/>
      <c r="S463" s="157" t="s">
        <v>300</v>
      </c>
      <c r="T463" s="157" t="s">
        <v>300</v>
      </c>
      <c r="U463" s="157">
        <v>1.0529999999999999</v>
      </c>
      <c r="V463" s="157">
        <f>ROUND(E463*U463,2)</f>
        <v>8.81</v>
      </c>
      <c r="W463" s="157"/>
      <c r="X463" s="157" t="s">
        <v>301</v>
      </c>
      <c r="Y463" s="157" t="s">
        <v>302</v>
      </c>
      <c r="Z463" s="147"/>
      <c r="AA463" s="147"/>
      <c r="AB463" s="147"/>
      <c r="AC463" s="147"/>
      <c r="AD463" s="147"/>
      <c r="AE463" s="147"/>
      <c r="AF463" s="147"/>
      <c r="AG463" s="147" t="s">
        <v>303</v>
      </c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</row>
    <row r="464" spans="1:60" outlineLevel="2" x14ac:dyDescent="0.2">
      <c r="A464" s="154"/>
      <c r="B464" s="155"/>
      <c r="C464" s="188" t="s">
        <v>911</v>
      </c>
      <c r="D464" s="159"/>
      <c r="E464" s="160">
        <v>8.3640000000000008</v>
      </c>
      <c r="F464" s="157"/>
      <c r="G464" s="157"/>
      <c r="H464" s="157"/>
      <c r="I464" s="157"/>
      <c r="J464" s="157"/>
      <c r="K464" s="157"/>
      <c r="L464" s="157"/>
      <c r="M464" s="157"/>
      <c r="N464" s="156"/>
      <c r="O464" s="156"/>
      <c r="P464" s="156"/>
      <c r="Q464" s="156"/>
      <c r="R464" s="157"/>
      <c r="S464" s="157"/>
      <c r="T464" s="157"/>
      <c r="U464" s="157"/>
      <c r="V464" s="157"/>
      <c r="W464" s="157"/>
      <c r="X464" s="157"/>
      <c r="Y464" s="157"/>
      <c r="Z464" s="147"/>
      <c r="AA464" s="147"/>
      <c r="AB464" s="147"/>
      <c r="AC464" s="147"/>
      <c r="AD464" s="147"/>
      <c r="AE464" s="147"/>
      <c r="AF464" s="147"/>
      <c r="AG464" s="147" t="s">
        <v>305</v>
      </c>
      <c r="AH464" s="147">
        <v>0</v>
      </c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</row>
    <row r="465" spans="1:60" outlineLevel="1" x14ac:dyDescent="0.2">
      <c r="A465" s="173">
        <v>145</v>
      </c>
      <c r="B465" s="174" t="s">
        <v>912</v>
      </c>
      <c r="C465" s="187" t="s">
        <v>913</v>
      </c>
      <c r="D465" s="175" t="s">
        <v>355</v>
      </c>
      <c r="E465" s="176">
        <v>8.1</v>
      </c>
      <c r="F465" s="177"/>
      <c r="G465" s="178">
        <f>ROUND(E465*F465,2)</f>
        <v>0</v>
      </c>
      <c r="H465" s="158"/>
      <c r="I465" s="157">
        <f>ROUND(E465*H465,2)</f>
        <v>0</v>
      </c>
      <c r="J465" s="158"/>
      <c r="K465" s="157">
        <f>ROUND(E465*J465,2)</f>
        <v>0</v>
      </c>
      <c r="L465" s="157">
        <v>21</v>
      </c>
      <c r="M465" s="157">
        <f>G465*(1+L465/100)</f>
        <v>0</v>
      </c>
      <c r="N465" s="156">
        <v>0</v>
      </c>
      <c r="O465" s="156">
        <f>ROUND(E465*N465,2)</f>
        <v>0</v>
      </c>
      <c r="P465" s="156">
        <v>4.2000000000000003E-2</v>
      </c>
      <c r="Q465" s="156">
        <f>ROUND(E465*P465,2)</f>
        <v>0.34</v>
      </c>
      <c r="R465" s="157"/>
      <c r="S465" s="157" t="s">
        <v>300</v>
      </c>
      <c r="T465" s="157" t="s">
        <v>300</v>
      </c>
      <c r="U465" s="157">
        <v>0.71499999999999997</v>
      </c>
      <c r="V465" s="157">
        <f>ROUND(E465*U465,2)</f>
        <v>5.79</v>
      </c>
      <c r="W465" s="157"/>
      <c r="X465" s="157" t="s">
        <v>301</v>
      </c>
      <c r="Y465" s="157" t="s">
        <v>302</v>
      </c>
      <c r="Z465" s="147"/>
      <c r="AA465" s="147"/>
      <c r="AB465" s="147"/>
      <c r="AC465" s="147"/>
      <c r="AD465" s="147"/>
      <c r="AE465" s="147"/>
      <c r="AF465" s="147"/>
      <c r="AG465" s="147" t="s">
        <v>303</v>
      </c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</row>
    <row r="466" spans="1:60" outlineLevel="2" x14ac:dyDescent="0.2">
      <c r="A466" s="154"/>
      <c r="B466" s="155"/>
      <c r="C466" s="188" t="s">
        <v>914</v>
      </c>
      <c r="D466" s="159"/>
      <c r="E466" s="160">
        <v>4.5</v>
      </c>
      <c r="F466" s="157"/>
      <c r="G466" s="157"/>
      <c r="H466" s="157"/>
      <c r="I466" s="157"/>
      <c r="J466" s="157"/>
      <c r="K466" s="157"/>
      <c r="L466" s="157"/>
      <c r="M466" s="157"/>
      <c r="N466" s="156"/>
      <c r="O466" s="156"/>
      <c r="P466" s="156"/>
      <c r="Q466" s="156"/>
      <c r="R466" s="157"/>
      <c r="S466" s="157"/>
      <c r="T466" s="157"/>
      <c r="U466" s="157"/>
      <c r="V466" s="157"/>
      <c r="W466" s="157"/>
      <c r="X466" s="157"/>
      <c r="Y466" s="157"/>
      <c r="Z466" s="147"/>
      <c r="AA466" s="147"/>
      <c r="AB466" s="147"/>
      <c r="AC466" s="147"/>
      <c r="AD466" s="147"/>
      <c r="AE466" s="147"/>
      <c r="AF466" s="147"/>
      <c r="AG466" s="147" t="s">
        <v>305</v>
      </c>
      <c r="AH466" s="147">
        <v>0</v>
      </c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</row>
    <row r="467" spans="1:60" outlineLevel="3" x14ac:dyDescent="0.2">
      <c r="A467" s="154"/>
      <c r="B467" s="155"/>
      <c r="C467" s="188" t="s">
        <v>915</v>
      </c>
      <c r="D467" s="159"/>
      <c r="E467" s="160">
        <v>3.6</v>
      </c>
      <c r="F467" s="157"/>
      <c r="G467" s="157"/>
      <c r="H467" s="157"/>
      <c r="I467" s="157"/>
      <c r="J467" s="157"/>
      <c r="K467" s="157"/>
      <c r="L467" s="157"/>
      <c r="M467" s="157"/>
      <c r="N467" s="156"/>
      <c r="O467" s="156"/>
      <c r="P467" s="156"/>
      <c r="Q467" s="156"/>
      <c r="R467" s="157"/>
      <c r="S467" s="157"/>
      <c r="T467" s="157"/>
      <c r="U467" s="157"/>
      <c r="V467" s="157"/>
      <c r="W467" s="157"/>
      <c r="X467" s="157"/>
      <c r="Y467" s="157"/>
      <c r="Z467" s="147"/>
      <c r="AA467" s="147"/>
      <c r="AB467" s="147"/>
      <c r="AC467" s="147"/>
      <c r="AD467" s="147"/>
      <c r="AE467" s="147"/>
      <c r="AF467" s="147"/>
      <c r="AG467" s="147" t="s">
        <v>305</v>
      </c>
      <c r="AH467" s="147">
        <v>0</v>
      </c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</row>
    <row r="468" spans="1:60" outlineLevel="1" x14ac:dyDescent="0.2">
      <c r="A468" s="173">
        <v>146</v>
      </c>
      <c r="B468" s="174" t="s">
        <v>916</v>
      </c>
      <c r="C468" s="187" t="s">
        <v>917</v>
      </c>
      <c r="D468" s="175" t="s">
        <v>355</v>
      </c>
      <c r="E468" s="176">
        <v>12.7</v>
      </c>
      <c r="F468" s="177"/>
      <c r="G468" s="178">
        <f>ROUND(E468*F468,2)</f>
        <v>0</v>
      </c>
      <c r="H468" s="158"/>
      <c r="I468" s="157">
        <f>ROUND(E468*H468,2)</f>
        <v>0</v>
      </c>
      <c r="J468" s="158"/>
      <c r="K468" s="157">
        <f>ROUND(E468*J468,2)</f>
        <v>0</v>
      </c>
      <c r="L468" s="157">
        <v>21</v>
      </c>
      <c r="M468" s="157">
        <f>G468*(1+L468/100)</f>
        <v>0</v>
      </c>
      <c r="N468" s="156">
        <v>4.8999999999999998E-4</v>
      </c>
      <c r="O468" s="156">
        <f>ROUND(E468*N468,2)</f>
        <v>0.01</v>
      </c>
      <c r="P468" s="156">
        <v>8.1000000000000003E-2</v>
      </c>
      <c r="Q468" s="156">
        <f>ROUND(E468*P468,2)</f>
        <v>1.03</v>
      </c>
      <c r="R468" s="157"/>
      <c r="S468" s="157" t="s">
        <v>300</v>
      </c>
      <c r="T468" s="157" t="s">
        <v>300</v>
      </c>
      <c r="U468" s="157">
        <v>0.81200000000000006</v>
      </c>
      <c r="V468" s="157">
        <f>ROUND(E468*U468,2)</f>
        <v>10.31</v>
      </c>
      <c r="W468" s="157"/>
      <c r="X468" s="157" t="s">
        <v>301</v>
      </c>
      <c r="Y468" s="157" t="s">
        <v>302</v>
      </c>
      <c r="Z468" s="147"/>
      <c r="AA468" s="147"/>
      <c r="AB468" s="147"/>
      <c r="AC468" s="147"/>
      <c r="AD468" s="147"/>
      <c r="AE468" s="147"/>
      <c r="AF468" s="147"/>
      <c r="AG468" s="147" t="s">
        <v>303</v>
      </c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</row>
    <row r="469" spans="1:60" outlineLevel="2" x14ac:dyDescent="0.2">
      <c r="A469" s="154"/>
      <c r="B469" s="155"/>
      <c r="C469" s="274" t="s">
        <v>904</v>
      </c>
      <c r="D469" s="275"/>
      <c r="E469" s="275"/>
      <c r="F469" s="275"/>
      <c r="G469" s="275"/>
      <c r="H469" s="157"/>
      <c r="I469" s="157"/>
      <c r="J469" s="157"/>
      <c r="K469" s="157"/>
      <c r="L469" s="157"/>
      <c r="M469" s="157"/>
      <c r="N469" s="156"/>
      <c r="O469" s="156"/>
      <c r="P469" s="156"/>
      <c r="Q469" s="156"/>
      <c r="R469" s="157"/>
      <c r="S469" s="157"/>
      <c r="T469" s="157"/>
      <c r="U469" s="157"/>
      <c r="V469" s="157"/>
      <c r="W469" s="157"/>
      <c r="X469" s="157"/>
      <c r="Y469" s="157"/>
      <c r="Z469" s="147"/>
      <c r="AA469" s="147"/>
      <c r="AB469" s="147"/>
      <c r="AC469" s="147"/>
      <c r="AD469" s="147"/>
      <c r="AE469" s="147"/>
      <c r="AF469" s="147"/>
      <c r="AG469" s="147" t="s">
        <v>319</v>
      </c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</row>
    <row r="470" spans="1:60" ht="22.5" outlineLevel="2" x14ac:dyDescent="0.2">
      <c r="A470" s="154"/>
      <c r="B470" s="155"/>
      <c r="C470" s="188" t="s">
        <v>918</v>
      </c>
      <c r="D470" s="159"/>
      <c r="E470" s="160">
        <v>7.05</v>
      </c>
      <c r="F470" s="157"/>
      <c r="G470" s="157"/>
      <c r="H470" s="157"/>
      <c r="I470" s="157"/>
      <c r="J470" s="157"/>
      <c r="K470" s="157"/>
      <c r="L470" s="157"/>
      <c r="M470" s="157"/>
      <c r="N470" s="156"/>
      <c r="O470" s="156"/>
      <c r="P470" s="156"/>
      <c r="Q470" s="156"/>
      <c r="R470" s="157"/>
      <c r="S470" s="157"/>
      <c r="T470" s="157"/>
      <c r="U470" s="157"/>
      <c r="V470" s="157"/>
      <c r="W470" s="157"/>
      <c r="X470" s="157"/>
      <c r="Y470" s="157"/>
      <c r="Z470" s="147"/>
      <c r="AA470" s="147"/>
      <c r="AB470" s="147"/>
      <c r="AC470" s="147"/>
      <c r="AD470" s="147"/>
      <c r="AE470" s="147"/>
      <c r="AF470" s="147"/>
      <c r="AG470" s="147" t="s">
        <v>305</v>
      </c>
      <c r="AH470" s="147">
        <v>0</v>
      </c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</row>
    <row r="471" spans="1:60" ht="22.5" outlineLevel="3" x14ac:dyDescent="0.2">
      <c r="A471" s="154"/>
      <c r="B471" s="155"/>
      <c r="C471" s="188" t="s">
        <v>919</v>
      </c>
      <c r="D471" s="159"/>
      <c r="E471" s="160">
        <v>5.65</v>
      </c>
      <c r="F471" s="157"/>
      <c r="G471" s="157"/>
      <c r="H471" s="157"/>
      <c r="I471" s="157"/>
      <c r="J471" s="157"/>
      <c r="K471" s="157"/>
      <c r="L471" s="157"/>
      <c r="M471" s="157"/>
      <c r="N471" s="156"/>
      <c r="O471" s="156"/>
      <c r="P471" s="156"/>
      <c r="Q471" s="156"/>
      <c r="R471" s="157"/>
      <c r="S471" s="157"/>
      <c r="T471" s="157"/>
      <c r="U471" s="157"/>
      <c r="V471" s="157"/>
      <c r="W471" s="157"/>
      <c r="X471" s="157"/>
      <c r="Y471" s="157"/>
      <c r="Z471" s="147"/>
      <c r="AA471" s="147"/>
      <c r="AB471" s="147"/>
      <c r="AC471" s="147"/>
      <c r="AD471" s="147"/>
      <c r="AE471" s="147"/>
      <c r="AF471" s="147"/>
      <c r="AG471" s="147" t="s">
        <v>305</v>
      </c>
      <c r="AH471" s="147">
        <v>0</v>
      </c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</row>
    <row r="472" spans="1:60" outlineLevel="1" x14ac:dyDescent="0.2">
      <c r="A472" s="173">
        <v>147</v>
      </c>
      <c r="B472" s="174" t="s">
        <v>920</v>
      </c>
      <c r="C472" s="187" t="s">
        <v>921</v>
      </c>
      <c r="D472" s="175" t="s">
        <v>314</v>
      </c>
      <c r="E472" s="176">
        <v>3</v>
      </c>
      <c r="F472" s="177"/>
      <c r="G472" s="178">
        <f>ROUND(E472*F472,2)</f>
        <v>0</v>
      </c>
      <c r="H472" s="158"/>
      <c r="I472" s="157">
        <f>ROUND(E472*H472,2)</f>
        <v>0</v>
      </c>
      <c r="J472" s="158"/>
      <c r="K472" s="157">
        <f>ROUND(E472*J472,2)</f>
        <v>0</v>
      </c>
      <c r="L472" s="157">
        <v>21</v>
      </c>
      <c r="M472" s="157">
        <f>G472*(1+L472/100)</f>
        <v>0</v>
      </c>
      <c r="N472" s="156">
        <v>4.8999999999999998E-4</v>
      </c>
      <c r="O472" s="156">
        <f>ROUND(E472*N472,2)</f>
        <v>0</v>
      </c>
      <c r="P472" s="156">
        <v>3.1E-2</v>
      </c>
      <c r="Q472" s="156">
        <f>ROUND(E472*P472,2)</f>
        <v>0.09</v>
      </c>
      <c r="R472" s="157"/>
      <c r="S472" s="157" t="s">
        <v>300</v>
      </c>
      <c r="T472" s="157" t="s">
        <v>300</v>
      </c>
      <c r="U472" s="157">
        <v>0.77200000000000002</v>
      </c>
      <c r="V472" s="157">
        <f>ROUND(E472*U472,2)</f>
        <v>2.3199999999999998</v>
      </c>
      <c r="W472" s="157"/>
      <c r="X472" s="157" t="s">
        <v>301</v>
      </c>
      <c r="Y472" s="157" t="s">
        <v>302</v>
      </c>
      <c r="Z472" s="147"/>
      <c r="AA472" s="147"/>
      <c r="AB472" s="147"/>
      <c r="AC472" s="147"/>
      <c r="AD472" s="147"/>
      <c r="AE472" s="147"/>
      <c r="AF472" s="147"/>
      <c r="AG472" s="147" t="s">
        <v>303</v>
      </c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</row>
    <row r="473" spans="1:60" outlineLevel="2" x14ac:dyDescent="0.2">
      <c r="A473" s="154"/>
      <c r="B473" s="155"/>
      <c r="C473" s="274" t="s">
        <v>904</v>
      </c>
      <c r="D473" s="275"/>
      <c r="E473" s="275"/>
      <c r="F473" s="275"/>
      <c r="G473" s="275"/>
      <c r="H473" s="157"/>
      <c r="I473" s="157"/>
      <c r="J473" s="157"/>
      <c r="K473" s="157"/>
      <c r="L473" s="157"/>
      <c r="M473" s="157"/>
      <c r="N473" s="156"/>
      <c r="O473" s="156"/>
      <c r="P473" s="156"/>
      <c r="Q473" s="156"/>
      <c r="R473" s="157"/>
      <c r="S473" s="157"/>
      <c r="T473" s="157"/>
      <c r="U473" s="157"/>
      <c r="V473" s="157"/>
      <c r="W473" s="157"/>
      <c r="X473" s="157"/>
      <c r="Y473" s="157"/>
      <c r="Z473" s="147"/>
      <c r="AA473" s="147"/>
      <c r="AB473" s="147"/>
      <c r="AC473" s="147"/>
      <c r="AD473" s="147"/>
      <c r="AE473" s="147"/>
      <c r="AF473" s="147"/>
      <c r="AG473" s="147" t="s">
        <v>319</v>
      </c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</row>
    <row r="474" spans="1:60" outlineLevel="2" x14ac:dyDescent="0.2">
      <c r="A474" s="154"/>
      <c r="B474" s="155"/>
      <c r="C474" s="188" t="s">
        <v>922</v>
      </c>
      <c r="D474" s="159"/>
      <c r="E474" s="160">
        <v>3</v>
      </c>
      <c r="F474" s="157"/>
      <c r="G474" s="157"/>
      <c r="H474" s="157"/>
      <c r="I474" s="157"/>
      <c r="J474" s="157"/>
      <c r="K474" s="157"/>
      <c r="L474" s="157"/>
      <c r="M474" s="157"/>
      <c r="N474" s="156"/>
      <c r="O474" s="156"/>
      <c r="P474" s="156"/>
      <c r="Q474" s="156"/>
      <c r="R474" s="157"/>
      <c r="S474" s="157"/>
      <c r="T474" s="157"/>
      <c r="U474" s="157"/>
      <c r="V474" s="157"/>
      <c r="W474" s="157"/>
      <c r="X474" s="157"/>
      <c r="Y474" s="157"/>
      <c r="Z474" s="147"/>
      <c r="AA474" s="147"/>
      <c r="AB474" s="147"/>
      <c r="AC474" s="147"/>
      <c r="AD474" s="147"/>
      <c r="AE474" s="147"/>
      <c r="AF474" s="147"/>
      <c r="AG474" s="147" t="s">
        <v>305</v>
      </c>
      <c r="AH474" s="147">
        <v>0</v>
      </c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</row>
    <row r="475" spans="1:60" outlineLevel="1" x14ac:dyDescent="0.2">
      <c r="A475" s="173">
        <v>148</v>
      </c>
      <c r="B475" s="174" t="s">
        <v>923</v>
      </c>
      <c r="C475" s="187" t="s">
        <v>924</v>
      </c>
      <c r="D475" s="175" t="s">
        <v>338</v>
      </c>
      <c r="E475" s="176">
        <v>5.8308</v>
      </c>
      <c r="F475" s="177"/>
      <c r="G475" s="178">
        <f>ROUND(E475*F475,2)</f>
        <v>0</v>
      </c>
      <c r="H475" s="158"/>
      <c r="I475" s="157">
        <f>ROUND(E475*H475,2)</f>
        <v>0</v>
      </c>
      <c r="J475" s="158"/>
      <c r="K475" s="157">
        <f>ROUND(E475*J475,2)</f>
        <v>0</v>
      </c>
      <c r="L475" s="157">
        <v>21</v>
      </c>
      <c r="M475" s="157">
        <f>G475*(1+L475/100)</f>
        <v>0</v>
      </c>
      <c r="N475" s="156">
        <v>0</v>
      </c>
      <c r="O475" s="156">
        <f>ROUND(E475*N475,2)</f>
        <v>0</v>
      </c>
      <c r="P475" s="156">
        <v>1.5940000000000001</v>
      </c>
      <c r="Q475" s="156">
        <f>ROUND(E475*P475,2)</f>
        <v>9.2899999999999991</v>
      </c>
      <c r="R475" s="157"/>
      <c r="S475" s="157" t="s">
        <v>300</v>
      </c>
      <c r="T475" s="157" t="s">
        <v>300</v>
      </c>
      <c r="U475" s="157">
        <v>2.42</v>
      </c>
      <c r="V475" s="157">
        <f>ROUND(E475*U475,2)</f>
        <v>14.11</v>
      </c>
      <c r="W475" s="157"/>
      <c r="X475" s="157" t="s">
        <v>301</v>
      </c>
      <c r="Y475" s="157" t="s">
        <v>302</v>
      </c>
      <c r="Z475" s="147"/>
      <c r="AA475" s="147"/>
      <c r="AB475" s="147"/>
      <c r="AC475" s="147"/>
      <c r="AD475" s="147"/>
      <c r="AE475" s="147"/>
      <c r="AF475" s="147"/>
      <c r="AG475" s="147" t="s">
        <v>303</v>
      </c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</row>
    <row r="476" spans="1:60" outlineLevel="2" x14ac:dyDescent="0.2">
      <c r="A476" s="154"/>
      <c r="B476" s="155"/>
      <c r="C476" s="188" t="s">
        <v>925</v>
      </c>
      <c r="D476" s="159"/>
      <c r="E476" s="160">
        <v>5.8308</v>
      </c>
      <c r="F476" s="157"/>
      <c r="G476" s="157"/>
      <c r="H476" s="157"/>
      <c r="I476" s="157"/>
      <c r="J476" s="157"/>
      <c r="K476" s="157"/>
      <c r="L476" s="157"/>
      <c r="M476" s="157"/>
      <c r="N476" s="156"/>
      <c r="O476" s="156"/>
      <c r="P476" s="156"/>
      <c r="Q476" s="156"/>
      <c r="R476" s="157"/>
      <c r="S476" s="157"/>
      <c r="T476" s="157"/>
      <c r="U476" s="157"/>
      <c r="V476" s="157"/>
      <c r="W476" s="157"/>
      <c r="X476" s="157"/>
      <c r="Y476" s="157"/>
      <c r="Z476" s="147"/>
      <c r="AA476" s="147"/>
      <c r="AB476" s="147"/>
      <c r="AC476" s="147"/>
      <c r="AD476" s="147"/>
      <c r="AE476" s="147"/>
      <c r="AF476" s="147"/>
      <c r="AG476" s="147" t="s">
        <v>305</v>
      </c>
      <c r="AH476" s="147">
        <v>0</v>
      </c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</row>
    <row r="477" spans="1:60" ht="22.5" outlineLevel="1" x14ac:dyDescent="0.2">
      <c r="A477" s="173">
        <v>149</v>
      </c>
      <c r="B477" s="174" t="s">
        <v>926</v>
      </c>
      <c r="C477" s="187" t="s">
        <v>927</v>
      </c>
      <c r="D477" s="175" t="s">
        <v>314</v>
      </c>
      <c r="E477" s="176">
        <v>35</v>
      </c>
      <c r="F477" s="177"/>
      <c r="G477" s="178">
        <f>ROUND(E477*F477,2)</f>
        <v>0</v>
      </c>
      <c r="H477" s="158"/>
      <c r="I477" s="157">
        <f>ROUND(E477*H477,2)</f>
        <v>0</v>
      </c>
      <c r="J477" s="158"/>
      <c r="K477" s="157">
        <f>ROUND(E477*J477,2)</f>
        <v>0</v>
      </c>
      <c r="L477" s="157">
        <v>21</v>
      </c>
      <c r="M477" s="157">
        <f>G477*(1+L477/100)</f>
        <v>0</v>
      </c>
      <c r="N477" s="156">
        <v>0</v>
      </c>
      <c r="O477" s="156">
        <f>ROUND(E477*N477,2)</f>
        <v>0</v>
      </c>
      <c r="P477" s="156">
        <v>0</v>
      </c>
      <c r="Q477" s="156">
        <f>ROUND(E477*P477,2)</f>
        <v>0</v>
      </c>
      <c r="R477" s="157"/>
      <c r="S477" s="157" t="s">
        <v>300</v>
      </c>
      <c r="T477" s="157" t="s">
        <v>300</v>
      </c>
      <c r="U477" s="157">
        <v>0.05</v>
      </c>
      <c r="V477" s="157">
        <f>ROUND(E477*U477,2)</f>
        <v>1.75</v>
      </c>
      <c r="W477" s="157"/>
      <c r="X477" s="157" t="s">
        <v>301</v>
      </c>
      <c r="Y477" s="157" t="s">
        <v>302</v>
      </c>
      <c r="Z477" s="147"/>
      <c r="AA477" s="147"/>
      <c r="AB477" s="147"/>
      <c r="AC477" s="147"/>
      <c r="AD477" s="147"/>
      <c r="AE477" s="147"/>
      <c r="AF477" s="147"/>
      <c r="AG477" s="147" t="s">
        <v>303</v>
      </c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</row>
    <row r="478" spans="1:60" outlineLevel="2" x14ac:dyDescent="0.2">
      <c r="A478" s="154"/>
      <c r="B478" s="155"/>
      <c r="C478" s="188" t="s">
        <v>928</v>
      </c>
      <c r="D478" s="159"/>
      <c r="E478" s="160">
        <v>19</v>
      </c>
      <c r="F478" s="157"/>
      <c r="G478" s="157"/>
      <c r="H478" s="157"/>
      <c r="I478" s="157"/>
      <c r="J478" s="157"/>
      <c r="K478" s="157"/>
      <c r="L478" s="157"/>
      <c r="M478" s="157"/>
      <c r="N478" s="156"/>
      <c r="O478" s="156"/>
      <c r="P478" s="156"/>
      <c r="Q478" s="156"/>
      <c r="R478" s="157"/>
      <c r="S478" s="157"/>
      <c r="T478" s="157"/>
      <c r="U478" s="157"/>
      <c r="V478" s="157"/>
      <c r="W478" s="157"/>
      <c r="X478" s="157"/>
      <c r="Y478" s="157"/>
      <c r="Z478" s="147"/>
      <c r="AA478" s="147"/>
      <c r="AB478" s="147"/>
      <c r="AC478" s="147"/>
      <c r="AD478" s="147"/>
      <c r="AE478" s="147"/>
      <c r="AF478" s="147"/>
      <c r="AG478" s="147" t="s">
        <v>305</v>
      </c>
      <c r="AH478" s="147">
        <v>0</v>
      </c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</row>
    <row r="479" spans="1:60" outlineLevel="3" x14ac:dyDescent="0.2">
      <c r="A479" s="154"/>
      <c r="B479" s="155"/>
      <c r="C479" s="188" t="s">
        <v>929</v>
      </c>
      <c r="D479" s="159"/>
      <c r="E479" s="160">
        <v>8</v>
      </c>
      <c r="F479" s="157"/>
      <c r="G479" s="157"/>
      <c r="H479" s="157"/>
      <c r="I479" s="157"/>
      <c r="J479" s="157"/>
      <c r="K479" s="157"/>
      <c r="L479" s="157"/>
      <c r="M479" s="157"/>
      <c r="N479" s="156"/>
      <c r="O479" s="156"/>
      <c r="P479" s="156"/>
      <c r="Q479" s="156"/>
      <c r="R479" s="157"/>
      <c r="S479" s="157"/>
      <c r="T479" s="157"/>
      <c r="U479" s="157"/>
      <c r="V479" s="157"/>
      <c r="W479" s="157"/>
      <c r="X479" s="157"/>
      <c r="Y479" s="157"/>
      <c r="Z479" s="147"/>
      <c r="AA479" s="147"/>
      <c r="AB479" s="147"/>
      <c r="AC479" s="147"/>
      <c r="AD479" s="147"/>
      <c r="AE479" s="147"/>
      <c r="AF479" s="147"/>
      <c r="AG479" s="147" t="s">
        <v>305</v>
      </c>
      <c r="AH479" s="147">
        <v>0</v>
      </c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</row>
    <row r="480" spans="1:60" outlineLevel="3" x14ac:dyDescent="0.2">
      <c r="A480" s="154"/>
      <c r="B480" s="155"/>
      <c r="C480" s="188" t="s">
        <v>930</v>
      </c>
      <c r="D480" s="159"/>
      <c r="E480" s="160">
        <v>8</v>
      </c>
      <c r="F480" s="157"/>
      <c r="G480" s="157"/>
      <c r="H480" s="157"/>
      <c r="I480" s="157"/>
      <c r="J480" s="157"/>
      <c r="K480" s="157"/>
      <c r="L480" s="157"/>
      <c r="M480" s="157"/>
      <c r="N480" s="156"/>
      <c r="O480" s="156"/>
      <c r="P480" s="156"/>
      <c r="Q480" s="156"/>
      <c r="R480" s="157"/>
      <c r="S480" s="157"/>
      <c r="T480" s="157"/>
      <c r="U480" s="157"/>
      <c r="V480" s="157"/>
      <c r="W480" s="157"/>
      <c r="X480" s="157"/>
      <c r="Y480" s="157"/>
      <c r="Z480" s="147"/>
      <c r="AA480" s="147"/>
      <c r="AB480" s="147"/>
      <c r="AC480" s="147"/>
      <c r="AD480" s="147"/>
      <c r="AE480" s="147"/>
      <c r="AF480" s="147"/>
      <c r="AG480" s="147" t="s">
        <v>305</v>
      </c>
      <c r="AH480" s="147">
        <v>0</v>
      </c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</row>
    <row r="481" spans="1:60" ht="22.5" outlineLevel="1" x14ac:dyDescent="0.2">
      <c r="A481" s="173">
        <v>150</v>
      </c>
      <c r="B481" s="174" t="s">
        <v>931</v>
      </c>
      <c r="C481" s="187" t="s">
        <v>932</v>
      </c>
      <c r="D481" s="175" t="s">
        <v>338</v>
      </c>
      <c r="E481" s="176">
        <v>2.008</v>
      </c>
      <c r="F481" s="177"/>
      <c r="G481" s="178">
        <f>ROUND(E481*F481,2)</f>
        <v>0</v>
      </c>
      <c r="H481" s="158"/>
      <c r="I481" s="157">
        <f>ROUND(E481*H481,2)</f>
        <v>0</v>
      </c>
      <c r="J481" s="158"/>
      <c r="K481" s="157">
        <f>ROUND(E481*J481,2)</f>
        <v>0</v>
      </c>
      <c r="L481" s="157">
        <v>21</v>
      </c>
      <c r="M481" s="157">
        <f>G481*(1+L481/100)</f>
        <v>0</v>
      </c>
      <c r="N481" s="156">
        <v>0</v>
      </c>
      <c r="O481" s="156">
        <f>ROUND(E481*N481,2)</f>
        <v>0</v>
      </c>
      <c r="P481" s="156">
        <v>2.2000000000000002</v>
      </c>
      <c r="Q481" s="156">
        <f>ROUND(E481*P481,2)</f>
        <v>4.42</v>
      </c>
      <c r="R481" s="157"/>
      <c r="S481" s="157" t="s">
        <v>300</v>
      </c>
      <c r="T481" s="157" t="s">
        <v>300</v>
      </c>
      <c r="U481" s="157">
        <v>8.6999999999999993</v>
      </c>
      <c r="V481" s="157">
        <f>ROUND(E481*U481,2)</f>
        <v>17.47</v>
      </c>
      <c r="W481" s="157"/>
      <c r="X481" s="157" t="s">
        <v>301</v>
      </c>
      <c r="Y481" s="157" t="s">
        <v>302</v>
      </c>
      <c r="Z481" s="147"/>
      <c r="AA481" s="147"/>
      <c r="AB481" s="147"/>
      <c r="AC481" s="147"/>
      <c r="AD481" s="147"/>
      <c r="AE481" s="147"/>
      <c r="AF481" s="147"/>
      <c r="AG481" s="147" t="s">
        <v>303</v>
      </c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</row>
    <row r="482" spans="1:60" ht="22.5" outlineLevel="2" x14ac:dyDescent="0.2">
      <c r="A482" s="154"/>
      <c r="B482" s="155"/>
      <c r="C482" s="188" t="s">
        <v>933</v>
      </c>
      <c r="D482" s="159"/>
      <c r="E482" s="160">
        <v>2.008</v>
      </c>
      <c r="F482" s="157"/>
      <c r="G482" s="157"/>
      <c r="H482" s="157"/>
      <c r="I482" s="157"/>
      <c r="J482" s="157"/>
      <c r="K482" s="157"/>
      <c r="L482" s="157"/>
      <c r="M482" s="157"/>
      <c r="N482" s="156"/>
      <c r="O482" s="156"/>
      <c r="P482" s="156"/>
      <c r="Q482" s="156"/>
      <c r="R482" s="157"/>
      <c r="S482" s="157"/>
      <c r="T482" s="157"/>
      <c r="U482" s="157"/>
      <c r="V482" s="157"/>
      <c r="W482" s="157"/>
      <c r="X482" s="157"/>
      <c r="Y482" s="157"/>
      <c r="Z482" s="147"/>
      <c r="AA482" s="147"/>
      <c r="AB482" s="147"/>
      <c r="AC482" s="147"/>
      <c r="AD482" s="147"/>
      <c r="AE482" s="147"/>
      <c r="AF482" s="147"/>
      <c r="AG482" s="147" t="s">
        <v>305</v>
      </c>
      <c r="AH482" s="147">
        <v>0</v>
      </c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</row>
    <row r="483" spans="1:60" ht="22.5" outlineLevel="1" x14ac:dyDescent="0.2">
      <c r="A483" s="173">
        <v>151</v>
      </c>
      <c r="B483" s="174" t="s">
        <v>934</v>
      </c>
      <c r="C483" s="187" t="s">
        <v>935</v>
      </c>
      <c r="D483" s="175" t="s">
        <v>308</v>
      </c>
      <c r="E483" s="176">
        <v>211.4</v>
      </c>
      <c r="F483" s="177"/>
      <c r="G483" s="178">
        <f>ROUND(E483*F483,2)</f>
        <v>0</v>
      </c>
      <c r="H483" s="158"/>
      <c r="I483" s="157">
        <f>ROUND(E483*H483,2)</f>
        <v>0</v>
      </c>
      <c r="J483" s="158"/>
      <c r="K483" s="157">
        <f>ROUND(E483*J483,2)</f>
        <v>0</v>
      </c>
      <c r="L483" s="157">
        <v>21</v>
      </c>
      <c r="M483" s="157">
        <f>G483*(1+L483/100)</f>
        <v>0</v>
      </c>
      <c r="N483" s="156">
        <v>0</v>
      </c>
      <c r="O483" s="156">
        <f>ROUND(E483*N483,2)</f>
        <v>0</v>
      </c>
      <c r="P483" s="156">
        <v>0.02</v>
      </c>
      <c r="Q483" s="156">
        <f>ROUND(E483*P483,2)</f>
        <v>4.2300000000000004</v>
      </c>
      <c r="R483" s="157"/>
      <c r="S483" s="157" t="s">
        <v>300</v>
      </c>
      <c r="T483" s="157" t="s">
        <v>300</v>
      </c>
      <c r="U483" s="157">
        <v>7.8E-2</v>
      </c>
      <c r="V483" s="157">
        <f>ROUND(E483*U483,2)</f>
        <v>16.489999999999998</v>
      </c>
      <c r="W483" s="157"/>
      <c r="X483" s="157" t="s">
        <v>301</v>
      </c>
      <c r="Y483" s="157" t="s">
        <v>302</v>
      </c>
      <c r="Z483" s="147"/>
      <c r="AA483" s="147"/>
      <c r="AB483" s="147"/>
      <c r="AC483" s="147"/>
      <c r="AD483" s="147"/>
      <c r="AE483" s="147"/>
      <c r="AF483" s="147"/>
      <c r="AG483" s="147" t="s">
        <v>303</v>
      </c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</row>
    <row r="484" spans="1:60" ht="33.75" outlineLevel="2" x14ac:dyDescent="0.2">
      <c r="A484" s="154"/>
      <c r="B484" s="155"/>
      <c r="C484" s="188" t="s">
        <v>936</v>
      </c>
      <c r="D484" s="159"/>
      <c r="E484" s="160">
        <v>211.4</v>
      </c>
      <c r="F484" s="157"/>
      <c r="G484" s="157"/>
      <c r="H484" s="157"/>
      <c r="I484" s="157"/>
      <c r="J484" s="157"/>
      <c r="K484" s="157"/>
      <c r="L484" s="157"/>
      <c r="M484" s="157"/>
      <c r="N484" s="156"/>
      <c r="O484" s="156"/>
      <c r="P484" s="156"/>
      <c r="Q484" s="156"/>
      <c r="R484" s="157"/>
      <c r="S484" s="157"/>
      <c r="T484" s="157"/>
      <c r="U484" s="157"/>
      <c r="V484" s="157"/>
      <c r="W484" s="157"/>
      <c r="X484" s="157"/>
      <c r="Y484" s="157"/>
      <c r="Z484" s="147"/>
      <c r="AA484" s="147"/>
      <c r="AB484" s="147"/>
      <c r="AC484" s="147"/>
      <c r="AD484" s="147"/>
      <c r="AE484" s="147"/>
      <c r="AF484" s="147"/>
      <c r="AG484" s="147" t="s">
        <v>305</v>
      </c>
      <c r="AH484" s="147">
        <v>0</v>
      </c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</row>
    <row r="485" spans="1:60" ht="22.5" outlineLevel="1" x14ac:dyDescent="0.2">
      <c r="A485" s="173">
        <v>152</v>
      </c>
      <c r="B485" s="174" t="s">
        <v>937</v>
      </c>
      <c r="C485" s="187" t="s">
        <v>938</v>
      </c>
      <c r="D485" s="175" t="s">
        <v>338</v>
      </c>
      <c r="E485" s="176">
        <v>15.414</v>
      </c>
      <c r="F485" s="177"/>
      <c r="G485" s="178">
        <f>ROUND(E485*F485,2)</f>
        <v>0</v>
      </c>
      <c r="H485" s="158"/>
      <c r="I485" s="157">
        <f>ROUND(E485*H485,2)</f>
        <v>0</v>
      </c>
      <c r="J485" s="158"/>
      <c r="K485" s="157">
        <f>ROUND(E485*J485,2)</f>
        <v>0</v>
      </c>
      <c r="L485" s="157">
        <v>21</v>
      </c>
      <c r="M485" s="157">
        <f>G485*(1+L485/100)</f>
        <v>0</v>
      </c>
      <c r="N485" s="156">
        <v>0</v>
      </c>
      <c r="O485" s="156">
        <f>ROUND(E485*N485,2)</f>
        <v>0</v>
      </c>
      <c r="P485" s="156">
        <v>2.2000000000000002</v>
      </c>
      <c r="Q485" s="156">
        <f>ROUND(E485*P485,2)</f>
        <v>33.909999999999997</v>
      </c>
      <c r="R485" s="157"/>
      <c r="S485" s="157" t="s">
        <v>300</v>
      </c>
      <c r="T485" s="157" t="s">
        <v>300</v>
      </c>
      <c r="U485" s="157">
        <v>5.0750000000000002</v>
      </c>
      <c r="V485" s="157">
        <f>ROUND(E485*U485,2)</f>
        <v>78.23</v>
      </c>
      <c r="W485" s="157"/>
      <c r="X485" s="157" t="s">
        <v>301</v>
      </c>
      <c r="Y485" s="157" t="s">
        <v>302</v>
      </c>
      <c r="Z485" s="147"/>
      <c r="AA485" s="147"/>
      <c r="AB485" s="147"/>
      <c r="AC485" s="147"/>
      <c r="AD485" s="147"/>
      <c r="AE485" s="147"/>
      <c r="AF485" s="147"/>
      <c r="AG485" s="147" t="s">
        <v>303</v>
      </c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</row>
    <row r="486" spans="1:60" ht="22.5" outlineLevel="2" x14ac:dyDescent="0.2">
      <c r="A486" s="154"/>
      <c r="B486" s="155"/>
      <c r="C486" s="188" t="s">
        <v>939</v>
      </c>
      <c r="D486" s="159"/>
      <c r="E486" s="160">
        <v>15.414</v>
      </c>
      <c r="F486" s="157"/>
      <c r="G486" s="157"/>
      <c r="H486" s="157"/>
      <c r="I486" s="157"/>
      <c r="J486" s="157"/>
      <c r="K486" s="157"/>
      <c r="L486" s="157"/>
      <c r="M486" s="157"/>
      <c r="N486" s="156"/>
      <c r="O486" s="156"/>
      <c r="P486" s="156"/>
      <c r="Q486" s="156"/>
      <c r="R486" s="157"/>
      <c r="S486" s="157"/>
      <c r="T486" s="157"/>
      <c r="U486" s="157"/>
      <c r="V486" s="157"/>
      <c r="W486" s="157"/>
      <c r="X486" s="157"/>
      <c r="Y486" s="157"/>
      <c r="Z486" s="147"/>
      <c r="AA486" s="147"/>
      <c r="AB486" s="147"/>
      <c r="AC486" s="147"/>
      <c r="AD486" s="147"/>
      <c r="AE486" s="147"/>
      <c r="AF486" s="147"/>
      <c r="AG486" s="147" t="s">
        <v>305</v>
      </c>
      <c r="AH486" s="147">
        <v>0</v>
      </c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</row>
    <row r="487" spans="1:60" ht="22.5" outlineLevel="1" x14ac:dyDescent="0.2">
      <c r="A487" s="173">
        <v>153</v>
      </c>
      <c r="B487" s="174" t="s">
        <v>940</v>
      </c>
      <c r="C487" s="187" t="s">
        <v>941</v>
      </c>
      <c r="D487" s="175" t="s">
        <v>338</v>
      </c>
      <c r="E487" s="176">
        <v>13.212</v>
      </c>
      <c r="F487" s="177"/>
      <c r="G487" s="178">
        <f>ROUND(E487*F487,2)</f>
        <v>0</v>
      </c>
      <c r="H487" s="158"/>
      <c r="I487" s="157">
        <f>ROUND(E487*H487,2)</f>
        <v>0</v>
      </c>
      <c r="J487" s="158"/>
      <c r="K487" s="157">
        <f>ROUND(E487*J487,2)</f>
        <v>0</v>
      </c>
      <c r="L487" s="157">
        <v>21</v>
      </c>
      <c r="M487" s="157">
        <f>G487*(1+L487/100)</f>
        <v>0</v>
      </c>
      <c r="N487" s="156">
        <v>0</v>
      </c>
      <c r="O487" s="156">
        <f>ROUND(E487*N487,2)</f>
        <v>0</v>
      </c>
      <c r="P487" s="156">
        <v>1.6</v>
      </c>
      <c r="Q487" s="156">
        <f>ROUND(E487*P487,2)</f>
        <v>21.14</v>
      </c>
      <c r="R487" s="157"/>
      <c r="S487" s="157" t="s">
        <v>300</v>
      </c>
      <c r="T487" s="157" t="s">
        <v>300</v>
      </c>
      <c r="U487" s="157">
        <v>3.089</v>
      </c>
      <c r="V487" s="157">
        <f>ROUND(E487*U487,2)</f>
        <v>40.81</v>
      </c>
      <c r="W487" s="157"/>
      <c r="X487" s="157" t="s">
        <v>301</v>
      </c>
      <c r="Y487" s="157" t="s">
        <v>302</v>
      </c>
      <c r="Z487" s="147"/>
      <c r="AA487" s="147"/>
      <c r="AB487" s="147"/>
      <c r="AC487" s="147"/>
      <c r="AD487" s="147"/>
      <c r="AE487" s="147"/>
      <c r="AF487" s="147"/>
      <c r="AG487" s="147" t="s">
        <v>303</v>
      </c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</row>
    <row r="488" spans="1:60" ht="22.5" outlineLevel="2" x14ac:dyDescent="0.2">
      <c r="A488" s="154"/>
      <c r="B488" s="155"/>
      <c r="C488" s="188" t="s">
        <v>942</v>
      </c>
      <c r="D488" s="159"/>
      <c r="E488" s="160">
        <v>13.212</v>
      </c>
      <c r="F488" s="157"/>
      <c r="G488" s="157"/>
      <c r="H488" s="157"/>
      <c r="I488" s="157"/>
      <c r="J488" s="157"/>
      <c r="K488" s="157"/>
      <c r="L488" s="157"/>
      <c r="M488" s="157"/>
      <c r="N488" s="156"/>
      <c r="O488" s="156"/>
      <c r="P488" s="156"/>
      <c r="Q488" s="156"/>
      <c r="R488" s="157"/>
      <c r="S488" s="157"/>
      <c r="T488" s="157"/>
      <c r="U488" s="157"/>
      <c r="V488" s="157"/>
      <c r="W488" s="157"/>
      <c r="X488" s="157"/>
      <c r="Y488" s="157"/>
      <c r="Z488" s="147"/>
      <c r="AA488" s="147"/>
      <c r="AB488" s="147"/>
      <c r="AC488" s="147"/>
      <c r="AD488" s="147"/>
      <c r="AE488" s="147"/>
      <c r="AF488" s="147"/>
      <c r="AG488" s="147" t="s">
        <v>305</v>
      </c>
      <c r="AH488" s="147">
        <v>0</v>
      </c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</row>
    <row r="489" spans="1:60" outlineLevel="1" x14ac:dyDescent="0.2">
      <c r="A489" s="173">
        <v>154</v>
      </c>
      <c r="B489" s="174" t="s">
        <v>943</v>
      </c>
      <c r="C489" s="187" t="s">
        <v>944</v>
      </c>
      <c r="D489" s="175" t="s">
        <v>308</v>
      </c>
      <c r="E489" s="176">
        <v>5.0114999999999998</v>
      </c>
      <c r="F489" s="177"/>
      <c r="G489" s="178">
        <f>ROUND(E489*F489,2)</f>
        <v>0</v>
      </c>
      <c r="H489" s="158"/>
      <c r="I489" s="157">
        <f>ROUND(E489*H489,2)</f>
        <v>0</v>
      </c>
      <c r="J489" s="158"/>
      <c r="K489" s="157">
        <f>ROUND(E489*J489,2)</f>
        <v>0</v>
      </c>
      <c r="L489" s="157">
        <v>21</v>
      </c>
      <c r="M489" s="157">
        <f>G489*(1+L489/100)</f>
        <v>0</v>
      </c>
      <c r="N489" s="156">
        <v>3.4000000000000002E-4</v>
      </c>
      <c r="O489" s="156">
        <f>ROUND(E489*N489,2)</f>
        <v>0</v>
      </c>
      <c r="P489" s="156">
        <v>0.183</v>
      </c>
      <c r="Q489" s="156">
        <f>ROUND(E489*P489,2)</f>
        <v>0.92</v>
      </c>
      <c r="R489" s="157"/>
      <c r="S489" s="157" t="s">
        <v>300</v>
      </c>
      <c r="T489" s="157" t="s">
        <v>300</v>
      </c>
      <c r="U489" s="157">
        <v>0.5</v>
      </c>
      <c r="V489" s="157">
        <f>ROUND(E489*U489,2)</f>
        <v>2.5099999999999998</v>
      </c>
      <c r="W489" s="157"/>
      <c r="X489" s="157" t="s">
        <v>301</v>
      </c>
      <c r="Y489" s="157" t="s">
        <v>302</v>
      </c>
      <c r="Z489" s="147"/>
      <c r="AA489" s="147"/>
      <c r="AB489" s="147"/>
      <c r="AC489" s="147"/>
      <c r="AD489" s="147"/>
      <c r="AE489" s="147"/>
      <c r="AF489" s="147"/>
      <c r="AG489" s="147" t="s">
        <v>303</v>
      </c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</row>
    <row r="490" spans="1:60" outlineLevel="2" x14ac:dyDescent="0.2">
      <c r="A490" s="154"/>
      <c r="B490" s="155"/>
      <c r="C490" s="188" t="s">
        <v>945</v>
      </c>
      <c r="D490" s="159"/>
      <c r="E490" s="160">
        <v>5.0114999999999998</v>
      </c>
      <c r="F490" s="157"/>
      <c r="G490" s="157"/>
      <c r="H490" s="157"/>
      <c r="I490" s="157"/>
      <c r="J490" s="157"/>
      <c r="K490" s="157"/>
      <c r="L490" s="157"/>
      <c r="M490" s="157"/>
      <c r="N490" s="156"/>
      <c r="O490" s="156"/>
      <c r="P490" s="156"/>
      <c r="Q490" s="156"/>
      <c r="R490" s="157"/>
      <c r="S490" s="157"/>
      <c r="T490" s="157"/>
      <c r="U490" s="157"/>
      <c r="V490" s="157"/>
      <c r="W490" s="157"/>
      <c r="X490" s="157"/>
      <c r="Y490" s="157"/>
      <c r="Z490" s="147"/>
      <c r="AA490" s="147"/>
      <c r="AB490" s="147"/>
      <c r="AC490" s="147"/>
      <c r="AD490" s="147"/>
      <c r="AE490" s="147"/>
      <c r="AF490" s="147"/>
      <c r="AG490" s="147" t="s">
        <v>305</v>
      </c>
      <c r="AH490" s="147">
        <v>0</v>
      </c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</row>
    <row r="491" spans="1:60" outlineLevel="1" x14ac:dyDescent="0.2">
      <c r="A491" s="173">
        <v>155</v>
      </c>
      <c r="B491" s="174" t="s">
        <v>946</v>
      </c>
      <c r="C491" s="187" t="s">
        <v>947</v>
      </c>
      <c r="D491" s="175" t="s">
        <v>308</v>
      </c>
      <c r="E491" s="176">
        <v>45.615000000000002</v>
      </c>
      <c r="F491" s="177"/>
      <c r="G491" s="178">
        <f>ROUND(E491*F491,2)</f>
        <v>0</v>
      </c>
      <c r="H491" s="158"/>
      <c r="I491" s="157">
        <f>ROUND(E491*H491,2)</f>
        <v>0</v>
      </c>
      <c r="J491" s="158"/>
      <c r="K491" s="157">
        <f>ROUND(E491*J491,2)</f>
        <v>0</v>
      </c>
      <c r="L491" s="157">
        <v>21</v>
      </c>
      <c r="M491" s="157">
        <f>G491*(1+L491/100)</f>
        <v>0</v>
      </c>
      <c r="N491" s="156">
        <v>1.17E-3</v>
      </c>
      <c r="O491" s="156">
        <f>ROUND(E491*N491,2)</f>
        <v>0.05</v>
      </c>
      <c r="P491" s="156">
        <v>7.5999999999999998E-2</v>
      </c>
      <c r="Q491" s="156">
        <f>ROUND(E491*P491,2)</f>
        <v>3.47</v>
      </c>
      <c r="R491" s="157"/>
      <c r="S491" s="157" t="s">
        <v>300</v>
      </c>
      <c r="T491" s="157" t="s">
        <v>300</v>
      </c>
      <c r="U491" s="157">
        <v>0.93899999999999995</v>
      </c>
      <c r="V491" s="157">
        <f>ROUND(E491*U491,2)</f>
        <v>42.83</v>
      </c>
      <c r="W491" s="157"/>
      <c r="X491" s="157" t="s">
        <v>301</v>
      </c>
      <c r="Y491" s="157" t="s">
        <v>302</v>
      </c>
      <c r="Z491" s="147"/>
      <c r="AA491" s="147"/>
      <c r="AB491" s="147"/>
      <c r="AC491" s="147"/>
      <c r="AD491" s="147"/>
      <c r="AE491" s="147"/>
      <c r="AF491" s="147"/>
      <c r="AG491" s="147" t="s">
        <v>303</v>
      </c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</row>
    <row r="492" spans="1:60" outlineLevel="2" x14ac:dyDescent="0.2">
      <c r="A492" s="154"/>
      <c r="B492" s="155"/>
      <c r="C492" s="188" t="s">
        <v>948</v>
      </c>
      <c r="D492" s="159"/>
      <c r="E492" s="160">
        <v>25.914999999999999</v>
      </c>
      <c r="F492" s="157"/>
      <c r="G492" s="157"/>
      <c r="H492" s="157"/>
      <c r="I492" s="157"/>
      <c r="J492" s="157"/>
      <c r="K492" s="157"/>
      <c r="L492" s="157"/>
      <c r="M492" s="157"/>
      <c r="N492" s="156"/>
      <c r="O492" s="156"/>
      <c r="P492" s="156"/>
      <c r="Q492" s="156"/>
      <c r="R492" s="157"/>
      <c r="S492" s="157"/>
      <c r="T492" s="157"/>
      <c r="U492" s="157"/>
      <c r="V492" s="157"/>
      <c r="W492" s="157"/>
      <c r="X492" s="157"/>
      <c r="Y492" s="157"/>
      <c r="Z492" s="147"/>
      <c r="AA492" s="147"/>
      <c r="AB492" s="147"/>
      <c r="AC492" s="147"/>
      <c r="AD492" s="147"/>
      <c r="AE492" s="147"/>
      <c r="AF492" s="147"/>
      <c r="AG492" s="147" t="s">
        <v>305</v>
      </c>
      <c r="AH492" s="147">
        <v>0</v>
      </c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</row>
    <row r="493" spans="1:60" outlineLevel="3" x14ac:dyDescent="0.2">
      <c r="A493" s="154"/>
      <c r="B493" s="155"/>
      <c r="C493" s="188" t="s">
        <v>949</v>
      </c>
      <c r="D493" s="159"/>
      <c r="E493" s="160">
        <v>9.85</v>
      </c>
      <c r="F493" s="157"/>
      <c r="G493" s="157"/>
      <c r="H493" s="157"/>
      <c r="I493" s="157"/>
      <c r="J493" s="157"/>
      <c r="K493" s="157"/>
      <c r="L493" s="157"/>
      <c r="M493" s="157"/>
      <c r="N493" s="156"/>
      <c r="O493" s="156"/>
      <c r="P493" s="156"/>
      <c r="Q493" s="156"/>
      <c r="R493" s="157"/>
      <c r="S493" s="157"/>
      <c r="T493" s="157"/>
      <c r="U493" s="157"/>
      <c r="V493" s="157"/>
      <c r="W493" s="157"/>
      <c r="X493" s="157"/>
      <c r="Y493" s="157"/>
      <c r="Z493" s="147"/>
      <c r="AA493" s="147"/>
      <c r="AB493" s="147"/>
      <c r="AC493" s="147"/>
      <c r="AD493" s="147"/>
      <c r="AE493" s="147"/>
      <c r="AF493" s="147"/>
      <c r="AG493" s="147" t="s">
        <v>305</v>
      </c>
      <c r="AH493" s="147">
        <v>0</v>
      </c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</row>
    <row r="494" spans="1:60" outlineLevel="3" x14ac:dyDescent="0.2">
      <c r="A494" s="154"/>
      <c r="B494" s="155"/>
      <c r="C494" s="188" t="s">
        <v>950</v>
      </c>
      <c r="D494" s="159"/>
      <c r="E494" s="160">
        <v>9.85</v>
      </c>
      <c r="F494" s="157"/>
      <c r="G494" s="157"/>
      <c r="H494" s="157"/>
      <c r="I494" s="157"/>
      <c r="J494" s="157"/>
      <c r="K494" s="157"/>
      <c r="L494" s="157"/>
      <c r="M494" s="157"/>
      <c r="N494" s="156"/>
      <c r="O494" s="156"/>
      <c r="P494" s="156"/>
      <c r="Q494" s="156"/>
      <c r="R494" s="157"/>
      <c r="S494" s="157"/>
      <c r="T494" s="157"/>
      <c r="U494" s="157"/>
      <c r="V494" s="157"/>
      <c r="W494" s="157"/>
      <c r="X494" s="157"/>
      <c r="Y494" s="157"/>
      <c r="Z494" s="147"/>
      <c r="AA494" s="147"/>
      <c r="AB494" s="147"/>
      <c r="AC494" s="147"/>
      <c r="AD494" s="147"/>
      <c r="AE494" s="147"/>
      <c r="AF494" s="147"/>
      <c r="AG494" s="147" t="s">
        <v>305</v>
      </c>
      <c r="AH494" s="147">
        <v>0</v>
      </c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</row>
    <row r="495" spans="1:60" outlineLevel="1" x14ac:dyDescent="0.2">
      <c r="A495" s="173">
        <v>156</v>
      </c>
      <c r="B495" s="174" t="s">
        <v>951</v>
      </c>
      <c r="C495" s="187" t="s">
        <v>952</v>
      </c>
      <c r="D495" s="175" t="s">
        <v>308</v>
      </c>
      <c r="E495" s="176">
        <v>217</v>
      </c>
      <c r="F495" s="177"/>
      <c r="G495" s="178">
        <f>ROUND(E495*F495,2)</f>
        <v>0</v>
      </c>
      <c r="H495" s="158"/>
      <c r="I495" s="157">
        <f>ROUND(E495*H495,2)</f>
        <v>0</v>
      </c>
      <c r="J495" s="158"/>
      <c r="K495" s="157">
        <f>ROUND(E495*J495,2)</f>
        <v>0</v>
      </c>
      <c r="L495" s="157">
        <v>21</v>
      </c>
      <c r="M495" s="157">
        <f>G495*(1+L495/100)</f>
        <v>0</v>
      </c>
      <c r="N495" s="156">
        <v>0</v>
      </c>
      <c r="O495" s="156">
        <f>ROUND(E495*N495,2)</f>
        <v>0</v>
      </c>
      <c r="P495" s="156">
        <v>6.8000000000000005E-2</v>
      </c>
      <c r="Q495" s="156">
        <f>ROUND(E495*P495,2)</f>
        <v>14.76</v>
      </c>
      <c r="R495" s="157"/>
      <c r="S495" s="157" t="s">
        <v>300</v>
      </c>
      <c r="T495" s="157" t="s">
        <v>300</v>
      </c>
      <c r="U495" s="157">
        <v>0.3</v>
      </c>
      <c r="V495" s="157">
        <f>ROUND(E495*U495,2)</f>
        <v>65.099999999999994</v>
      </c>
      <c r="W495" s="157"/>
      <c r="X495" s="157" t="s">
        <v>301</v>
      </c>
      <c r="Y495" s="157" t="s">
        <v>302</v>
      </c>
      <c r="Z495" s="147"/>
      <c r="AA495" s="147"/>
      <c r="AB495" s="147"/>
      <c r="AC495" s="147"/>
      <c r="AD495" s="147"/>
      <c r="AE495" s="147"/>
      <c r="AF495" s="147"/>
      <c r="AG495" s="147" t="s">
        <v>303</v>
      </c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</row>
    <row r="496" spans="1:60" outlineLevel="2" x14ac:dyDescent="0.2">
      <c r="A496" s="154"/>
      <c r="B496" s="155"/>
      <c r="C496" s="188" t="s">
        <v>953</v>
      </c>
      <c r="D496" s="159"/>
      <c r="E496" s="160">
        <v>79.8</v>
      </c>
      <c r="F496" s="157"/>
      <c r="G496" s="157"/>
      <c r="H496" s="157"/>
      <c r="I496" s="157"/>
      <c r="J496" s="157"/>
      <c r="K496" s="157"/>
      <c r="L496" s="157"/>
      <c r="M496" s="157"/>
      <c r="N496" s="156"/>
      <c r="O496" s="156"/>
      <c r="P496" s="156"/>
      <c r="Q496" s="156"/>
      <c r="R496" s="157"/>
      <c r="S496" s="157"/>
      <c r="T496" s="157"/>
      <c r="U496" s="157"/>
      <c r="V496" s="157"/>
      <c r="W496" s="157"/>
      <c r="X496" s="157"/>
      <c r="Y496" s="157"/>
      <c r="Z496" s="147"/>
      <c r="AA496" s="147"/>
      <c r="AB496" s="147"/>
      <c r="AC496" s="147"/>
      <c r="AD496" s="147"/>
      <c r="AE496" s="147"/>
      <c r="AF496" s="147"/>
      <c r="AG496" s="147" t="s">
        <v>305</v>
      </c>
      <c r="AH496" s="147">
        <v>0</v>
      </c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</row>
    <row r="497" spans="1:60" outlineLevel="3" x14ac:dyDescent="0.2">
      <c r="A497" s="154"/>
      <c r="B497" s="155"/>
      <c r="C497" s="188" t="s">
        <v>954</v>
      </c>
      <c r="D497" s="159"/>
      <c r="E497" s="160">
        <v>77.2</v>
      </c>
      <c r="F497" s="157"/>
      <c r="G497" s="157"/>
      <c r="H497" s="157"/>
      <c r="I497" s="157"/>
      <c r="J497" s="157"/>
      <c r="K497" s="157"/>
      <c r="L497" s="157"/>
      <c r="M497" s="157"/>
      <c r="N497" s="156"/>
      <c r="O497" s="156"/>
      <c r="P497" s="156"/>
      <c r="Q497" s="156"/>
      <c r="R497" s="157"/>
      <c r="S497" s="157"/>
      <c r="T497" s="157"/>
      <c r="U497" s="157"/>
      <c r="V497" s="157"/>
      <c r="W497" s="157"/>
      <c r="X497" s="157"/>
      <c r="Y497" s="157"/>
      <c r="Z497" s="147"/>
      <c r="AA497" s="147"/>
      <c r="AB497" s="147"/>
      <c r="AC497" s="147"/>
      <c r="AD497" s="147"/>
      <c r="AE497" s="147"/>
      <c r="AF497" s="147"/>
      <c r="AG497" s="147" t="s">
        <v>305</v>
      </c>
      <c r="AH497" s="147">
        <v>0</v>
      </c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</row>
    <row r="498" spans="1:60" outlineLevel="3" x14ac:dyDescent="0.2">
      <c r="A498" s="154"/>
      <c r="B498" s="155"/>
      <c r="C498" s="188" t="s">
        <v>955</v>
      </c>
      <c r="D498" s="159"/>
      <c r="E498" s="160">
        <v>60</v>
      </c>
      <c r="F498" s="157"/>
      <c r="G498" s="157"/>
      <c r="H498" s="157"/>
      <c r="I498" s="157"/>
      <c r="J498" s="157"/>
      <c r="K498" s="157"/>
      <c r="L498" s="157"/>
      <c r="M498" s="157"/>
      <c r="N498" s="156"/>
      <c r="O498" s="156"/>
      <c r="P498" s="156"/>
      <c r="Q498" s="156"/>
      <c r="R498" s="157"/>
      <c r="S498" s="157"/>
      <c r="T498" s="157"/>
      <c r="U498" s="157"/>
      <c r="V498" s="157"/>
      <c r="W498" s="157"/>
      <c r="X498" s="157"/>
      <c r="Y498" s="157"/>
      <c r="Z498" s="147"/>
      <c r="AA498" s="147"/>
      <c r="AB498" s="147"/>
      <c r="AC498" s="147"/>
      <c r="AD498" s="147"/>
      <c r="AE498" s="147"/>
      <c r="AF498" s="147"/>
      <c r="AG498" s="147" t="s">
        <v>305</v>
      </c>
      <c r="AH498" s="147">
        <v>0</v>
      </c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</row>
    <row r="499" spans="1:60" outlineLevel="1" x14ac:dyDescent="0.2">
      <c r="A499" s="173">
        <v>157</v>
      </c>
      <c r="B499" s="174" t="s">
        <v>420</v>
      </c>
      <c r="C499" s="187" t="s">
        <v>421</v>
      </c>
      <c r="D499" s="175" t="s">
        <v>338</v>
      </c>
      <c r="E499" s="176">
        <v>8.23</v>
      </c>
      <c r="F499" s="177"/>
      <c r="G499" s="178">
        <f>ROUND(E499*F499,2)</f>
        <v>0</v>
      </c>
      <c r="H499" s="158"/>
      <c r="I499" s="157">
        <f>ROUND(E499*H499,2)</f>
        <v>0</v>
      </c>
      <c r="J499" s="158"/>
      <c r="K499" s="157">
        <f>ROUND(E499*J499,2)</f>
        <v>0</v>
      </c>
      <c r="L499" s="157">
        <v>21</v>
      </c>
      <c r="M499" s="157">
        <f>G499*(1+L499/100)</f>
        <v>0</v>
      </c>
      <c r="N499" s="156">
        <v>1.1199999999999999E-3</v>
      </c>
      <c r="O499" s="156">
        <f>ROUND(E499*N499,2)</f>
        <v>0.01</v>
      </c>
      <c r="P499" s="156">
        <v>2.5</v>
      </c>
      <c r="Q499" s="156">
        <f>ROUND(E499*P499,2)</f>
        <v>20.58</v>
      </c>
      <c r="R499" s="157"/>
      <c r="S499" s="157" t="s">
        <v>300</v>
      </c>
      <c r="T499" s="157" t="s">
        <v>300</v>
      </c>
      <c r="U499" s="157">
        <v>1.756</v>
      </c>
      <c r="V499" s="157">
        <f>ROUND(E499*U499,2)</f>
        <v>14.45</v>
      </c>
      <c r="W499" s="157"/>
      <c r="X499" s="157" t="s">
        <v>301</v>
      </c>
      <c r="Y499" s="157" t="s">
        <v>302</v>
      </c>
      <c r="Z499" s="147"/>
      <c r="AA499" s="147"/>
      <c r="AB499" s="147"/>
      <c r="AC499" s="147"/>
      <c r="AD499" s="147"/>
      <c r="AE499" s="147"/>
      <c r="AF499" s="147"/>
      <c r="AG499" s="147" t="s">
        <v>303</v>
      </c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</row>
    <row r="500" spans="1:60" ht="22.5" outlineLevel="2" x14ac:dyDescent="0.2">
      <c r="A500" s="154"/>
      <c r="B500" s="155"/>
      <c r="C500" s="188" t="s">
        <v>422</v>
      </c>
      <c r="D500" s="159"/>
      <c r="E500" s="160">
        <v>5.35</v>
      </c>
      <c r="F500" s="157"/>
      <c r="G500" s="157"/>
      <c r="H500" s="157"/>
      <c r="I500" s="157"/>
      <c r="J500" s="157"/>
      <c r="K500" s="157"/>
      <c r="L500" s="157"/>
      <c r="M500" s="157"/>
      <c r="N500" s="156"/>
      <c r="O500" s="156"/>
      <c r="P500" s="156"/>
      <c r="Q500" s="156"/>
      <c r="R500" s="157"/>
      <c r="S500" s="157"/>
      <c r="T500" s="157"/>
      <c r="U500" s="157"/>
      <c r="V500" s="157"/>
      <c r="W500" s="157"/>
      <c r="X500" s="157"/>
      <c r="Y500" s="157"/>
      <c r="Z500" s="147"/>
      <c r="AA500" s="147"/>
      <c r="AB500" s="147"/>
      <c r="AC500" s="147"/>
      <c r="AD500" s="147"/>
      <c r="AE500" s="147"/>
      <c r="AF500" s="147"/>
      <c r="AG500" s="147" t="s">
        <v>305</v>
      </c>
      <c r="AH500" s="147">
        <v>0</v>
      </c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</row>
    <row r="501" spans="1:60" outlineLevel="3" x14ac:dyDescent="0.2">
      <c r="A501" s="154"/>
      <c r="B501" s="155"/>
      <c r="C501" s="188" t="s">
        <v>423</v>
      </c>
      <c r="D501" s="159"/>
      <c r="E501" s="160">
        <v>2.88</v>
      </c>
      <c r="F501" s="157"/>
      <c r="G501" s="157"/>
      <c r="H501" s="157"/>
      <c r="I501" s="157"/>
      <c r="J501" s="157"/>
      <c r="K501" s="157"/>
      <c r="L501" s="157"/>
      <c r="M501" s="157"/>
      <c r="N501" s="156"/>
      <c r="O501" s="156"/>
      <c r="P501" s="156"/>
      <c r="Q501" s="156"/>
      <c r="R501" s="157"/>
      <c r="S501" s="157"/>
      <c r="T501" s="157"/>
      <c r="U501" s="157"/>
      <c r="V501" s="157"/>
      <c r="W501" s="157"/>
      <c r="X501" s="157"/>
      <c r="Y501" s="157"/>
      <c r="Z501" s="147"/>
      <c r="AA501" s="147"/>
      <c r="AB501" s="147"/>
      <c r="AC501" s="147"/>
      <c r="AD501" s="147"/>
      <c r="AE501" s="147"/>
      <c r="AF501" s="147"/>
      <c r="AG501" s="147" t="s">
        <v>305</v>
      </c>
      <c r="AH501" s="147">
        <v>0</v>
      </c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</row>
    <row r="502" spans="1:60" outlineLevel="1" x14ac:dyDescent="0.2">
      <c r="A502" s="173">
        <v>158</v>
      </c>
      <c r="B502" s="174" t="s">
        <v>424</v>
      </c>
      <c r="C502" s="187" t="s">
        <v>425</v>
      </c>
      <c r="D502" s="175" t="s">
        <v>338</v>
      </c>
      <c r="E502" s="176">
        <v>1.1018699999999999</v>
      </c>
      <c r="F502" s="177"/>
      <c r="G502" s="178">
        <f>ROUND(E502*F502,2)</f>
        <v>0</v>
      </c>
      <c r="H502" s="158"/>
      <c r="I502" s="157">
        <f>ROUND(E502*H502,2)</f>
        <v>0</v>
      </c>
      <c r="J502" s="158"/>
      <c r="K502" s="157">
        <f>ROUND(E502*J502,2)</f>
        <v>0</v>
      </c>
      <c r="L502" s="157">
        <v>21</v>
      </c>
      <c r="M502" s="157">
        <f>G502*(1+L502/100)</f>
        <v>0</v>
      </c>
      <c r="N502" s="156">
        <v>0</v>
      </c>
      <c r="O502" s="156">
        <f>ROUND(E502*N502,2)</f>
        <v>0</v>
      </c>
      <c r="P502" s="156">
        <v>2</v>
      </c>
      <c r="Q502" s="156">
        <f>ROUND(E502*P502,2)</f>
        <v>2.2000000000000002</v>
      </c>
      <c r="R502" s="157"/>
      <c r="S502" s="157" t="s">
        <v>300</v>
      </c>
      <c r="T502" s="157" t="s">
        <v>300</v>
      </c>
      <c r="U502" s="157">
        <v>6.4359999999999999</v>
      </c>
      <c r="V502" s="157">
        <f>ROUND(E502*U502,2)</f>
        <v>7.09</v>
      </c>
      <c r="W502" s="157"/>
      <c r="X502" s="157" t="s">
        <v>301</v>
      </c>
      <c r="Y502" s="157" t="s">
        <v>302</v>
      </c>
      <c r="Z502" s="147"/>
      <c r="AA502" s="147"/>
      <c r="AB502" s="147"/>
      <c r="AC502" s="147"/>
      <c r="AD502" s="147"/>
      <c r="AE502" s="147"/>
      <c r="AF502" s="147"/>
      <c r="AG502" s="147" t="s">
        <v>303</v>
      </c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</row>
    <row r="503" spans="1:60" ht="22.5" outlineLevel="2" x14ac:dyDescent="0.2">
      <c r="A503" s="154"/>
      <c r="B503" s="155"/>
      <c r="C503" s="188" t="s">
        <v>956</v>
      </c>
      <c r="D503" s="159"/>
      <c r="E503" s="160">
        <v>1.10188</v>
      </c>
      <c r="F503" s="157"/>
      <c r="G503" s="157"/>
      <c r="H503" s="157"/>
      <c r="I503" s="157"/>
      <c r="J503" s="157"/>
      <c r="K503" s="157"/>
      <c r="L503" s="157"/>
      <c r="M503" s="157"/>
      <c r="N503" s="156"/>
      <c r="O503" s="156"/>
      <c r="P503" s="156"/>
      <c r="Q503" s="156"/>
      <c r="R503" s="157"/>
      <c r="S503" s="157"/>
      <c r="T503" s="157"/>
      <c r="U503" s="157"/>
      <c r="V503" s="157"/>
      <c r="W503" s="157"/>
      <c r="X503" s="157"/>
      <c r="Y503" s="157"/>
      <c r="Z503" s="147"/>
      <c r="AA503" s="147"/>
      <c r="AB503" s="147"/>
      <c r="AC503" s="147"/>
      <c r="AD503" s="147"/>
      <c r="AE503" s="147"/>
      <c r="AF503" s="147"/>
      <c r="AG503" s="147" t="s">
        <v>305</v>
      </c>
      <c r="AH503" s="147">
        <v>0</v>
      </c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</row>
    <row r="504" spans="1:60" outlineLevel="1" x14ac:dyDescent="0.2">
      <c r="A504" s="173">
        <v>159</v>
      </c>
      <c r="B504" s="174" t="s">
        <v>430</v>
      </c>
      <c r="C504" s="187" t="s">
        <v>431</v>
      </c>
      <c r="D504" s="175" t="s">
        <v>355</v>
      </c>
      <c r="E504" s="176">
        <v>11.25</v>
      </c>
      <c r="F504" s="177"/>
      <c r="G504" s="178">
        <f>ROUND(E504*F504,2)</f>
        <v>0</v>
      </c>
      <c r="H504" s="158"/>
      <c r="I504" s="157">
        <f>ROUND(E504*H504,2)</f>
        <v>0</v>
      </c>
      <c r="J504" s="158"/>
      <c r="K504" s="157">
        <f>ROUND(E504*J504,2)</f>
        <v>0</v>
      </c>
      <c r="L504" s="157">
        <v>21</v>
      </c>
      <c r="M504" s="157">
        <f>G504*(1+L504/100)</f>
        <v>0</v>
      </c>
      <c r="N504" s="156">
        <v>0</v>
      </c>
      <c r="O504" s="156">
        <f>ROUND(E504*N504,2)</f>
        <v>0</v>
      </c>
      <c r="P504" s="156">
        <v>7.0000000000000007E-2</v>
      </c>
      <c r="Q504" s="156">
        <f>ROUND(E504*P504,2)</f>
        <v>0.79</v>
      </c>
      <c r="R504" s="157"/>
      <c r="S504" s="157" t="s">
        <v>300</v>
      </c>
      <c r="T504" s="157" t="s">
        <v>300</v>
      </c>
      <c r="U504" s="157">
        <v>0.64</v>
      </c>
      <c r="V504" s="157">
        <f>ROUND(E504*U504,2)</f>
        <v>7.2</v>
      </c>
      <c r="W504" s="157"/>
      <c r="X504" s="157" t="s">
        <v>301</v>
      </c>
      <c r="Y504" s="157" t="s">
        <v>302</v>
      </c>
      <c r="Z504" s="147"/>
      <c r="AA504" s="147"/>
      <c r="AB504" s="147"/>
      <c r="AC504" s="147"/>
      <c r="AD504" s="147"/>
      <c r="AE504" s="147"/>
      <c r="AF504" s="147"/>
      <c r="AG504" s="147" t="s">
        <v>303</v>
      </c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</row>
    <row r="505" spans="1:60" outlineLevel="2" x14ac:dyDescent="0.2">
      <c r="A505" s="154"/>
      <c r="B505" s="155"/>
      <c r="C505" s="188" t="s">
        <v>957</v>
      </c>
      <c r="D505" s="159"/>
      <c r="E505" s="160">
        <v>11.25</v>
      </c>
      <c r="F505" s="157"/>
      <c r="G505" s="157"/>
      <c r="H505" s="157"/>
      <c r="I505" s="157"/>
      <c r="J505" s="157"/>
      <c r="K505" s="157"/>
      <c r="L505" s="157"/>
      <c r="M505" s="157"/>
      <c r="N505" s="156"/>
      <c r="O505" s="156"/>
      <c r="P505" s="156"/>
      <c r="Q505" s="156"/>
      <c r="R505" s="157"/>
      <c r="S505" s="157"/>
      <c r="T505" s="157"/>
      <c r="U505" s="157"/>
      <c r="V505" s="157"/>
      <c r="W505" s="157"/>
      <c r="X505" s="157"/>
      <c r="Y505" s="157"/>
      <c r="Z505" s="147"/>
      <c r="AA505" s="147"/>
      <c r="AB505" s="147"/>
      <c r="AC505" s="147"/>
      <c r="AD505" s="147"/>
      <c r="AE505" s="147"/>
      <c r="AF505" s="147"/>
      <c r="AG505" s="147" t="s">
        <v>305</v>
      </c>
      <c r="AH505" s="147">
        <v>0</v>
      </c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</row>
    <row r="506" spans="1:60" outlineLevel="1" x14ac:dyDescent="0.2">
      <c r="A506" s="173">
        <v>160</v>
      </c>
      <c r="B506" s="174" t="s">
        <v>958</v>
      </c>
      <c r="C506" s="187" t="s">
        <v>959</v>
      </c>
      <c r="D506" s="175" t="s">
        <v>338</v>
      </c>
      <c r="E506" s="176">
        <v>2.8</v>
      </c>
      <c r="F506" s="177"/>
      <c r="G506" s="178">
        <f>ROUND(E506*F506,2)</f>
        <v>0</v>
      </c>
      <c r="H506" s="158"/>
      <c r="I506" s="157">
        <f>ROUND(E506*H506,2)</f>
        <v>0</v>
      </c>
      <c r="J506" s="158"/>
      <c r="K506" s="157">
        <f>ROUND(E506*J506,2)</f>
        <v>0</v>
      </c>
      <c r="L506" s="157">
        <v>21</v>
      </c>
      <c r="M506" s="157">
        <f>G506*(1+L506/100)</f>
        <v>0</v>
      </c>
      <c r="N506" s="156">
        <v>1.47E-3</v>
      </c>
      <c r="O506" s="156">
        <f>ROUND(E506*N506,2)</f>
        <v>0</v>
      </c>
      <c r="P506" s="156">
        <v>2.4</v>
      </c>
      <c r="Q506" s="156">
        <f>ROUND(E506*P506,2)</f>
        <v>6.72</v>
      </c>
      <c r="R506" s="157"/>
      <c r="S506" s="157" t="s">
        <v>300</v>
      </c>
      <c r="T506" s="157" t="s">
        <v>300</v>
      </c>
      <c r="U506" s="157">
        <v>8.5</v>
      </c>
      <c r="V506" s="157">
        <f>ROUND(E506*U506,2)</f>
        <v>23.8</v>
      </c>
      <c r="W506" s="157"/>
      <c r="X506" s="157" t="s">
        <v>301</v>
      </c>
      <c r="Y506" s="157" t="s">
        <v>302</v>
      </c>
      <c r="Z506" s="147"/>
      <c r="AA506" s="147"/>
      <c r="AB506" s="147"/>
      <c r="AC506" s="147"/>
      <c r="AD506" s="147"/>
      <c r="AE506" s="147"/>
      <c r="AF506" s="147"/>
      <c r="AG506" s="147" t="s">
        <v>303</v>
      </c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</row>
    <row r="507" spans="1:60" outlineLevel="2" x14ac:dyDescent="0.2">
      <c r="A507" s="154"/>
      <c r="B507" s="155"/>
      <c r="C507" s="188" t="s">
        <v>960</v>
      </c>
      <c r="D507" s="159"/>
      <c r="E507" s="160">
        <v>2.8</v>
      </c>
      <c r="F507" s="157"/>
      <c r="G507" s="157"/>
      <c r="H507" s="157"/>
      <c r="I507" s="157"/>
      <c r="J507" s="157"/>
      <c r="K507" s="157"/>
      <c r="L507" s="157"/>
      <c r="M507" s="157"/>
      <c r="N507" s="156"/>
      <c r="O507" s="156"/>
      <c r="P507" s="156"/>
      <c r="Q507" s="156"/>
      <c r="R507" s="157"/>
      <c r="S507" s="157"/>
      <c r="T507" s="157"/>
      <c r="U507" s="157"/>
      <c r="V507" s="157"/>
      <c r="W507" s="157"/>
      <c r="X507" s="157"/>
      <c r="Y507" s="157"/>
      <c r="Z507" s="147"/>
      <c r="AA507" s="147"/>
      <c r="AB507" s="147"/>
      <c r="AC507" s="147"/>
      <c r="AD507" s="147"/>
      <c r="AE507" s="147"/>
      <c r="AF507" s="147"/>
      <c r="AG507" s="147" t="s">
        <v>305</v>
      </c>
      <c r="AH507" s="147">
        <v>0</v>
      </c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</row>
    <row r="508" spans="1:60" outlineLevel="1" x14ac:dyDescent="0.2">
      <c r="A508" s="173">
        <v>161</v>
      </c>
      <c r="B508" s="174" t="s">
        <v>961</v>
      </c>
      <c r="C508" s="187" t="s">
        <v>962</v>
      </c>
      <c r="D508" s="175" t="s">
        <v>338</v>
      </c>
      <c r="E508" s="176">
        <v>1.881</v>
      </c>
      <c r="F508" s="177"/>
      <c r="G508" s="178">
        <f>ROUND(E508*F508,2)</f>
        <v>0</v>
      </c>
      <c r="H508" s="158"/>
      <c r="I508" s="157">
        <f>ROUND(E508*H508,2)</f>
        <v>0</v>
      </c>
      <c r="J508" s="158"/>
      <c r="K508" s="157">
        <f>ROUND(E508*J508,2)</f>
        <v>0</v>
      </c>
      <c r="L508" s="157">
        <v>21</v>
      </c>
      <c r="M508" s="157">
        <f>G508*(1+L508/100)</f>
        <v>0</v>
      </c>
      <c r="N508" s="156">
        <v>6.6600000000000001E-3</v>
      </c>
      <c r="O508" s="156">
        <f>ROUND(E508*N508,2)</f>
        <v>0.01</v>
      </c>
      <c r="P508" s="156">
        <v>2.4</v>
      </c>
      <c r="Q508" s="156">
        <f>ROUND(E508*P508,2)</f>
        <v>4.51</v>
      </c>
      <c r="R508" s="157"/>
      <c r="S508" s="157" t="s">
        <v>300</v>
      </c>
      <c r="T508" s="157" t="s">
        <v>300</v>
      </c>
      <c r="U508" s="157">
        <v>6.72</v>
      </c>
      <c r="V508" s="157">
        <f>ROUND(E508*U508,2)</f>
        <v>12.64</v>
      </c>
      <c r="W508" s="157"/>
      <c r="X508" s="157" t="s">
        <v>301</v>
      </c>
      <c r="Y508" s="157" t="s">
        <v>302</v>
      </c>
      <c r="Z508" s="147"/>
      <c r="AA508" s="147"/>
      <c r="AB508" s="147"/>
      <c r="AC508" s="147"/>
      <c r="AD508" s="147"/>
      <c r="AE508" s="147"/>
      <c r="AF508" s="147"/>
      <c r="AG508" s="147" t="s">
        <v>303</v>
      </c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</row>
    <row r="509" spans="1:60" outlineLevel="2" x14ac:dyDescent="0.2">
      <c r="A509" s="154"/>
      <c r="B509" s="155"/>
      <c r="C509" s="188" t="s">
        <v>963</v>
      </c>
      <c r="D509" s="159"/>
      <c r="E509" s="160">
        <v>1.881</v>
      </c>
      <c r="F509" s="157"/>
      <c r="G509" s="157"/>
      <c r="H509" s="157"/>
      <c r="I509" s="157"/>
      <c r="J509" s="157"/>
      <c r="K509" s="157"/>
      <c r="L509" s="157"/>
      <c r="M509" s="157"/>
      <c r="N509" s="156"/>
      <c r="O509" s="156"/>
      <c r="P509" s="156"/>
      <c r="Q509" s="156"/>
      <c r="R509" s="157"/>
      <c r="S509" s="157"/>
      <c r="T509" s="157"/>
      <c r="U509" s="157"/>
      <c r="V509" s="157"/>
      <c r="W509" s="157"/>
      <c r="X509" s="157"/>
      <c r="Y509" s="157"/>
      <c r="Z509" s="147"/>
      <c r="AA509" s="147"/>
      <c r="AB509" s="147"/>
      <c r="AC509" s="147"/>
      <c r="AD509" s="147"/>
      <c r="AE509" s="147"/>
      <c r="AF509" s="147"/>
      <c r="AG509" s="147" t="s">
        <v>305</v>
      </c>
      <c r="AH509" s="147">
        <v>0</v>
      </c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</row>
    <row r="510" spans="1:60" ht="22.5" outlineLevel="1" x14ac:dyDescent="0.2">
      <c r="A510" s="173">
        <v>162</v>
      </c>
      <c r="B510" s="174" t="s">
        <v>964</v>
      </c>
      <c r="C510" s="187" t="s">
        <v>965</v>
      </c>
      <c r="D510" s="175" t="s">
        <v>338</v>
      </c>
      <c r="E510" s="176">
        <v>3.3412500000000001</v>
      </c>
      <c r="F510" s="177"/>
      <c r="G510" s="178">
        <f>ROUND(E510*F510,2)</f>
        <v>0</v>
      </c>
      <c r="H510" s="158"/>
      <c r="I510" s="157">
        <f>ROUND(E510*H510,2)</f>
        <v>0</v>
      </c>
      <c r="J510" s="158"/>
      <c r="K510" s="157">
        <f>ROUND(E510*J510,2)</f>
        <v>0</v>
      </c>
      <c r="L510" s="157">
        <v>21</v>
      </c>
      <c r="M510" s="157">
        <f>G510*(1+L510/100)</f>
        <v>0</v>
      </c>
      <c r="N510" s="156">
        <v>0</v>
      </c>
      <c r="O510" s="156">
        <f>ROUND(E510*N510,2)</f>
        <v>0</v>
      </c>
      <c r="P510" s="156">
        <v>2.2000000000000002</v>
      </c>
      <c r="Q510" s="156">
        <f>ROUND(E510*P510,2)</f>
        <v>7.35</v>
      </c>
      <c r="R510" s="157"/>
      <c r="S510" s="157" t="s">
        <v>300</v>
      </c>
      <c r="T510" s="157" t="s">
        <v>300</v>
      </c>
      <c r="U510" s="157">
        <v>11.22</v>
      </c>
      <c r="V510" s="157">
        <f>ROUND(E510*U510,2)</f>
        <v>37.49</v>
      </c>
      <c r="W510" s="157"/>
      <c r="X510" s="157" t="s">
        <v>301</v>
      </c>
      <c r="Y510" s="157" t="s">
        <v>302</v>
      </c>
      <c r="Z510" s="147"/>
      <c r="AA510" s="147"/>
      <c r="AB510" s="147"/>
      <c r="AC510" s="147"/>
      <c r="AD510" s="147"/>
      <c r="AE510" s="147"/>
      <c r="AF510" s="147"/>
      <c r="AG510" s="147" t="s">
        <v>303</v>
      </c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</row>
    <row r="511" spans="1:60" outlineLevel="2" x14ac:dyDescent="0.2">
      <c r="A511" s="154"/>
      <c r="B511" s="155"/>
      <c r="C511" s="188" t="s">
        <v>966</v>
      </c>
      <c r="D511" s="159"/>
      <c r="E511" s="160">
        <v>3.3412500000000001</v>
      </c>
      <c r="F511" s="157"/>
      <c r="G511" s="157"/>
      <c r="H511" s="157"/>
      <c r="I511" s="157"/>
      <c r="J511" s="157"/>
      <c r="K511" s="157"/>
      <c r="L511" s="157"/>
      <c r="M511" s="157"/>
      <c r="N511" s="156"/>
      <c r="O511" s="156"/>
      <c r="P511" s="156"/>
      <c r="Q511" s="156"/>
      <c r="R511" s="157"/>
      <c r="S511" s="157"/>
      <c r="T511" s="157"/>
      <c r="U511" s="157"/>
      <c r="V511" s="157"/>
      <c r="W511" s="157"/>
      <c r="X511" s="157"/>
      <c r="Y511" s="157"/>
      <c r="Z511" s="147"/>
      <c r="AA511" s="147"/>
      <c r="AB511" s="147"/>
      <c r="AC511" s="147"/>
      <c r="AD511" s="147"/>
      <c r="AE511" s="147"/>
      <c r="AF511" s="147"/>
      <c r="AG511" s="147" t="s">
        <v>305</v>
      </c>
      <c r="AH511" s="147">
        <v>0</v>
      </c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</row>
    <row r="512" spans="1:60" ht="22.5" outlineLevel="1" x14ac:dyDescent="0.2">
      <c r="A512" s="173">
        <v>163</v>
      </c>
      <c r="B512" s="174" t="s">
        <v>967</v>
      </c>
      <c r="C512" s="187" t="s">
        <v>968</v>
      </c>
      <c r="D512" s="175" t="s">
        <v>338</v>
      </c>
      <c r="E512" s="176">
        <v>1.02</v>
      </c>
      <c r="F512" s="177"/>
      <c r="G512" s="178">
        <f>ROUND(E512*F512,2)</f>
        <v>0</v>
      </c>
      <c r="H512" s="158"/>
      <c r="I512" s="157">
        <f>ROUND(E512*H512,2)</f>
        <v>0</v>
      </c>
      <c r="J512" s="158"/>
      <c r="K512" s="157">
        <f>ROUND(E512*J512,2)</f>
        <v>0</v>
      </c>
      <c r="L512" s="157">
        <v>21</v>
      </c>
      <c r="M512" s="157">
        <f>G512*(1+L512/100)</f>
        <v>0</v>
      </c>
      <c r="N512" s="156">
        <v>0</v>
      </c>
      <c r="O512" s="156">
        <f>ROUND(E512*N512,2)</f>
        <v>0</v>
      </c>
      <c r="P512" s="156">
        <v>2.2000000000000002</v>
      </c>
      <c r="Q512" s="156">
        <f>ROUND(E512*P512,2)</f>
        <v>2.2400000000000002</v>
      </c>
      <c r="R512" s="157"/>
      <c r="S512" s="157" t="s">
        <v>300</v>
      </c>
      <c r="T512" s="157" t="s">
        <v>300</v>
      </c>
      <c r="U512" s="157">
        <v>11.05</v>
      </c>
      <c r="V512" s="157">
        <f>ROUND(E512*U512,2)</f>
        <v>11.27</v>
      </c>
      <c r="W512" s="157"/>
      <c r="X512" s="157" t="s">
        <v>301</v>
      </c>
      <c r="Y512" s="157" t="s">
        <v>302</v>
      </c>
      <c r="Z512" s="147"/>
      <c r="AA512" s="147"/>
      <c r="AB512" s="147"/>
      <c r="AC512" s="147"/>
      <c r="AD512" s="147"/>
      <c r="AE512" s="147"/>
      <c r="AF512" s="147"/>
      <c r="AG512" s="147" t="s">
        <v>303</v>
      </c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</row>
    <row r="513" spans="1:60" outlineLevel="2" x14ac:dyDescent="0.2">
      <c r="A513" s="154"/>
      <c r="B513" s="155"/>
      <c r="C513" s="188" t="s">
        <v>969</v>
      </c>
      <c r="D513" s="159"/>
      <c r="E513" s="160">
        <v>1.02</v>
      </c>
      <c r="F513" s="157"/>
      <c r="G513" s="157"/>
      <c r="H513" s="157"/>
      <c r="I513" s="157"/>
      <c r="J513" s="157"/>
      <c r="K513" s="157"/>
      <c r="L513" s="157"/>
      <c r="M513" s="157"/>
      <c r="N513" s="156"/>
      <c r="O513" s="156"/>
      <c r="P513" s="156"/>
      <c r="Q513" s="156"/>
      <c r="R513" s="157"/>
      <c r="S513" s="157"/>
      <c r="T513" s="157"/>
      <c r="U513" s="157"/>
      <c r="V513" s="157"/>
      <c r="W513" s="157"/>
      <c r="X513" s="157"/>
      <c r="Y513" s="157"/>
      <c r="Z513" s="147"/>
      <c r="AA513" s="147"/>
      <c r="AB513" s="147"/>
      <c r="AC513" s="147"/>
      <c r="AD513" s="147"/>
      <c r="AE513" s="147"/>
      <c r="AF513" s="147"/>
      <c r="AG513" s="147" t="s">
        <v>305</v>
      </c>
      <c r="AH513" s="147">
        <v>0</v>
      </c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</row>
    <row r="514" spans="1:60" outlineLevel="1" x14ac:dyDescent="0.2">
      <c r="A514" s="173">
        <v>164</v>
      </c>
      <c r="B514" s="174" t="s">
        <v>970</v>
      </c>
      <c r="C514" s="187" t="s">
        <v>971</v>
      </c>
      <c r="D514" s="175" t="s">
        <v>338</v>
      </c>
      <c r="E514" s="176">
        <v>0.19800000000000001</v>
      </c>
      <c r="F514" s="177"/>
      <c r="G514" s="178">
        <f>ROUND(E514*F514,2)</f>
        <v>0</v>
      </c>
      <c r="H514" s="158"/>
      <c r="I514" s="157">
        <f>ROUND(E514*H514,2)</f>
        <v>0</v>
      </c>
      <c r="J514" s="158"/>
      <c r="K514" s="157">
        <f>ROUND(E514*J514,2)</f>
        <v>0</v>
      </c>
      <c r="L514" s="157">
        <v>21</v>
      </c>
      <c r="M514" s="157">
        <f>G514*(1+L514/100)</f>
        <v>0</v>
      </c>
      <c r="N514" s="156">
        <v>7.4099999999999999E-3</v>
      </c>
      <c r="O514" s="156">
        <f>ROUND(E514*N514,2)</f>
        <v>0</v>
      </c>
      <c r="P514" s="156">
        <v>2.1</v>
      </c>
      <c r="Q514" s="156">
        <f>ROUND(E514*P514,2)</f>
        <v>0.42</v>
      </c>
      <c r="R514" s="157"/>
      <c r="S514" s="157" t="s">
        <v>300</v>
      </c>
      <c r="T514" s="157" t="s">
        <v>300</v>
      </c>
      <c r="U514" s="157">
        <v>7.476</v>
      </c>
      <c r="V514" s="157">
        <f>ROUND(E514*U514,2)</f>
        <v>1.48</v>
      </c>
      <c r="W514" s="157"/>
      <c r="X514" s="157" t="s">
        <v>301</v>
      </c>
      <c r="Y514" s="157" t="s">
        <v>302</v>
      </c>
      <c r="Z514" s="147"/>
      <c r="AA514" s="147"/>
      <c r="AB514" s="147"/>
      <c r="AC514" s="147"/>
      <c r="AD514" s="147"/>
      <c r="AE514" s="147"/>
      <c r="AF514" s="147"/>
      <c r="AG514" s="147" t="s">
        <v>303</v>
      </c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</row>
    <row r="515" spans="1:60" outlineLevel="2" x14ac:dyDescent="0.2">
      <c r="A515" s="154"/>
      <c r="B515" s="155"/>
      <c r="C515" s="188" t="s">
        <v>972</v>
      </c>
      <c r="D515" s="159"/>
      <c r="E515" s="160">
        <v>0.19800000000000001</v>
      </c>
      <c r="F515" s="157"/>
      <c r="G515" s="157"/>
      <c r="H515" s="157"/>
      <c r="I515" s="157"/>
      <c r="J515" s="157"/>
      <c r="K515" s="157"/>
      <c r="L515" s="157"/>
      <c r="M515" s="157"/>
      <c r="N515" s="156"/>
      <c r="O515" s="156"/>
      <c r="P515" s="156"/>
      <c r="Q515" s="156"/>
      <c r="R515" s="157"/>
      <c r="S515" s="157"/>
      <c r="T515" s="157"/>
      <c r="U515" s="157"/>
      <c r="V515" s="157"/>
      <c r="W515" s="157"/>
      <c r="X515" s="157"/>
      <c r="Y515" s="157"/>
      <c r="Z515" s="147"/>
      <c r="AA515" s="147"/>
      <c r="AB515" s="147"/>
      <c r="AC515" s="147"/>
      <c r="AD515" s="147"/>
      <c r="AE515" s="147"/>
      <c r="AF515" s="147"/>
      <c r="AG515" s="147" t="s">
        <v>305</v>
      </c>
      <c r="AH515" s="147">
        <v>0</v>
      </c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</row>
    <row r="516" spans="1:60" ht="22.5" outlineLevel="1" x14ac:dyDescent="0.2">
      <c r="A516" s="173">
        <v>165</v>
      </c>
      <c r="B516" s="174" t="s">
        <v>973</v>
      </c>
      <c r="C516" s="187" t="s">
        <v>974</v>
      </c>
      <c r="D516" s="175" t="s">
        <v>308</v>
      </c>
      <c r="E516" s="176">
        <v>111.96</v>
      </c>
      <c r="F516" s="177"/>
      <c r="G516" s="178">
        <f>ROUND(E516*F516,2)</f>
        <v>0</v>
      </c>
      <c r="H516" s="158"/>
      <c r="I516" s="157">
        <f>ROUND(E516*H516,2)</f>
        <v>0</v>
      </c>
      <c r="J516" s="158"/>
      <c r="K516" s="157">
        <f>ROUND(E516*J516,2)</f>
        <v>0</v>
      </c>
      <c r="L516" s="157">
        <v>21</v>
      </c>
      <c r="M516" s="157">
        <f>G516*(1+L516/100)</f>
        <v>0</v>
      </c>
      <c r="N516" s="156">
        <v>0</v>
      </c>
      <c r="O516" s="156">
        <f>ROUND(E516*N516,2)</f>
        <v>0</v>
      </c>
      <c r="P516" s="156">
        <v>0.02</v>
      </c>
      <c r="Q516" s="156">
        <f>ROUND(E516*P516,2)</f>
        <v>2.2400000000000002</v>
      </c>
      <c r="R516" s="157"/>
      <c r="S516" s="157" t="s">
        <v>300</v>
      </c>
      <c r="T516" s="157" t="s">
        <v>300</v>
      </c>
      <c r="U516" s="157">
        <v>0.23</v>
      </c>
      <c r="V516" s="157">
        <f>ROUND(E516*U516,2)</f>
        <v>25.75</v>
      </c>
      <c r="W516" s="157"/>
      <c r="X516" s="157" t="s">
        <v>301</v>
      </c>
      <c r="Y516" s="157" t="s">
        <v>302</v>
      </c>
      <c r="Z516" s="147"/>
      <c r="AA516" s="147"/>
      <c r="AB516" s="147"/>
      <c r="AC516" s="147"/>
      <c r="AD516" s="147"/>
      <c r="AE516" s="147"/>
      <c r="AF516" s="147"/>
      <c r="AG516" s="147" t="s">
        <v>303</v>
      </c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</row>
    <row r="517" spans="1:60" outlineLevel="2" x14ac:dyDescent="0.2">
      <c r="A517" s="154"/>
      <c r="B517" s="155"/>
      <c r="C517" s="188" t="s">
        <v>975</v>
      </c>
      <c r="D517" s="159"/>
      <c r="E517" s="160">
        <v>29.46</v>
      </c>
      <c r="F517" s="157"/>
      <c r="G517" s="157"/>
      <c r="H517" s="157"/>
      <c r="I517" s="157"/>
      <c r="J517" s="157"/>
      <c r="K517" s="157"/>
      <c r="L517" s="157"/>
      <c r="M517" s="157"/>
      <c r="N517" s="156"/>
      <c r="O517" s="156"/>
      <c r="P517" s="156"/>
      <c r="Q517" s="156"/>
      <c r="R517" s="157"/>
      <c r="S517" s="157"/>
      <c r="T517" s="157"/>
      <c r="U517" s="157"/>
      <c r="V517" s="157"/>
      <c r="W517" s="157"/>
      <c r="X517" s="157"/>
      <c r="Y517" s="157"/>
      <c r="Z517" s="147"/>
      <c r="AA517" s="147"/>
      <c r="AB517" s="147"/>
      <c r="AC517" s="147"/>
      <c r="AD517" s="147"/>
      <c r="AE517" s="147"/>
      <c r="AF517" s="147"/>
      <c r="AG517" s="147" t="s">
        <v>305</v>
      </c>
      <c r="AH517" s="147">
        <v>0</v>
      </c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</row>
    <row r="518" spans="1:60" ht="22.5" outlineLevel="3" x14ac:dyDescent="0.2">
      <c r="A518" s="154"/>
      <c r="B518" s="155"/>
      <c r="C518" s="188" t="s">
        <v>976</v>
      </c>
      <c r="D518" s="159"/>
      <c r="E518" s="160">
        <v>65.5</v>
      </c>
      <c r="F518" s="157"/>
      <c r="G518" s="157"/>
      <c r="H518" s="157"/>
      <c r="I518" s="157"/>
      <c r="J518" s="157"/>
      <c r="K518" s="157"/>
      <c r="L518" s="157"/>
      <c r="M518" s="157"/>
      <c r="N518" s="156"/>
      <c r="O518" s="156"/>
      <c r="P518" s="156"/>
      <c r="Q518" s="156"/>
      <c r="R518" s="157"/>
      <c r="S518" s="157"/>
      <c r="T518" s="157"/>
      <c r="U518" s="157"/>
      <c r="V518" s="157"/>
      <c r="W518" s="157"/>
      <c r="X518" s="157"/>
      <c r="Y518" s="157"/>
      <c r="Z518" s="147"/>
      <c r="AA518" s="147"/>
      <c r="AB518" s="147"/>
      <c r="AC518" s="147"/>
      <c r="AD518" s="147"/>
      <c r="AE518" s="147"/>
      <c r="AF518" s="147"/>
      <c r="AG518" s="147" t="s">
        <v>305</v>
      </c>
      <c r="AH518" s="147">
        <v>0</v>
      </c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</row>
    <row r="519" spans="1:60" outlineLevel="3" x14ac:dyDescent="0.2">
      <c r="A519" s="154"/>
      <c r="B519" s="155"/>
      <c r="C519" s="188" t="s">
        <v>977</v>
      </c>
      <c r="D519" s="159"/>
      <c r="E519" s="160">
        <v>17</v>
      </c>
      <c r="F519" s="157"/>
      <c r="G519" s="157"/>
      <c r="H519" s="157"/>
      <c r="I519" s="157"/>
      <c r="J519" s="157"/>
      <c r="K519" s="157"/>
      <c r="L519" s="157"/>
      <c r="M519" s="157"/>
      <c r="N519" s="156"/>
      <c r="O519" s="156"/>
      <c r="P519" s="156"/>
      <c r="Q519" s="156"/>
      <c r="R519" s="157"/>
      <c r="S519" s="157"/>
      <c r="T519" s="157"/>
      <c r="U519" s="157"/>
      <c r="V519" s="157"/>
      <c r="W519" s="157"/>
      <c r="X519" s="157"/>
      <c r="Y519" s="157"/>
      <c r="Z519" s="147"/>
      <c r="AA519" s="147"/>
      <c r="AB519" s="147"/>
      <c r="AC519" s="147"/>
      <c r="AD519" s="147"/>
      <c r="AE519" s="147"/>
      <c r="AF519" s="147"/>
      <c r="AG519" s="147" t="s">
        <v>305</v>
      </c>
      <c r="AH519" s="147">
        <v>0</v>
      </c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</row>
    <row r="520" spans="1:60" outlineLevel="1" x14ac:dyDescent="0.2">
      <c r="A520" s="173">
        <v>166</v>
      </c>
      <c r="B520" s="174" t="s">
        <v>978</v>
      </c>
      <c r="C520" s="187" t="s">
        <v>979</v>
      </c>
      <c r="D520" s="175" t="s">
        <v>338</v>
      </c>
      <c r="E520" s="176">
        <v>0.1128</v>
      </c>
      <c r="F520" s="177"/>
      <c r="G520" s="178">
        <f>ROUND(E520*F520,2)</f>
        <v>0</v>
      </c>
      <c r="H520" s="158"/>
      <c r="I520" s="157">
        <f>ROUND(E520*H520,2)</f>
        <v>0</v>
      </c>
      <c r="J520" s="158"/>
      <c r="K520" s="157">
        <f>ROUND(E520*J520,2)</f>
        <v>0</v>
      </c>
      <c r="L520" s="157">
        <v>21</v>
      </c>
      <c r="M520" s="157">
        <f>G520*(1+L520/100)</f>
        <v>0</v>
      </c>
      <c r="N520" s="156">
        <v>0</v>
      </c>
      <c r="O520" s="156">
        <f>ROUND(E520*N520,2)</f>
        <v>0</v>
      </c>
      <c r="P520" s="156">
        <v>1.6</v>
      </c>
      <c r="Q520" s="156">
        <f>ROUND(E520*P520,2)</f>
        <v>0.18</v>
      </c>
      <c r="R520" s="157"/>
      <c r="S520" s="157" t="s">
        <v>300</v>
      </c>
      <c r="T520" s="157" t="s">
        <v>300</v>
      </c>
      <c r="U520" s="157">
        <v>4.2889999999999997</v>
      </c>
      <c r="V520" s="157">
        <f>ROUND(E520*U520,2)</f>
        <v>0.48</v>
      </c>
      <c r="W520" s="157"/>
      <c r="X520" s="157" t="s">
        <v>301</v>
      </c>
      <c r="Y520" s="157" t="s">
        <v>302</v>
      </c>
      <c r="Z520" s="147"/>
      <c r="AA520" s="147"/>
      <c r="AB520" s="147"/>
      <c r="AC520" s="147"/>
      <c r="AD520" s="147"/>
      <c r="AE520" s="147"/>
      <c r="AF520" s="147"/>
      <c r="AG520" s="147" t="s">
        <v>303</v>
      </c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</row>
    <row r="521" spans="1:60" outlineLevel="2" x14ac:dyDescent="0.2">
      <c r="A521" s="154"/>
      <c r="B521" s="155"/>
      <c r="C521" s="188" t="s">
        <v>980</v>
      </c>
      <c r="D521" s="159"/>
      <c r="E521" s="160">
        <v>0.1128</v>
      </c>
      <c r="F521" s="157"/>
      <c r="G521" s="157"/>
      <c r="H521" s="157"/>
      <c r="I521" s="157"/>
      <c r="J521" s="157"/>
      <c r="K521" s="157"/>
      <c r="L521" s="157"/>
      <c r="M521" s="157"/>
      <c r="N521" s="156"/>
      <c r="O521" s="156"/>
      <c r="P521" s="156"/>
      <c r="Q521" s="156"/>
      <c r="R521" s="157"/>
      <c r="S521" s="157"/>
      <c r="T521" s="157"/>
      <c r="U521" s="157"/>
      <c r="V521" s="157"/>
      <c r="W521" s="157"/>
      <c r="X521" s="157"/>
      <c r="Y521" s="157"/>
      <c r="Z521" s="147"/>
      <c r="AA521" s="147"/>
      <c r="AB521" s="147"/>
      <c r="AC521" s="147"/>
      <c r="AD521" s="147"/>
      <c r="AE521" s="147"/>
      <c r="AF521" s="147"/>
      <c r="AG521" s="147" t="s">
        <v>305</v>
      </c>
      <c r="AH521" s="147">
        <v>0</v>
      </c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</row>
    <row r="522" spans="1:60" ht="22.5" outlineLevel="1" x14ac:dyDescent="0.2">
      <c r="A522" s="173">
        <v>167</v>
      </c>
      <c r="B522" s="174" t="s">
        <v>981</v>
      </c>
      <c r="C522" s="187" t="s">
        <v>982</v>
      </c>
      <c r="D522" s="175" t="s">
        <v>308</v>
      </c>
      <c r="E522" s="176">
        <v>45.3</v>
      </c>
      <c r="F522" s="177"/>
      <c r="G522" s="178">
        <f>ROUND(E522*F522,2)</f>
        <v>0</v>
      </c>
      <c r="H522" s="158"/>
      <c r="I522" s="157">
        <f>ROUND(E522*H522,2)</f>
        <v>0</v>
      </c>
      <c r="J522" s="158"/>
      <c r="K522" s="157">
        <f>ROUND(E522*J522,2)</f>
        <v>0</v>
      </c>
      <c r="L522" s="157">
        <v>21</v>
      </c>
      <c r="M522" s="157">
        <f>G522*(1+L522/100)</f>
        <v>0</v>
      </c>
      <c r="N522" s="156">
        <v>0</v>
      </c>
      <c r="O522" s="156">
        <f>ROUND(E522*N522,2)</f>
        <v>0</v>
      </c>
      <c r="P522" s="156">
        <v>3.9E-2</v>
      </c>
      <c r="Q522" s="156">
        <f>ROUND(E522*P522,2)</f>
        <v>1.77</v>
      </c>
      <c r="R522" s="157"/>
      <c r="S522" s="157" t="s">
        <v>332</v>
      </c>
      <c r="T522" s="157" t="s">
        <v>333</v>
      </c>
      <c r="U522" s="157">
        <v>0.81299999999999994</v>
      </c>
      <c r="V522" s="157">
        <f>ROUND(E522*U522,2)</f>
        <v>36.83</v>
      </c>
      <c r="W522" s="157"/>
      <c r="X522" s="157" t="s">
        <v>301</v>
      </c>
      <c r="Y522" s="157" t="s">
        <v>302</v>
      </c>
      <c r="Z522" s="147"/>
      <c r="AA522" s="147"/>
      <c r="AB522" s="147"/>
      <c r="AC522" s="147"/>
      <c r="AD522" s="147"/>
      <c r="AE522" s="147"/>
      <c r="AF522" s="147"/>
      <c r="AG522" s="147" t="s">
        <v>303</v>
      </c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</row>
    <row r="523" spans="1:60" outlineLevel="2" x14ac:dyDescent="0.2">
      <c r="A523" s="154"/>
      <c r="B523" s="155"/>
      <c r="C523" s="188" t="s">
        <v>983</v>
      </c>
      <c r="D523" s="159"/>
      <c r="E523" s="160">
        <v>16.399999999999999</v>
      </c>
      <c r="F523" s="157"/>
      <c r="G523" s="157"/>
      <c r="H523" s="157"/>
      <c r="I523" s="157"/>
      <c r="J523" s="157"/>
      <c r="K523" s="157"/>
      <c r="L523" s="157"/>
      <c r="M523" s="157"/>
      <c r="N523" s="156"/>
      <c r="O523" s="156"/>
      <c r="P523" s="156"/>
      <c r="Q523" s="156"/>
      <c r="R523" s="157"/>
      <c r="S523" s="157"/>
      <c r="T523" s="157"/>
      <c r="U523" s="157"/>
      <c r="V523" s="157"/>
      <c r="W523" s="157"/>
      <c r="X523" s="157"/>
      <c r="Y523" s="157"/>
      <c r="Z523" s="147"/>
      <c r="AA523" s="147"/>
      <c r="AB523" s="147"/>
      <c r="AC523" s="147"/>
      <c r="AD523" s="147"/>
      <c r="AE523" s="147"/>
      <c r="AF523" s="147"/>
      <c r="AG523" s="147" t="s">
        <v>305</v>
      </c>
      <c r="AH523" s="147">
        <v>0</v>
      </c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</row>
    <row r="524" spans="1:60" outlineLevel="3" x14ac:dyDescent="0.2">
      <c r="A524" s="154"/>
      <c r="B524" s="155"/>
      <c r="C524" s="188" t="s">
        <v>984</v>
      </c>
      <c r="D524" s="159"/>
      <c r="E524" s="160">
        <v>28.9</v>
      </c>
      <c r="F524" s="157"/>
      <c r="G524" s="157"/>
      <c r="H524" s="157"/>
      <c r="I524" s="157"/>
      <c r="J524" s="157"/>
      <c r="K524" s="157"/>
      <c r="L524" s="157"/>
      <c r="M524" s="157"/>
      <c r="N524" s="156"/>
      <c r="O524" s="156"/>
      <c r="P524" s="156"/>
      <c r="Q524" s="156"/>
      <c r="R524" s="157"/>
      <c r="S524" s="157"/>
      <c r="T524" s="157"/>
      <c r="U524" s="157"/>
      <c r="V524" s="157"/>
      <c r="W524" s="157"/>
      <c r="X524" s="157"/>
      <c r="Y524" s="157"/>
      <c r="Z524" s="147"/>
      <c r="AA524" s="147"/>
      <c r="AB524" s="147"/>
      <c r="AC524" s="147"/>
      <c r="AD524" s="147"/>
      <c r="AE524" s="147"/>
      <c r="AF524" s="147"/>
      <c r="AG524" s="147" t="s">
        <v>305</v>
      </c>
      <c r="AH524" s="147">
        <v>0</v>
      </c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</row>
    <row r="525" spans="1:60" outlineLevel="1" x14ac:dyDescent="0.2">
      <c r="A525" s="173">
        <v>168</v>
      </c>
      <c r="B525" s="174" t="s">
        <v>985</v>
      </c>
      <c r="C525" s="187" t="s">
        <v>986</v>
      </c>
      <c r="D525" s="175" t="s">
        <v>355</v>
      </c>
      <c r="E525" s="176">
        <v>225.62</v>
      </c>
      <c r="F525" s="177"/>
      <c r="G525" s="178">
        <f>ROUND(E525*F525,2)</f>
        <v>0</v>
      </c>
      <c r="H525" s="158"/>
      <c r="I525" s="157">
        <f>ROUND(E525*H525,2)</f>
        <v>0</v>
      </c>
      <c r="J525" s="158"/>
      <c r="K525" s="157">
        <f>ROUND(E525*J525,2)</f>
        <v>0</v>
      </c>
      <c r="L525" s="157">
        <v>21</v>
      </c>
      <c r="M525" s="157">
        <f>G525*(1+L525/100)</f>
        <v>0</v>
      </c>
      <c r="N525" s="156">
        <v>0</v>
      </c>
      <c r="O525" s="156">
        <f>ROUND(E525*N525,2)</f>
        <v>0</v>
      </c>
      <c r="P525" s="156">
        <v>4.0000000000000002E-4</v>
      </c>
      <c r="Q525" s="156">
        <f>ROUND(E525*P525,2)</f>
        <v>0.09</v>
      </c>
      <c r="R525" s="157"/>
      <c r="S525" s="157" t="s">
        <v>300</v>
      </c>
      <c r="T525" s="157" t="s">
        <v>300</v>
      </c>
      <c r="U525" s="157">
        <v>7.0000000000000007E-2</v>
      </c>
      <c r="V525" s="157">
        <f>ROUND(E525*U525,2)</f>
        <v>15.79</v>
      </c>
      <c r="W525" s="157"/>
      <c r="X525" s="157" t="s">
        <v>301</v>
      </c>
      <c r="Y525" s="157" t="s">
        <v>302</v>
      </c>
      <c r="Z525" s="147"/>
      <c r="AA525" s="147"/>
      <c r="AB525" s="147"/>
      <c r="AC525" s="147"/>
      <c r="AD525" s="147"/>
      <c r="AE525" s="147"/>
      <c r="AF525" s="147"/>
      <c r="AG525" s="147" t="s">
        <v>303</v>
      </c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</row>
    <row r="526" spans="1:60" ht="33.75" outlineLevel="2" x14ac:dyDescent="0.2">
      <c r="A526" s="154"/>
      <c r="B526" s="155"/>
      <c r="C526" s="188" t="s">
        <v>987</v>
      </c>
      <c r="D526" s="159"/>
      <c r="E526" s="160">
        <v>132.82</v>
      </c>
      <c r="F526" s="157"/>
      <c r="G526" s="157"/>
      <c r="H526" s="157"/>
      <c r="I526" s="157"/>
      <c r="J526" s="157"/>
      <c r="K526" s="157"/>
      <c r="L526" s="157"/>
      <c r="M526" s="157"/>
      <c r="N526" s="156"/>
      <c r="O526" s="156"/>
      <c r="P526" s="156"/>
      <c r="Q526" s="156"/>
      <c r="R526" s="157"/>
      <c r="S526" s="157"/>
      <c r="T526" s="157"/>
      <c r="U526" s="157"/>
      <c r="V526" s="157"/>
      <c r="W526" s="157"/>
      <c r="X526" s="157"/>
      <c r="Y526" s="157"/>
      <c r="Z526" s="147"/>
      <c r="AA526" s="147"/>
      <c r="AB526" s="147"/>
      <c r="AC526" s="147"/>
      <c r="AD526" s="147"/>
      <c r="AE526" s="147"/>
      <c r="AF526" s="147"/>
      <c r="AG526" s="147" t="s">
        <v>305</v>
      </c>
      <c r="AH526" s="147">
        <v>0</v>
      </c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</row>
    <row r="527" spans="1:60" ht="22.5" outlineLevel="3" x14ac:dyDescent="0.2">
      <c r="A527" s="154"/>
      <c r="B527" s="155"/>
      <c r="C527" s="188" t="s">
        <v>988</v>
      </c>
      <c r="D527" s="159"/>
      <c r="E527" s="160">
        <v>66.7</v>
      </c>
      <c r="F527" s="157"/>
      <c r="G527" s="157"/>
      <c r="H527" s="157"/>
      <c r="I527" s="157"/>
      <c r="J527" s="157"/>
      <c r="K527" s="157"/>
      <c r="L527" s="157"/>
      <c r="M527" s="157"/>
      <c r="N527" s="156"/>
      <c r="O527" s="156"/>
      <c r="P527" s="156"/>
      <c r="Q527" s="156"/>
      <c r="R527" s="157"/>
      <c r="S527" s="157"/>
      <c r="T527" s="157"/>
      <c r="U527" s="157"/>
      <c r="V527" s="157"/>
      <c r="W527" s="157"/>
      <c r="X527" s="157"/>
      <c r="Y527" s="157"/>
      <c r="Z527" s="147"/>
      <c r="AA527" s="147"/>
      <c r="AB527" s="147"/>
      <c r="AC527" s="147"/>
      <c r="AD527" s="147"/>
      <c r="AE527" s="147"/>
      <c r="AF527" s="147"/>
      <c r="AG527" s="147" t="s">
        <v>305</v>
      </c>
      <c r="AH527" s="147">
        <v>0</v>
      </c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</row>
    <row r="528" spans="1:60" ht="22.5" outlineLevel="3" x14ac:dyDescent="0.2">
      <c r="A528" s="154"/>
      <c r="B528" s="155"/>
      <c r="C528" s="188" t="s">
        <v>989</v>
      </c>
      <c r="D528" s="159"/>
      <c r="E528" s="160">
        <v>26.1</v>
      </c>
      <c r="F528" s="157"/>
      <c r="G528" s="157"/>
      <c r="H528" s="157"/>
      <c r="I528" s="157"/>
      <c r="J528" s="157"/>
      <c r="K528" s="157"/>
      <c r="L528" s="157"/>
      <c r="M528" s="157"/>
      <c r="N528" s="156"/>
      <c r="O528" s="156"/>
      <c r="P528" s="156"/>
      <c r="Q528" s="156"/>
      <c r="R528" s="157"/>
      <c r="S528" s="157"/>
      <c r="T528" s="157"/>
      <c r="U528" s="157"/>
      <c r="V528" s="157"/>
      <c r="W528" s="157"/>
      <c r="X528" s="157"/>
      <c r="Y528" s="157"/>
      <c r="Z528" s="147"/>
      <c r="AA528" s="147"/>
      <c r="AB528" s="147"/>
      <c r="AC528" s="147"/>
      <c r="AD528" s="147"/>
      <c r="AE528" s="147"/>
      <c r="AF528" s="147"/>
      <c r="AG528" s="147" t="s">
        <v>305</v>
      </c>
      <c r="AH528" s="147">
        <v>0</v>
      </c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</row>
    <row r="529" spans="1:60" x14ac:dyDescent="0.2">
      <c r="A529" s="163" t="s">
        <v>295</v>
      </c>
      <c r="B529" s="164" t="s">
        <v>198</v>
      </c>
      <c r="C529" s="186" t="s">
        <v>200</v>
      </c>
      <c r="D529" s="165"/>
      <c r="E529" s="166"/>
      <c r="F529" s="167"/>
      <c r="G529" s="168">
        <f>SUMIF(AG530:AG557,"&lt;&gt;NOR",G530:G557)</f>
        <v>0</v>
      </c>
      <c r="H529" s="162"/>
      <c r="I529" s="162">
        <f>SUM(I530:I557)</f>
        <v>0</v>
      </c>
      <c r="J529" s="162"/>
      <c r="K529" s="162">
        <f>SUM(K530:K557)</f>
        <v>0</v>
      </c>
      <c r="L529" s="162"/>
      <c r="M529" s="162">
        <f>SUM(M530:M557)</f>
        <v>0</v>
      </c>
      <c r="N529" s="161"/>
      <c r="O529" s="161">
        <f>SUM(O530:O557)</f>
        <v>0</v>
      </c>
      <c r="P529" s="161"/>
      <c r="Q529" s="161">
        <f>SUM(Q530:Q557)</f>
        <v>0</v>
      </c>
      <c r="R529" s="162"/>
      <c r="S529" s="162"/>
      <c r="T529" s="162"/>
      <c r="U529" s="162"/>
      <c r="V529" s="162">
        <f>SUM(V530:V557)</f>
        <v>749.08</v>
      </c>
      <c r="W529" s="162"/>
      <c r="X529" s="162"/>
      <c r="Y529" s="162"/>
      <c r="AG529" t="s">
        <v>296</v>
      </c>
    </row>
    <row r="530" spans="1:60" outlineLevel="1" x14ac:dyDescent="0.2">
      <c r="A530" s="179">
        <v>169</v>
      </c>
      <c r="B530" s="180" t="s">
        <v>990</v>
      </c>
      <c r="C530" s="189" t="s">
        <v>991</v>
      </c>
      <c r="D530" s="181" t="s">
        <v>348</v>
      </c>
      <c r="E530" s="182">
        <v>248.20424</v>
      </c>
      <c r="F530" s="183"/>
      <c r="G530" s="184">
        <f>ROUND(E530*F530,2)</f>
        <v>0</v>
      </c>
      <c r="H530" s="158"/>
      <c r="I530" s="157">
        <f>ROUND(E530*H530,2)</f>
        <v>0</v>
      </c>
      <c r="J530" s="158"/>
      <c r="K530" s="157">
        <f>ROUND(E530*J530,2)</f>
        <v>0</v>
      </c>
      <c r="L530" s="157">
        <v>21</v>
      </c>
      <c r="M530" s="157">
        <f>G530*(1+L530/100)</f>
        <v>0</v>
      </c>
      <c r="N530" s="156">
        <v>0</v>
      </c>
      <c r="O530" s="156">
        <f>ROUND(E530*N530,2)</f>
        <v>0</v>
      </c>
      <c r="P530" s="156">
        <v>0</v>
      </c>
      <c r="Q530" s="156">
        <f>ROUND(E530*P530,2)</f>
        <v>0</v>
      </c>
      <c r="R530" s="157"/>
      <c r="S530" s="157" t="s">
        <v>300</v>
      </c>
      <c r="T530" s="157" t="s">
        <v>300</v>
      </c>
      <c r="U530" s="157">
        <v>0.94199999999999995</v>
      </c>
      <c r="V530" s="157">
        <f>ROUND(E530*U530,2)</f>
        <v>233.81</v>
      </c>
      <c r="W530" s="157"/>
      <c r="X530" s="157" t="s">
        <v>439</v>
      </c>
      <c r="Y530" s="157" t="s">
        <v>302</v>
      </c>
      <c r="Z530" s="147"/>
      <c r="AA530" s="147"/>
      <c r="AB530" s="147"/>
      <c r="AC530" s="147"/>
      <c r="AD530" s="147"/>
      <c r="AE530" s="147"/>
      <c r="AF530" s="147"/>
      <c r="AG530" s="147" t="s">
        <v>440</v>
      </c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</row>
    <row r="531" spans="1:60" outlineLevel="1" x14ac:dyDescent="0.2">
      <c r="A531" s="179">
        <v>170</v>
      </c>
      <c r="B531" s="180" t="s">
        <v>992</v>
      </c>
      <c r="C531" s="189" t="s">
        <v>993</v>
      </c>
      <c r="D531" s="181" t="s">
        <v>348</v>
      </c>
      <c r="E531" s="182">
        <v>248.20424</v>
      </c>
      <c r="F531" s="183"/>
      <c r="G531" s="184">
        <f>ROUND(E531*F531,2)</f>
        <v>0</v>
      </c>
      <c r="H531" s="158"/>
      <c r="I531" s="157">
        <f>ROUND(E531*H531,2)</f>
        <v>0</v>
      </c>
      <c r="J531" s="158"/>
      <c r="K531" s="157">
        <f>ROUND(E531*J531,2)</f>
        <v>0</v>
      </c>
      <c r="L531" s="157">
        <v>21</v>
      </c>
      <c r="M531" s="157">
        <f>G531*(1+L531/100)</f>
        <v>0</v>
      </c>
      <c r="N531" s="156">
        <v>0</v>
      </c>
      <c r="O531" s="156">
        <f>ROUND(E531*N531,2)</f>
        <v>0</v>
      </c>
      <c r="P531" s="156">
        <v>0</v>
      </c>
      <c r="Q531" s="156">
        <f>ROUND(E531*P531,2)</f>
        <v>0</v>
      </c>
      <c r="R531" s="157"/>
      <c r="S531" s="157" t="s">
        <v>300</v>
      </c>
      <c r="T531" s="157" t="s">
        <v>300</v>
      </c>
      <c r="U531" s="157">
        <v>0.93300000000000005</v>
      </c>
      <c r="V531" s="157">
        <f>ROUND(E531*U531,2)</f>
        <v>231.57</v>
      </c>
      <c r="W531" s="157"/>
      <c r="X531" s="157" t="s">
        <v>439</v>
      </c>
      <c r="Y531" s="157" t="s">
        <v>302</v>
      </c>
      <c r="Z531" s="147"/>
      <c r="AA531" s="147"/>
      <c r="AB531" s="147"/>
      <c r="AC531" s="147"/>
      <c r="AD531" s="147"/>
      <c r="AE531" s="147"/>
      <c r="AF531" s="147"/>
      <c r="AG531" s="147" t="s">
        <v>440</v>
      </c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</row>
    <row r="532" spans="1:60" outlineLevel="1" x14ac:dyDescent="0.2">
      <c r="A532" s="179">
        <v>171</v>
      </c>
      <c r="B532" s="180" t="s">
        <v>994</v>
      </c>
      <c r="C532" s="189" t="s">
        <v>995</v>
      </c>
      <c r="D532" s="181" t="s">
        <v>348</v>
      </c>
      <c r="E532" s="182">
        <v>248.20424</v>
      </c>
      <c r="F532" s="183"/>
      <c r="G532" s="184">
        <f>ROUND(E532*F532,2)</f>
        <v>0</v>
      </c>
      <c r="H532" s="158"/>
      <c r="I532" s="157">
        <f>ROUND(E532*H532,2)</f>
        <v>0</v>
      </c>
      <c r="J532" s="158"/>
      <c r="K532" s="157">
        <f>ROUND(E532*J532,2)</f>
        <v>0</v>
      </c>
      <c r="L532" s="157">
        <v>21</v>
      </c>
      <c r="M532" s="157">
        <f>G532*(1+L532/100)</f>
        <v>0</v>
      </c>
      <c r="N532" s="156">
        <v>0</v>
      </c>
      <c r="O532" s="156">
        <f>ROUND(E532*N532,2)</f>
        <v>0</v>
      </c>
      <c r="P532" s="156">
        <v>0</v>
      </c>
      <c r="Q532" s="156">
        <f>ROUND(E532*P532,2)</f>
        <v>0</v>
      </c>
      <c r="R532" s="157"/>
      <c r="S532" s="157" t="s">
        <v>300</v>
      </c>
      <c r="T532" s="157" t="s">
        <v>300</v>
      </c>
      <c r="U532" s="157">
        <v>0.65300000000000002</v>
      </c>
      <c r="V532" s="157">
        <f>ROUND(E532*U532,2)</f>
        <v>162.08000000000001</v>
      </c>
      <c r="W532" s="157"/>
      <c r="X532" s="157" t="s">
        <v>439</v>
      </c>
      <c r="Y532" s="157" t="s">
        <v>302</v>
      </c>
      <c r="Z532" s="147"/>
      <c r="AA532" s="147"/>
      <c r="AB532" s="147"/>
      <c r="AC532" s="147"/>
      <c r="AD532" s="147"/>
      <c r="AE532" s="147"/>
      <c r="AF532" s="147"/>
      <c r="AG532" s="147" t="s">
        <v>440</v>
      </c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</row>
    <row r="533" spans="1:60" outlineLevel="1" x14ac:dyDescent="0.2">
      <c r="A533" s="173">
        <v>172</v>
      </c>
      <c r="B533" s="174" t="s">
        <v>441</v>
      </c>
      <c r="C533" s="187" t="s">
        <v>442</v>
      </c>
      <c r="D533" s="175" t="s">
        <v>348</v>
      </c>
      <c r="E533" s="176">
        <v>248.20424</v>
      </c>
      <c r="F533" s="177"/>
      <c r="G533" s="178">
        <f>ROUND(E533*F533,2)</f>
        <v>0</v>
      </c>
      <c r="H533" s="158"/>
      <c r="I533" s="157">
        <f>ROUND(E533*H533,2)</f>
        <v>0</v>
      </c>
      <c r="J533" s="158"/>
      <c r="K533" s="157">
        <f>ROUND(E533*J533,2)</f>
        <v>0</v>
      </c>
      <c r="L533" s="157">
        <v>21</v>
      </c>
      <c r="M533" s="157">
        <f>G533*(1+L533/100)</f>
        <v>0</v>
      </c>
      <c r="N533" s="156">
        <v>0</v>
      </c>
      <c r="O533" s="156">
        <f>ROUND(E533*N533,2)</f>
        <v>0</v>
      </c>
      <c r="P533" s="156">
        <v>0</v>
      </c>
      <c r="Q533" s="156">
        <f>ROUND(E533*P533,2)</f>
        <v>0</v>
      </c>
      <c r="R533" s="157"/>
      <c r="S533" s="157" t="s">
        <v>300</v>
      </c>
      <c r="T533" s="157" t="s">
        <v>300</v>
      </c>
      <c r="U533" s="157">
        <v>0.49</v>
      </c>
      <c r="V533" s="157">
        <f>ROUND(E533*U533,2)</f>
        <v>121.62</v>
      </c>
      <c r="W533" s="157"/>
      <c r="X533" s="157" t="s">
        <v>439</v>
      </c>
      <c r="Y533" s="157" t="s">
        <v>302</v>
      </c>
      <c r="Z533" s="147"/>
      <c r="AA533" s="147"/>
      <c r="AB533" s="147"/>
      <c r="AC533" s="147"/>
      <c r="AD533" s="147"/>
      <c r="AE533" s="147"/>
      <c r="AF533" s="147"/>
      <c r="AG533" s="147" t="s">
        <v>440</v>
      </c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</row>
    <row r="534" spans="1:60" outlineLevel="2" x14ac:dyDescent="0.2">
      <c r="A534" s="154"/>
      <c r="B534" s="155"/>
      <c r="C534" s="274" t="s">
        <v>443</v>
      </c>
      <c r="D534" s="275"/>
      <c r="E534" s="275"/>
      <c r="F534" s="275"/>
      <c r="G534" s="275"/>
      <c r="H534" s="157"/>
      <c r="I534" s="157"/>
      <c r="J534" s="157"/>
      <c r="K534" s="157"/>
      <c r="L534" s="157"/>
      <c r="M534" s="157"/>
      <c r="N534" s="156"/>
      <c r="O534" s="156"/>
      <c r="P534" s="156"/>
      <c r="Q534" s="156"/>
      <c r="R534" s="157"/>
      <c r="S534" s="157"/>
      <c r="T534" s="157"/>
      <c r="U534" s="157"/>
      <c r="V534" s="157"/>
      <c r="W534" s="157"/>
      <c r="X534" s="157"/>
      <c r="Y534" s="157"/>
      <c r="Z534" s="147"/>
      <c r="AA534" s="147"/>
      <c r="AB534" s="147"/>
      <c r="AC534" s="147"/>
      <c r="AD534" s="147"/>
      <c r="AE534" s="147"/>
      <c r="AF534" s="147"/>
      <c r="AG534" s="147" t="s">
        <v>319</v>
      </c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</row>
    <row r="535" spans="1:60" outlineLevel="1" x14ac:dyDescent="0.2">
      <c r="A535" s="179">
        <v>173</v>
      </c>
      <c r="B535" s="180" t="s">
        <v>444</v>
      </c>
      <c r="C535" s="189" t="s">
        <v>445</v>
      </c>
      <c r="D535" s="181" t="s">
        <v>348</v>
      </c>
      <c r="E535" s="182">
        <v>2482.0423599999999</v>
      </c>
      <c r="F535" s="183"/>
      <c r="G535" s="184">
        <f>ROUND(E535*F535,2)</f>
        <v>0</v>
      </c>
      <c r="H535" s="158"/>
      <c r="I535" s="157">
        <f>ROUND(E535*H535,2)</f>
        <v>0</v>
      </c>
      <c r="J535" s="158"/>
      <c r="K535" s="157">
        <f>ROUND(E535*J535,2)</f>
        <v>0</v>
      </c>
      <c r="L535" s="157">
        <v>21</v>
      </c>
      <c r="M535" s="157">
        <f>G535*(1+L535/100)</f>
        <v>0</v>
      </c>
      <c r="N535" s="156">
        <v>0</v>
      </c>
      <c r="O535" s="156">
        <f>ROUND(E535*N535,2)</f>
        <v>0</v>
      </c>
      <c r="P535" s="156">
        <v>0</v>
      </c>
      <c r="Q535" s="156">
        <f>ROUND(E535*P535,2)</f>
        <v>0</v>
      </c>
      <c r="R535" s="157"/>
      <c r="S535" s="157" t="s">
        <v>300</v>
      </c>
      <c r="T535" s="157" t="s">
        <v>300</v>
      </c>
      <c r="U535" s="157">
        <v>0</v>
      </c>
      <c r="V535" s="157">
        <f>ROUND(E535*U535,2)</f>
        <v>0</v>
      </c>
      <c r="W535" s="157"/>
      <c r="X535" s="157" t="s">
        <v>439</v>
      </c>
      <c r="Y535" s="157" t="s">
        <v>302</v>
      </c>
      <c r="Z535" s="147"/>
      <c r="AA535" s="147"/>
      <c r="AB535" s="147"/>
      <c r="AC535" s="147"/>
      <c r="AD535" s="147"/>
      <c r="AE535" s="147"/>
      <c r="AF535" s="147"/>
      <c r="AG535" s="147" t="s">
        <v>440</v>
      </c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</row>
    <row r="536" spans="1:60" ht="22.5" outlineLevel="1" x14ac:dyDescent="0.2">
      <c r="A536" s="173">
        <v>174</v>
      </c>
      <c r="B536" s="174" t="s">
        <v>996</v>
      </c>
      <c r="C536" s="187" t="s">
        <v>997</v>
      </c>
      <c r="D536" s="175" t="s">
        <v>348</v>
      </c>
      <c r="E536" s="176">
        <v>89.61</v>
      </c>
      <c r="F536" s="177"/>
      <c r="G536" s="178">
        <f>ROUND(E536*F536,2)</f>
        <v>0</v>
      </c>
      <c r="H536" s="158"/>
      <c r="I536" s="157">
        <f>ROUND(E536*H536,2)</f>
        <v>0</v>
      </c>
      <c r="J536" s="158"/>
      <c r="K536" s="157">
        <f>ROUND(E536*J536,2)</f>
        <v>0</v>
      </c>
      <c r="L536" s="157">
        <v>21</v>
      </c>
      <c r="M536" s="157">
        <f>G536*(1+L536/100)</f>
        <v>0</v>
      </c>
      <c r="N536" s="156">
        <v>0</v>
      </c>
      <c r="O536" s="156">
        <f>ROUND(E536*N536,2)</f>
        <v>0</v>
      </c>
      <c r="P536" s="156">
        <v>0</v>
      </c>
      <c r="Q536" s="156">
        <f>ROUND(E536*P536,2)</f>
        <v>0</v>
      </c>
      <c r="R536" s="157"/>
      <c r="S536" s="157" t="s">
        <v>300</v>
      </c>
      <c r="T536" s="157" t="s">
        <v>300</v>
      </c>
      <c r="U536" s="157">
        <v>0</v>
      </c>
      <c r="V536" s="157">
        <f>ROUND(E536*U536,2)</f>
        <v>0</v>
      </c>
      <c r="W536" s="157"/>
      <c r="X536" s="157" t="s">
        <v>301</v>
      </c>
      <c r="Y536" s="157" t="s">
        <v>302</v>
      </c>
      <c r="Z536" s="147"/>
      <c r="AA536" s="147"/>
      <c r="AB536" s="147"/>
      <c r="AC536" s="147"/>
      <c r="AD536" s="147"/>
      <c r="AE536" s="147"/>
      <c r="AF536" s="147"/>
      <c r="AG536" s="147" t="s">
        <v>303</v>
      </c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</row>
    <row r="537" spans="1:60" ht="22.5" outlineLevel="2" x14ac:dyDescent="0.2">
      <c r="A537" s="154"/>
      <c r="B537" s="155"/>
      <c r="C537" s="188" t="s">
        <v>998</v>
      </c>
      <c r="D537" s="159"/>
      <c r="E537" s="160">
        <v>89.61</v>
      </c>
      <c r="F537" s="157"/>
      <c r="G537" s="157"/>
      <c r="H537" s="157"/>
      <c r="I537" s="157"/>
      <c r="J537" s="157"/>
      <c r="K537" s="157"/>
      <c r="L537" s="157"/>
      <c r="M537" s="157"/>
      <c r="N537" s="156"/>
      <c r="O537" s="156"/>
      <c r="P537" s="156"/>
      <c r="Q537" s="156"/>
      <c r="R537" s="157"/>
      <c r="S537" s="157"/>
      <c r="T537" s="157"/>
      <c r="U537" s="157"/>
      <c r="V537" s="157"/>
      <c r="W537" s="157"/>
      <c r="X537" s="157"/>
      <c r="Y537" s="157"/>
      <c r="Z537" s="147"/>
      <c r="AA537" s="147"/>
      <c r="AB537" s="147"/>
      <c r="AC537" s="147"/>
      <c r="AD537" s="147"/>
      <c r="AE537" s="147"/>
      <c r="AF537" s="147"/>
      <c r="AG537" s="147" t="s">
        <v>305</v>
      </c>
      <c r="AH537" s="147">
        <v>0</v>
      </c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</row>
    <row r="538" spans="1:60" ht="22.5" outlineLevel="1" x14ac:dyDescent="0.2">
      <c r="A538" s="173">
        <v>175</v>
      </c>
      <c r="B538" s="174" t="s">
        <v>999</v>
      </c>
      <c r="C538" s="187" t="s">
        <v>1000</v>
      </c>
      <c r="D538" s="175" t="s">
        <v>348</v>
      </c>
      <c r="E538" s="176">
        <v>0.93</v>
      </c>
      <c r="F538" s="177"/>
      <c r="G538" s="178">
        <f>ROUND(E538*F538,2)</f>
        <v>0</v>
      </c>
      <c r="H538" s="158"/>
      <c r="I538" s="157">
        <f>ROUND(E538*H538,2)</f>
        <v>0</v>
      </c>
      <c r="J538" s="158"/>
      <c r="K538" s="157">
        <f>ROUND(E538*J538,2)</f>
        <v>0</v>
      </c>
      <c r="L538" s="157">
        <v>21</v>
      </c>
      <c r="M538" s="157">
        <f>G538*(1+L538/100)</f>
        <v>0</v>
      </c>
      <c r="N538" s="156">
        <v>0</v>
      </c>
      <c r="O538" s="156">
        <f>ROUND(E538*N538,2)</f>
        <v>0</v>
      </c>
      <c r="P538" s="156">
        <v>0</v>
      </c>
      <c r="Q538" s="156">
        <f>ROUND(E538*P538,2)</f>
        <v>0</v>
      </c>
      <c r="R538" s="157"/>
      <c r="S538" s="157" t="s">
        <v>300</v>
      </c>
      <c r="T538" s="157" t="s">
        <v>300</v>
      </c>
      <c r="U538" s="157">
        <v>0</v>
      </c>
      <c r="V538" s="157">
        <f>ROUND(E538*U538,2)</f>
        <v>0</v>
      </c>
      <c r="W538" s="157"/>
      <c r="X538" s="157" t="s">
        <v>301</v>
      </c>
      <c r="Y538" s="157" t="s">
        <v>302</v>
      </c>
      <c r="Z538" s="147"/>
      <c r="AA538" s="147"/>
      <c r="AB538" s="147"/>
      <c r="AC538" s="147"/>
      <c r="AD538" s="147"/>
      <c r="AE538" s="147"/>
      <c r="AF538" s="147"/>
      <c r="AG538" s="147" t="s">
        <v>303</v>
      </c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</row>
    <row r="539" spans="1:60" outlineLevel="2" x14ac:dyDescent="0.2">
      <c r="A539" s="154"/>
      <c r="B539" s="155"/>
      <c r="C539" s="274" t="s">
        <v>1001</v>
      </c>
      <c r="D539" s="275"/>
      <c r="E539" s="275"/>
      <c r="F539" s="275"/>
      <c r="G539" s="275"/>
      <c r="H539" s="157"/>
      <c r="I539" s="157"/>
      <c r="J539" s="157"/>
      <c r="K539" s="157"/>
      <c r="L539" s="157"/>
      <c r="M539" s="157"/>
      <c r="N539" s="156"/>
      <c r="O539" s="156"/>
      <c r="P539" s="156"/>
      <c r="Q539" s="156"/>
      <c r="R539" s="157"/>
      <c r="S539" s="157"/>
      <c r="T539" s="157"/>
      <c r="U539" s="157"/>
      <c r="V539" s="157"/>
      <c r="W539" s="157"/>
      <c r="X539" s="157"/>
      <c r="Y539" s="157"/>
      <c r="Z539" s="147"/>
      <c r="AA539" s="147"/>
      <c r="AB539" s="147"/>
      <c r="AC539" s="147"/>
      <c r="AD539" s="147"/>
      <c r="AE539" s="147"/>
      <c r="AF539" s="147"/>
      <c r="AG539" s="147" t="s">
        <v>319</v>
      </c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</row>
    <row r="540" spans="1:60" outlineLevel="2" x14ac:dyDescent="0.2">
      <c r="A540" s="154"/>
      <c r="B540" s="155"/>
      <c r="C540" s="188" t="s">
        <v>1002</v>
      </c>
      <c r="D540" s="159"/>
      <c r="E540" s="160">
        <v>0.93</v>
      </c>
      <c r="F540" s="157"/>
      <c r="G540" s="157"/>
      <c r="H540" s="157"/>
      <c r="I540" s="157"/>
      <c r="J540" s="157"/>
      <c r="K540" s="157"/>
      <c r="L540" s="157"/>
      <c r="M540" s="157"/>
      <c r="N540" s="156"/>
      <c r="O540" s="156"/>
      <c r="P540" s="156"/>
      <c r="Q540" s="156"/>
      <c r="R540" s="157"/>
      <c r="S540" s="157"/>
      <c r="T540" s="157"/>
      <c r="U540" s="157"/>
      <c r="V540" s="157"/>
      <c r="W540" s="157"/>
      <c r="X540" s="157"/>
      <c r="Y540" s="157"/>
      <c r="Z540" s="147"/>
      <c r="AA540" s="147"/>
      <c r="AB540" s="147"/>
      <c r="AC540" s="147"/>
      <c r="AD540" s="147"/>
      <c r="AE540" s="147"/>
      <c r="AF540" s="147"/>
      <c r="AG540" s="147" t="s">
        <v>305</v>
      </c>
      <c r="AH540" s="147">
        <v>0</v>
      </c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</row>
    <row r="541" spans="1:60" ht="22.5" outlineLevel="1" x14ac:dyDescent="0.2">
      <c r="A541" s="173">
        <v>176</v>
      </c>
      <c r="B541" s="174" t="s">
        <v>1003</v>
      </c>
      <c r="C541" s="187" t="s">
        <v>1004</v>
      </c>
      <c r="D541" s="175" t="s">
        <v>348</v>
      </c>
      <c r="E541" s="176">
        <v>37.369999999999997</v>
      </c>
      <c r="F541" s="177"/>
      <c r="G541" s="178">
        <f>ROUND(E541*F541,2)</f>
        <v>0</v>
      </c>
      <c r="H541" s="158"/>
      <c r="I541" s="157">
        <f>ROUND(E541*H541,2)</f>
        <v>0</v>
      </c>
      <c r="J541" s="158"/>
      <c r="K541" s="157">
        <f>ROUND(E541*J541,2)</f>
        <v>0</v>
      </c>
      <c r="L541" s="157">
        <v>21</v>
      </c>
      <c r="M541" s="157">
        <f>G541*(1+L541/100)</f>
        <v>0</v>
      </c>
      <c r="N541" s="156">
        <v>0</v>
      </c>
      <c r="O541" s="156">
        <f>ROUND(E541*N541,2)</f>
        <v>0</v>
      </c>
      <c r="P541" s="156">
        <v>0</v>
      </c>
      <c r="Q541" s="156">
        <f>ROUND(E541*P541,2)</f>
        <v>0</v>
      </c>
      <c r="R541" s="157"/>
      <c r="S541" s="157" t="s">
        <v>300</v>
      </c>
      <c r="T541" s="157" t="s">
        <v>300</v>
      </c>
      <c r="U541" s="157">
        <v>0</v>
      </c>
      <c r="V541" s="157">
        <f>ROUND(E541*U541,2)</f>
        <v>0</v>
      </c>
      <c r="W541" s="157"/>
      <c r="X541" s="157" t="s">
        <v>301</v>
      </c>
      <c r="Y541" s="157" t="s">
        <v>302</v>
      </c>
      <c r="Z541" s="147"/>
      <c r="AA541" s="147"/>
      <c r="AB541" s="147"/>
      <c r="AC541" s="147"/>
      <c r="AD541" s="147"/>
      <c r="AE541" s="147"/>
      <c r="AF541" s="147"/>
      <c r="AG541" s="147" t="s">
        <v>303</v>
      </c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</row>
    <row r="542" spans="1:60" outlineLevel="2" x14ac:dyDescent="0.2">
      <c r="A542" s="154"/>
      <c r="B542" s="155"/>
      <c r="C542" s="188" t="s">
        <v>1005</v>
      </c>
      <c r="D542" s="159"/>
      <c r="E542" s="160">
        <v>37.369999999999997</v>
      </c>
      <c r="F542" s="157"/>
      <c r="G542" s="157"/>
      <c r="H542" s="157"/>
      <c r="I542" s="157"/>
      <c r="J542" s="157"/>
      <c r="K542" s="157"/>
      <c r="L542" s="157"/>
      <c r="M542" s="157"/>
      <c r="N542" s="156"/>
      <c r="O542" s="156"/>
      <c r="P542" s="156"/>
      <c r="Q542" s="156"/>
      <c r="R542" s="157"/>
      <c r="S542" s="157"/>
      <c r="T542" s="157"/>
      <c r="U542" s="157"/>
      <c r="V542" s="157"/>
      <c r="W542" s="157"/>
      <c r="X542" s="157"/>
      <c r="Y542" s="157"/>
      <c r="Z542" s="147"/>
      <c r="AA542" s="147"/>
      <c r="AB542" s="147"/>
      <c r="AC542" s="147"/>
      <c r="AD542" s="147"/>
      <c r="AE542" s="147"/>
      <c r="AF542" s="147"/>
      <c r="AG542" s="147" t="s">
        <v>305</v>
      </c>
      <c r="AH542" s="147">
        <v>0</v>
      </c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</row>
    <row r="543" spans="1:60" ht="22.5" outlineLevel="1" x14ac:dyDescent="0.2">
      <c r="A543" s="173">
        <v>177</v>
      </c>
      <c r="B543" s="174" t="s">
        <v>1006</v>
      </c>
      <c r="C543" s="187" t="s">
        <v>1007</v>
      </c>
      <c r="D543" s="175" t="s">
        <v>348</v>
      </c>
      <c r="E543" s="176">
        <v>21.32</v>
      </c>
      <c r="F543" s="177"/>
      <c r="G543" s="178">
        <f>ROUND(E543*F543,2)</f>
        <v>0</v>
      </c>
      <c r="H543" s="158"/>
      <c r="I543" s="157">
        <f>ROUND(E543*H543,2)</f>
        <v>0</v>
      </c>
      <c r="J543" s="158"/>
      <c r="K543" s="157">
        <f>ROUND(E543*J543,2)</f>
        <v>0</v>
      </c>
      <c r="L543" s="157">
        <v>21</v>
      </c>
      <c r="M543" s="157">
        <f>G543*(1+L543/100)</f>
        <v>0</v>
      </c>
      <c r="N543" s="156">
        <v>0</v>
      </c>
      <c r="O543" s="156">
        <f>ROUND(E543*N543,2)</f>
        <v>0</v>
      </c>
      <c r="P543" s="156">
        <v>0</v>
      </c>
      <c r="Q543" s="156">
        <f>ROUND(E543*P543,2)</f>
        <v>0</v>
      </c>
      <c r="R543" s="157"/>
      <c r="S543" s="157" t="s">
        <v>300</v>
      </c>
      <c r="T543" s="157" t="s">
        <v>300</v>
      </c>
      <c r="U543" s="157">
        <v>0</v>
      </c>
      <c r="V543" s="157">
        <f>ROUND(E543*U543,2)</f>
        <v>0</v>
      </c>
      <c r="W543" s="157"/>
      <c r="X543" s="157" t="s">
        <v>301</v>
      </c>
      <c r="Y543" s="157" t="s">
        <v>302</v>
      </c>
      <c r="Z543" s="147"/>
      <c r="AA543" s="147"/>
      <c r="AB543" s="147"/>
      <c r="AC543" s="147"/>
      <c r="AD543" s="147"/>
      <c r="AE543" s="147"/>
      <c r="AF543" s="147"/>
      <c r="AG543" s="147" t="s">
        <v>303</v>
      </c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</row>
    <row r="544" spans="1:60" outlineLevel="2" x14ac:dyDescent="0.2">
      <c r="A544" s="154"/>
      <c r="B544" s="155"/>
      <c r="C544" s="188" t="s">
        <v>1008</v>
      </c>
      <c r="D544" s="159"/>
      <c r="E544" s="160">
        <v>21.32</v>
      </c>
      <c r="F544" s="157"/>
      <c r="G544" s="157"/>
      <c r="H544" s="157"/>
      <c r="I544" s="157"/>
      <c r="J544" s="157"/>
      <c r="K544" s="157"/>
      <c r="L544" s="157"/>
      <c r="M544" s="157"/>
      <c r="N544" s="156"/>
      <c r="O544" s="156"/>
      <c r="P544" s="156"/>
      <c r="Q544" s="156"/>
      <c r="R544" s="157"/>
      <c r="S544" s="157"/>
      <c r="T544" s="157"/>
      <c r="U544" s="157"/>
      <c r="V544" s="157"/>
      <c r="W544" s="157"/>
      <c r="X544" s="157"/>
      <c r="Y544" s="157"/>
      <c r="Z544" s="147"/>
      <c r="AA544" s="147"/>
      <c r="AB544" s="147"/>
      <c r="AC544" s="147"/>
      <c r="AD544" s="147"/>
      <c r="AE544" s="147"/>
      <c r="AF544" s="147"/>
      <c r="AG544" s="147" t="s">
        <v>305</v>
      </c>
      <c r="AH544" s="147">
        <v>0</v>
      </c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</row>
    <row r="545" spans="1:60" outlineLevel="1" x14ac:dyDescent="0.2">
      <c r="A545" s="173">
        <v>178</v>
      </c>
      <c r="B545" s="174" t="s">
        <v>1009</v>
      </c>
      <c r="C545" s="187" t="s">
        <v>1010</v>
      </c>
      <c r="D545" s="175" t="s">
        <v>348</v>
      </c>
      <c r="E545" s="176">
        <v>9.94</v>
      </c>
      <c r="F545" s="177"/>
      <c r="G545" s="178">
        <f>ROUND(E545*F545,2)</f>
        <v>0</v>
      </c>
      <c r="H545" s="158"/>
      <c r="I545" s="157">
        <f>ROUND(E545*H545,2)</f>
        <v>0</v>
      </c>
      <c r="J545" s="158"/>
      <c r="K545" s="157">
        <f>ROUND(E545*J545,2)</f>
        <v>0</v>
      </c>
      <c r="L545" s="157">
        <v>21</v>
      </c>
      <c r="M545" s="157">
        <f>G545*(1+L545/100)</f>
        <v>0</v>
      </c>
      <c r="N545" s="156">
        <v>0</v>
      </c>
      <c r="O545" s="156">
        <f>ROUND(E545*N545,2)</f>
        <v>0</v>
      </c>
      <c r="P545" s="156">
        <v>0</v>
      </c>
      <c r="Q545" s="156">
        <f>ROUND(E545*P545,2)</f>
        <v>0</v>
      </c>
      <c r="R545" s="157"/>
      <c r="S545" s="157" t="s">
        <v>300</v>
      </c>
      <c r="T545" s="157" t="s">
        <v>300</v>
      </c>
      <c r="U545" s="157">
        <v>0</v>
      </c>
      <c r="V545" s="157">
        <f>ROUND(E545*U545,2)</f>
        <v>0</v>
      </c>
      <c r="W545" s="157"/>
      <c r="X545" s="157" t="s">
        <v>301</v>
      </c>
      <c r="Y545" s="157" t="s">
        <v>302</v>
      </c>
      <c r="Z545" s="147"/>
      <c r="AA545" s="147"/>
      <c r="AB545" s="147"/>
      <c r="AC545" s="147"/>
      <c r="AD545" s="147"/>
      <c r="AE545" s="147"/>
      <c r="AF545" s="147"/>
      <c r="AG545" s="147" t="s">
        <v>303</v>
      </c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</row>
    <row r="546" spans="1:60" outlineLevel="2" x14ac:dyDescent="0.2">
      <c r="A546" s="154"/>
      <c r="B546" s="155"/>
      <c r="C546" s="274" t="s">
        <v>1011</v>
      </c>
      <c r="D546" s="275"/>
      <c r="E546" s="275"/>
      <c r="F546" s="275"/>
      <c r="G546" s="275"/>
      <c r="H546" s="157"/>
      <c r="I546" s="157"/>
      <c r="J546" s="157"/>
      <c r="K546" s="157"/>
      <c r="L546" s="157"/>
      <c r="M546" s="157"/>
      <c r="N546" s="156"/>
      <c r="O546" s="156"/>
      <c r="P546" s="156"/>
      <c r="Q546" s="156"/>
      <c r="R546" s="157"/>
      <c r="S546" s="157"/>
      <c r="T546" s="157"/>
      <c r="U546" s="157"/>
      <c r="V546" s="157"/>
      <c r="W546" s="157"/>
      <c r="X546" s="157"/>
      <c r="Y546" s="157"/>
      <c r="Z546" s="147"/>
      <c r="AA546" s="147"/>
      <c r="AB546" s="147"/>
      <c r="AC546" s="147"/>
      <c r="AD546" s="147"/>
      <c r="AE546" s="147"/>
      <c r="AF546" s="147"/>
      <c r="AG546" s="147" t="s">
        <v>319</v>
      </c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</row>
    <row r="547" spans="1:60" outlineLevel="2" x14ac:dyDescent="0.2">
      <c r="A547" s="154"/>
      <c r="B547" s="155"/>
      <c r="C547" s="188" t="s">
        <v>1012</v>
      </c>
      <c r="D547" s="159"/>
      <c r="E547" s="160">
        <v>9.94</v>
      </c>
      <c r="F547" s="157"/>
      <c r="G547" s="157"/>
      <c r="H547" s="157"/>
      <c r="I547" s="157"/>
      <c r="J547" s="157"/>
      <c r="K547" s="157"/>
      <c r="L547" s="157"/>
      <c r="M547" s="157"/>
      <c r="N547" s="156"/>
      <c r="O547" s="156"/>
      <c r="P547" s="156"/>
      <c r="Q547" s="156"/>
      <c r="R547" s="157"/>
      <c r="S547" s="157"/>
      <c r="T547" s="157"/>
      <c r="U547" s="157"/>
      <c r="V547" s="157"/>
      <c r="W547" s="157"/>
      <c r="X547" s="157"/>
      <c r="Y547" s="157"/>
      <c r="Z547" s="147"/>
      <c r="AA547" s="147"/>
      <c r="AB547" s="147"/>
      <c r="AC547" s="147"/>
      <c r="AD547" s="147"/>
      <c r="AE547" s="147"/>
      <c r="AF547" s="147"/>
      <c r="AG547" s="147" t="s">
        <v>305</v>
      </c>
      <c r="AH547" s="147">
        <v>0</v>
      </c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</row>
    <row r="548" spans="1:60" ht="22.5" outlineLevel="1" x14ac:dyDescent="0.2">
      <c r="A548" s="173">
        <v>179</v>
      </c>
      <c r="B548" s="174" t="s">
        <v>446</v>
      </c>
      <c r="C548" s="187" t="s">
        <v>447</v>
      </c>
      <c r="D548" s="175" t="s">
        <v>348</v>
      </c>
      <c r="E548" s="176">
        <v>86.26</v>
      </c>
      <c r="F548" s="177"/>
      <c r="G548" s="178">
        <f>ROUND(E548*F548,2)</f>
        <v>0</v>
      </c>
      <c r="H548" s="158"/>
      <c r="I548" s="157">
        <f>ROUND(E548*H548,2)</f>
        <v>0</v>
      </c>
      <c r="J548" s="158"/>
      <c r="K548" s="157">
        <f>ROUND(E548*J548,2)</f>
        <v>0</v>
      </c>
      <c r="L548" s="157">
        <v>21</v>
      </c>
      <c r="M548" s="157">
        <f>G548*(1+L548/100)</f>
        <v>0</v>
      </c>
      <c r="N548" s="156">
        <v>0</v>
      </c>
      <c r="O548" s="156">
        <f>ROUND(E548*N548,2)</f>
        <v>0</v>
      </c>
      <c r="P548" s="156">
        <v>0</v>
      </c>
      <c r="Q548" s="156">
        <f>ROUND(E548*P548,2)</f>
        <v>0</v>
      </c>
      <c r="R548" s="157"/>
      <c r="S548" s="157" t="s">
        <v>300</v>
      </c>
      <c r="T548" s="157" t="s">
        <v>300</v>
      </c>
      <c r="U548" s="157">
        <v>0</v>
      </c>
      <c r="V548" s="157">
        <f>ROUND(E548*U548,2)</f>
        <v>0</v>
      </c>
      <c r="W548" s="157"/>
      <c r="X548" s="157" t="s">
        <v>301</v>
      </c>
      <c r="Y548" s="157" t="s">
        <v>302</v>
      </c>
      <c r="Z548" s="147"/>
      <c r="AA548" s="147"/>
      <c r="AB548" s="147"/>
      <c r="AC548" s="147"/>
      <c r="AD548" s="147"/>
      <c r="AE548" s="147"/>
      <c r="AF548" s="147"/>
      <c r="AG548" s="147" t="s">
        <v>303</v>
      </c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</row>
    <row r="549" spans="1:60" ht="22.5" outlineLevel="2" x14ac:dyDescent="0.2">
      <c r="A549" s="154"/>
      <c r="B549" s="155"/>
      <c r="C549" s="188" t="s">
        <v>1013</v>
      </c>
      <c r="D549" s="159"/>
      <c r="E549" s="160">
        <v>86.26</v>
      </c>
      <c r="F549" s="157"/>
      <c r="G549" s="157"/>
      <c r="H549" s="157"/>
      <c r="I549" s="157"/>
      <c r="J549" s="157"/>
      <c r="K549" s="157"/>
      <c r="L549" s="157"/>
      <c r="M549" s="157"/>
      <c r="N549" s="156"/>
      <c r="O549" s="156"/>
      <c r="P549" s="156"/>
      <c r="Q549" s="156"/>
      <c r="R549" s="157"/>
      <c r="S549" s="157"/>
      <c r="T549" s="157"/>
      <c r="U549" s="157"/>
      <c r="V549" s="157"/>
      <c r="W549" s="157"/>
      <c r="X549" s="157"/>
      <c r="Y549" s="157"/>
      <c r="Z549" s="147"/>
      <c r="AA549" s="147"/>
      <c r="AB549" s="147"/>
      <c r="AC549" s="147"/>
      <c r="AD549" s="147"/>
      <c r="AE549" s="147"/>
      <c r="AF549" s="147"/>
      <c r="AG549" s="147" t="s">
        <v>305</v>
      </c>
      <c r="AH549" s="147">
        <v>0</v>
      </c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</row>
    <row r="550" spans="1:60" ht="22.5" outlineLevel="1" x14ac:dyDescent="0.2">
      <c r="A550" s="173">
        <v>180</v>
      </c>
      <c r="B550" s="174" t="s">
        <v>1014</v>
      </c>
      <c r="C550" s="187" t="s">
        <v>1015</v>
      </c>
      <c r="D550" s="175" t="s">
        <v>348</v>
      </c>
      <c r="E550" s="176">
        <v>0.14000000000000001</v>
      </c>
      <c r="F550" s="177"/>
      <c r="G550" s="178">
        <f>ROUND(E550*F550,2)</f>
        <v>0</v>
      </c>
      <c r="H550" s="158"/>
      <c r="I550" s="157">
        <f>ROUND(E550*H550,2)</f>
        <v>0</v>
      </c>
      <c r="J550" s="158"/>
      <c r="K550" s="157">
        <f>ROUND(E550*J550,2)</f>
        <v>0</v>
      </c>
      <c r="L550" s="157">
        <v>21</v>
      </c>
      <c r="M550" s="157">
        <f>G550*(1+L550/100)</f>
        <v>0</v>
      </c>
      <c r="N550" s="156">
        <v>0</v>
      </c>
      <c r="O550" s="156">
        <f>ROUND(E550*N550,2)</f>
        <v>0</v>
      </c>
      <c r="P550" s="156">
        <v>0</v>
      </c>
      <c r="Q550" s="156">
        <f>ROUND(E550*P550,2)</f>
        <v>0</v>
      </c>
      <c r="R550" s="157"/>
      <c r="S550" s="157" t="s">
        <v>300</v>
      </c>
      <c r="T550" s="157" t="s">
        <v>300</v>
      </c>
      <c r="U550" s="157">
        <v>0</v>
      </c>
      <c r="V550" s="157">
        <f>ROUND(E550*U550,2)</f>
        <v>0</v>
      </c>
      <c r="W550" s="157"/>
      <c r="X550" s="157" t="s">
        <v>301</v>
      </c>
      <c r="Y550" s="157" t="s">
        <v>302</v>
      </c>
      <c r="Z550" s="147"/>
      <c r="AA550" s="147"/>
      <c r="AB550" s="147"/>
      <c r="AC550" s="147"/>
      <c r="AD550" s="147"/>
      <c r="AE550" s="147"/>
      <c r="AF550" s="147"/>
      <c r="AG550" s="147" t="s">
        <v>303</v>
      </c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</row>
    <row r="551" spans="1:60" outlineLevel="2" x14ac:dyDescent="0.2">
      <c r="A551" s="154"/>
      <c r="B551" s="155"/>
      <c r="C551" s="188" t="s">
        <v>1016</v>
      </c>
      <c r="D551" s="159"/>
      <c r="E551" s="160">
        <v>0.14000000000000001</v>
      </c>
      <c r="F551" s="157"/>
      <c r="G551" s="157"/>
      <c r="H551" s="157"/>
      <c r="I551" s="157"/>
      <c r="J551" s="157"/>
      <c r="K551" s="157"/>
      <c r="L551" s="157"/>
      <c r="M551" s="157"/>
      <c r="N551" s="156"/>
      <c r="O551" s="156"/>
      <c r="P551" s="156"/>
      <c r="Q551" s="156"/>
      <c r="R551" s="157"/>
      <c r="S551" s="157"/>
      <c r="T551" s="157"/>
      <c r="U551" s="157"/>
      <c r="V551" s="157"/>
      <c r="W551" s="157"/>
      <c r="X551" s="157"/>
      <c r="Y551" s="157"/>
      <c r="Z551" s="147"/>
      <c r="AA551" s="147"/>
      <c r="AB551" s="147"/>
      <c r="AC551" s="147"/>
      <c r="AD551" s="147"/>
      <c r="AE551" s="147"/>
      <c r="AF551" s="147"/>
      <c r="AG551" s="147" t="s">
        <v>305</v>
      </c>
      <c r="AH551" s="147">
        <v>0</v>
      </c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</row>
    <row r="552" spans="1:60" outlineLevel="1" x14ac:dyDescent="0.2">
      <c r="A552" s="173">
        <v>181</v>
      </c>
      <c r="B552" s="174" t="s">
        <v>1017</v>
      </c>
      <c r="C552" s="187" t="s">
        <v>1018</v>
      </c>
      <c r="D552" s="175" t="s">
        <v>348</v>
      </c>
      <c r="E552" s="176">
        <v>7.1</v>
      </c>
      <c r="F552" s="177"/>
      <c r="G552" s="178">
        <f>ROUND(E552*F552,2)</f>
        <v>0</v>
      </c>
      <c r="H552" s="158"/>
      <c r="I552" s="157">
        <f>ROUND(E552*H552,2)</f>
        <v>0</v>
      </c>
      <c r="J552" s="158"/>
      <c r="K552" s="157">
        <f>ROUND(E552*J552,2)</f>
        <v>0</v>
      </c>
      <c r="L552" s="157">
        <v>21</v>
      </c>
      <c r="M552" s="157">
        <f>G552*(1+L552/100)</f>
        <v>0</v>
      </c>
      <c r="N552" s="156">
        <v>0</v>
      </c>
      <c r="O552" s="156">
        <f>ROUND(E552*N552,2)</f>
        <v>0</v>
      </c>
      <c r="P552" s="156">
        <v>0</v>
      </c>
      <c r="Q552" s="156">
        <f>ROUND(E552*P552,2)</f>
        <v>0</v>
      </c>
      <c r="R552" s="157"/>
      <c r="S552" s="157" t="s">
        <v>300</v>
      </c>
      <c r="T552" s="157" t="s">
        <v>300</v>
      </c>
      <c r="U552" s="157">
        <v>0</v>
      </c>
      <c r="V552" s="157">
        <f>ROUND(E552*U552,2)</f>
        <v>0</v>
      </c>
      <c r="W552" s="157"/>
      <c r="X552" s="157" t="s">
        <v>301</v>
      </c>
      <c r="Y552" s="157" t="s">
        <v>302</v>
      </c>
      <c r="Z552" s="147"/>
      <c r="AA552" s="147"/>
      <c r="AB552" s="147"/>
      <c r="AC552" s="147"/>
      <c r="AD552" s="147"/>
      <c r="AE552" s="147"/>
      <c r="AF552" s="147"/>
      <c r="AG552" s="147" t="s">
        <v>303</v>
      </c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</row>
    <row r="553" spans="1:60" ht="22.5" outlineLevel="2" x14ac:dyDescent="0.2">
      <c r="A553" s="154"/>
      <c r="B553" s="155"/>
      <c r="C553" s="274" t="s">
        <v>1019</v>
      </c>
      <c r="D553" s="275"/>
      <c r="E553" s="275"/>
      <c r="F553" s="275"/>
      <c r="G553" s="275"/>
      <c r="H553" s="157"/>
      <c r="I553" s="157"/>
      <c r="J553" s="157"/>
      <c r="K553" s="157"/>
      <c r="L553" s="157"/>
      <c r="M553" s="157"/>
      <c r="N553" s="156"/>
      <c r="O553" s="156"/>
      <c r="P553" s="156"/>
      <c r="Q553" s="156"/>
      <c r="R553" s="157"/>
      <c r="S553" s="157"/>
      <c r="T553" s="157"/>
      <c r="U553" s="157"/>
      <c r="V553" s="157"/>
      <c r="W553" s="157"/>
      <c r="X553" s="157"/>
      <c r="Y553" s="157"/>
      <c r="Z553" s="147"/>
      <c r="AA553" s="147"/>
      <c r="AB553" s="147"/>
      <c r="AC553" s="147"/>
      <c r="AD553" s="147"/>
      <c r="AE553" s="147"/>
      <c r="AF553" s="147"/>
      <c r="AG553" s="147" t="s">
        <v>319</v>
      </c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85" t="str">
        <f>C553</f>
        <v>Pro vyjádření výnosu ve prospěch zhotovitele je nutné jednotkovou cenu uvést se záporným znaménkem. (Získaná částka ponižuje náklad stavby.)</v>
      </c>
      <c r="BB553" s="147"/>
      <c r="BC553" s="147"/>
      <c r="BD553" s="147"/>
      <c r="BE553" s="147"/>
      <c r="BF553" s="147"/>
      <c r="BG553" s="147"/>
      <c r="BH553" s="147"/>
    </row>
    <row r="554" spans="1:60" outlineLevel="2" x14ac:dyDescent="0.2">
      <c r="A554" s="154"/>
      <c r="B554" s="155"/>
      <c r="C554" s="188" t="s">
        <v>1020</v>
      </c>
      <c r="D554" s="159"/>
      <c r="E554" s="160">
        <v>7.1</v>
      </c>
      <c r="F554" s="157"/>
      <c r="G554" s="157"/>
      <c r="H554" s="157"/>
      <c r="I554" s="157"/>
      <c r="J554" s="157"/>
      <c r="K554" s="157"/>
      <c r="L554" s="157"/>
      <c r="M554" s="157"/>
      <c r="N554" s="156"/>
      <c r="O554" s="156"/>
      <c r="P554" s="156"/>
      <c r="Q554" s="156"/>
      <c r="R554" s="157"/>
      <c r="S554" s="157"/>
      <c r="T554" s="157"/>
      <c r="U554" s="157"/>
      <c r="V554" s="157"/>
      <c r="W554" s="157"/>
      <c r="X554" s="157"/>
      <c r="Y554" s="157"/>
      <c r="Z554" s="147"/>
      <c r="AA554" s="147"/>
      <c r="AB554" s="147"/>
      <c r="AC554" s="147"/>
      <c r="AD554" s="147"/>
      <c r="AE554" s="147"/>
      <c r="AF554" s="147"/>
      <c r="AG554" s="147" t="s">
        <v>305</v>
      </c>
      <c r="AH554" s="147">
        <v>0</v>
      </c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</row>
    <row r="555" spans="1:60" ht="22.5" outlineLevel="1" x14ac:dyDescent="0.2">
      <c r="A555" s="173">
        <v>182</v>
      </c>
      <c r="B555" s="174" t="s">
        <v>452</v>
      </c>
      <c r="C555" s="187" t="s">
        <v>453</v>
      </c>
      <c r="D555" s="175" t="s">
        <v>348</v>
      </c>
      <c r="E555" s="176">
        <v>16</v>
      </c>
      <c r="F555" s="177"/>
      <c r="G555" s="178">
        <f>ROUND(E555*F555,2)</f>
        <v>0</v>
      </c>
      <c r="H555" s="158"/>
      <c r="I555" s="157">
        <f>ROUND(E555*H555,2)</f>
        <v>0</v>
      </c>
      <c r="J555" s="158"/>
      <c r="K555" s="157">
        <f>ROUND(E555*J555,2)</f>
        <v>0</v>
      </c>
      <c r="L555" s="157">
        <v>21</v>
      </c>
      <c r="M555" s="157">
        <f>G555*(1+L555/100)</f>
        <v>0</v>
      </c>
      <c r="N555" s="156">
        <v>0</v>
      </c>
      <c r="O555" s="156">
        <f>ROUND(E555*N555,2)</f>
        <v>0</v>
      </c>
      <c r="P555" s="156">
        <v>0</v>
      </c>
      <c r="Q555" s="156">
        <f>ROUND(E555*P555,2)</f>
        <v>0</v>
      </c>
      <c r="R555" s="157"/>
      <c r="S555" s="157" t="s">
        <v>300</v>
      </c>
      <c r="T555" s="157" t="s">
        <v>300</v>
      </c>
      <c r="U555" s="157">
        <v>0</v>
      </c>
      <c r="V555" s="157">
        <f>ROUND(E555*U555,2)</f>
        <v>0</v>
      </c>
      <c r="W555" s="157"/>
      <c r="X555" s="157" t="s">
        <v>301</v>
      </c>
      <c r="Y555" s="157" t="s">
        <v>302</v>
      </c>
      <c r="Z555" s="147"/>
      <c r="AA555" s="147"/>
      <c r="AB555" s="147"/>
      <c r="AC555" s="147"/>
      <c r="AD555" s="147"/>
      <c r="AE555" s="147"/>
      <c r="AF555" s="147"/>
      <c r="AG555" s="147" t="s">
        <v>303</v>
      </c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</row>
    <row r="556" spans="1:60" outlineLevel="2" x14ac:dyDescent="0.2">
      <c r="A556" s="154"/>
      <c r="B556" s="155"/>
      <c r="C556" s="274" t="s">
        <v>454</v>
      </c>
      <c r="D556" s="275"/>
      <c r="E556" s="275"/>
      <c r="F556" s="275"/>
      <c r="G556" s="275"/>
      <c r="H556" s="157"/>
      <c r="I556" s="157"/>
      <c r="J556" s="157"/>
      <c r="K556" s="157"/>
      <c r="L556" s="157"/>
      <c r="M556" s="157"/>
      <c r="N556" s="156"/>
      <c r="O556" s="156"/>
      <c r="P556" s="156"/>
      <c r="Q556" s="156"/>
      <c r="R556" s="157"/>
      <c r="S556" s="157"/>
      <c r="T556" s="157"/>
      <c r="U556" s="157"/>
      <c r="V556" s="157"/>
      <c r="W556" s="157"/>
      <c r="X556" s="157"/>
      <c r="Y556" s="157"/>
      <c r="Z556" s="147"/>
      <c r="AA556" s="147"/>
      <c r="AB556" s="147"/>
      <c r="AC556" s="147"/>
      <c r="AD556" s="147"/>
      <c r="AE556" s="147"/>
      <c r="AF556" s="147"/>
      <c r="AG556" s="147" t="s">
        <v>319</v>
      </c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</row>
    <row r="557" spans="1:60" outlineLevel="2" x14ac:dyDescent="0.2">
      <c r="A557" s="154"/>
      <c r="B557" s="155"/>
      <c r="C557" s="188" t="s">
        <v>1021</v>
      </c>
      <c r="D557" s="159"/>
      <c r="E557" s="160">
        <v>16</v>
      </c>
      <c r="F557" s="157"/>
      <c r="G557" s="157"/>
      <c r="H557" s="157"/>
      <c r="I557" s="157"/>
      <c r="J557" s="157"/>
      <c r="K557" s="157"/>
      <c r="L557" s="157"/>
      <c r="M557" s="157"/>
      <c r="N557" s="156"/>
      <c r="O557" s="156"/>
      <c r="P557" s="156"/>
      <c r="Q557" s="156"/>
      <c r="R557" s="157"/>
      <c r="S557" s="157"/>
      <c r="T557" s="157"/>
      <c r="U557" s="157"/>
      <c r="V557" s="157"/>
      <c r="W557" s="157"/>
      <c r="X557" s="157"/>
      <c r="Y557" s="157"/>
      <c r="Z557" s="147"/>
      <c r="AA557" s="147"/>
      <c r="AB557" s="147"/>
      <c r="AC557" s="147"/>
      <c r="AD557" s="147"/>
      <c r="AE557" s="147"/>
      <c r="AF557" s="147"/>
      <c r="AG557" s="147" t="s">
        <v>305</v>
      </c>
      <c r="AH557" s="147">
        <v>0</v>
      </c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</row>
    <row r="558" spans="1:60" x14ac:dyDescent="0.2">
      <c r="A558" s="163" t="s">
        <v>295</v>
      </c>
      <c r="B558" s="164" t="s">
        <v>201</v>
      </c>
      <c r="C558" s="186" t="s">
        <v>202</v>
      </c>
      <c r="D558" s="165"/>
      <c r="E558" s="166"/>
      <c r="F558" s="167"/>
      <c r="G558" s="168">
        <f>SUMIF(AG559:AG559,"&lt;&gt;NOR",G559:G559)</f>
        <v>0</v>
      </c>
      <c r="H558" s="162"/>
      <c r="I558" s="162">
        <f>SUM(I559:I559)</f>
        <v>0</v>
      </c>
      <c r="J558" s="162"/>
      <c r="K558" s="162">
        <f>SUM(K559:K559)</f>
        <v>0</v>
      </c>
      <c r="L558" s="162"/>
      <c r="M558" s="162">
        <f>SUM(M559:M559)</f>
        <v>0</v>
      </c>
      <c r="N558" s="161"/>
      <c r="O558" s="161">
        <f>SUM(O559:O559)</f>
        <v>0</v>
      </c>
      <c r="P558" s="161"/>
      <c r="Q558" s="161">
        <f>SUM(Q559:Q559)</f>
        <v>0</v>
      </c>
      <c r="R558" s="162"/>
      <c r="S558" s="162"/>
      <c r="T558" s="162"/>
      <c r="U558" s="162"/>
      <c r="V558" s="162">
        <f>SUM(V559:V559)</f>
        <v>126.86</v>
      </c>
      <c r="W558" s="162"/>
      <c r="X558" s="162"/>
      <c r="Y558" s="162"/>
      <c r="AG558" t="s">
        <v>296</v>
      </c>
    </row>
    <row r="559" spans="1:60" outlineLevel="1" x14ac:dyDescent="0.2">
      <c r="A559" s="179">
        <v>183</v>
      </c>
      <c r="B559" s="180" t="s">
        <v>1022</v>
      </c>
      <c r="C559" s="189" t="s">
        <v>1023</v>
      </c>
      <c r="D559" s="181" t="s">
        <v>348</v>
      </c>
      <c r="E559" s="182">
        <v>413.21582999999998</v>
      </c>
      <c r="F559" s="183"/>
      <c r="G559" s="184">
        <f>ROUND(E559*F559,2)</f>
        <v>0</v>
      </c>
      <c r="H559" s="158"/>
      <c r="I559" s="157">
        <f>ROUND(E559*H559,2)</f>
        <v>0</v>
      </c>
      <c r="J559" s="158"/>
      <c r="K559" s="157">
        <f>ROUND(E559*J559,2)</f>
        <v>0</v>
      </c>
      <c r="L559" s="157">
        <v>21</v>
      </c>
      <c r="M559" s="157">
        <f>G559*(1+L559/100)</f>
        <v>0</v>
      </c>
      <c r="N559" s="156">
        <v>0</v>
      </c>
      <c r="O559" s="156">
        <f>ROUND(E559*N559,2)</f>
        <v>0</v>
      </c>
      <c r="P559" s="156">
        <v>0</v>
      </c>
      <c r="Q559" s="156">
        <f>ROUND(E559*P559,2)</f>
        <v>0</v>
      </c>
      <c r="R559" s="157"/>
      <c r="S559" s="157" t="s">
        <v>300</v>
      </c>
      <c r="T559" s="157" t="s">
        <v>300</v>
      </c>
      <c r="U559" s="157">
        <v>0.307</v>
      </c>
      <c r="V559" s="157">
        <f>ROUND(E559*U559,2)</f>
        <v>126.86</v>
      </c>
      <c r="W559" s="157"/>
      <c r="X559" s="157" t="s">
        <v>206</v>
      </c>
      <c r="Y559" s="157" t="s">
        <v>302</v>
      </c>
      <c r="Z559" s="147"/>
      <c r="AA559" s="147"/>
      <c r="AB559" s="147"/>
      <c r="AC559" s="147"/>
      <c r="AD559" s="147"/>
      <c r="AE559" s="147"/>
      <c r="AF559" s="147"/>
      <c r="AG559" s="147" t="s">
        <v>458</v>
      </c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</row>
    <row r="560" spans="1:60" x14ac:dyDescent="0.2">
      <c r="A560" s="163" t="s">
        <v>295</v>
      </c>
      <c r="B560" s="164" t="s">
        <v>212</v>
      </c>
      <c r="C560" s="186" t="s">
        <v>213</v>
      </c>
      <c r="D560" s="165"/>
      <c r="E560" s="166"/>
      <c r="F560" s="167"/>
      <c r="G560" s="168">
        <f>SUMIF(AG561:AG619,"&lt;&gt;NOR",G561:G619)</f>
        <v>0</v>
      </c>
      <c r="H560" s="162"/>
      <c r="I560" s="162">
        <f>SUM(I561:I619)</f>
        <v>0</v>
      </c>
      <c r="J560" s="162"/>
      <c r="K560" s="162">
        <f>SUM(K561:K619)</f>
        <v>0</v>
      </c>
      <c r="L560" s="162"/>
      <c r="M560" s="162">
        <f>SUM(M561:M619)</f>
        <v>0</v>
      </c>
      <c r="N560" s="161"/>
      <c r="O560" s="161">
        <f>SUM(O561:O619)</f>
        <v>3.7300000000000004</v>
      </c>
      <c r="P560" s="161"/>
      <c r="Q560" s="161">
        <f>SUM(Q561:Q619)</f>
        <v>0.14000000000000001</v>
      </c>
      <c r="R560" s="162"/>
      <c r="S560" s="162"/>
      <c r="T560" s="162"/>
      <c r="U560" s="162"/>
      <c r="V560" s="162">
        <f>SUM(V561:V619)</f>
        <v>247.78</v>
      </c>
      <c r="W560" s="162"/>
      <c r="X560" s="162"/>
      <c r="Y560" s="162"/>
      <c r="AG560" t="s">
        <v>296</v>
      </c>
    </row>
    <row r="561" spans="1:60" ht="22.5" outlineLevel="1" x14ac:dyDescent="0.2">
      <c r="A561" s="173">
        <v>184</v>
      </c>
      <c r="B561" s="174" t="s">
        <v>1024</v>
      </c>
      <c r="C561" s="187" t="s">
        <v>3672</v>
      </c>
      <c r="D561" s="175" t="s">
        <v>308</v>
      </c>
      <c r="E561" s="176">
        <v>115.605</v>
      </c>
      <c r="F561" s="177"/>
      <c r="G561" s="178">
        <f>ROUND(E561*F561,2)</f>
        <v>0</v>
      </c>
      <c r="H561" s="158"/>
      <c r="I561" s="157">
        <f>ROUND(E561*H561,2)</f>
        <v>0</v>
      </c>
      <c r="J561" s="158"/>
      <c r="K561" s="157">
        <f>ROUND(E561*J561,2)</f>
        <v>0</v>
      </c>
      <c r="L561" s="157">
        <v>21</v>
      </c>
      <c r="M561" s="157">
        <f>G561*(1+L561/100)</f>
        <v>0</v>
      </c>
      <c r="N561" s="156">
        <v>3.7799999999999999E-3</v>
      </c>
      <c r="O561" s="156">
        <f>ROUND(E561*N561,2)</f>
        <v>0.44</v>
      </c>
      <c r="P561" s="156">
        <v>0</v>
      </c>
      <c r="Q561" s="156">
        <f>ROUND(E561*P561,2)</f>
        <v>0</v>
      </c>
      <c r="R561" s="157"/>
      <c r="S561" s="157" t="s">
        <v>300</v>
      </c>
      <c r="T561" s="157" t="s">
        <v>300</v>
      </c>
      <c r="U561" s="157">
        <v>0.38500000000000001</v>
      </c>
      <c r="V561" s="157">
        <f>ROUND(E561*U561,2)</f>
        <v>44.51</v>
      </c>
      <c r="W561" s="157"/>
      <c r="X561" s="157" t="s">
        <v>301</v>
      </c>
      <c r="Y561" s="157" t="s">
        <v>302</v>
      </c>
      <c r="Z561" s="147"/>
      <c r="AA561" s="147"/>
      <c r="AB561" s="147"/>
      <c r="AC561" s="147"/>
      <c r="AD561" s="147"/>
      <c r="AE561" s="147"/>
      <c r="AF561" s="147"/>
      <c r="AG561" s="147" t="s">
        <v>303</v>
      </c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</row>
    <row r="562" spans="1:60" ht="45" outlineLevel="2" x14ac:dyDescent="0.2">
      <c r="A562" s="154"/>
      <c r="B562" s="155"/>
      <c r="C562" s="188" t="s">
        <v>1025</v>
      </c>
      <c r="D562" s="159"/>
      <c r="E562" s="160">
        <v>115.605</v>
      </c>
      <c r="F562" s="157"/>
      <c r="G562" s="157"/>
      <c r="H562" s="157"/>
      <c r="I562" s="157"/>
      <c r="J562" s="157"/>
      <c r="K562" s="157"/>
      <c r="L562" s="157"/>
      <c r="M562" s="157"/>
      <c r="N562" s="156"/>
      <c r="O562" s="156"/>
      <c r="P562" s="156"/>
      <c r="Q562" s="156"/>
      <c r="R562" s="157"/>
      <c r="S562" s="157"/>
      <c r="T562" s="157"/>
      <c r="U562" s="157"/>
      <c r="V562" s="157"/>
      <c r="W562" s="157"/>
      <c r="X562" s="157"/>
      <c r="Y562" s="157"/>
      <c r="Z562" s="147"/>
      <c r="AA562" s="147"/>
      <c r="AB562" s="147"/>
      <c r="AC562" s="147"/>
      <c r="AD562" s="147"/>
      <c r="AE562" s="147"/>
      <c r="AF562" s="147"/>
      <c r="AG562" s="147" t="s">
        <v>305</v>
      </c>
      <c r="AH562" s="147">
        <v>0</v>
      </c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</row>
    <row r="563" spans="1:60" ht="22.5" outlineLevel="1" x14ac:dyDescent="0.2">
      <c r="A563" s="173">
        <v>185</v>
      </c>
      <c r="B563" s="174" t="s">
        <v>1026</v>
      </c>
      <c r="C563" s="187" t="s">
        <v>3673</v>
      </c>
      <c r="D563" s="175" t="s">
        <v>308</v>
      </c>
      <c r="E563" s="176">
        <v>115.605</v>
      </c>
      <c r="F563" s="177"/>
      <c r="G563" s="178">
        <f>ROUND(E563*F563,2)</f>
        <v>0</v>
      </c>
      <c r="H563" s="158"/>
      <c r="I563" s="157">
        <f>ROUND(E563*H563,2)</f>
        <v>0</v>
      </c>
      <c r="J563" s="158"/>
      <c r="K563" s="157">
        <f>ROUND(E563*J563,2)</f>
        <v>0</v>
      </c>
      <c r="L563" s="157">
        <v>21</v>
      </c>
      <c r="M563" s="157">
        <f>G563*(1+L563/100)</f>
        <v>0</v>
      </c>
      <c r="N563" s="156">
        <v>2.5999999999999998E-4</v>
      </c>
      <c r="O563" s="156">
        <f>ROUND(E563*N563,2)</f>
        <v>0.03</v>
      </c>
      <c r="P563" s="156">
        <v>0</v>
      </c>
      <c r="Q563" s="156">
        <f>ROUND(E563*P563,2)</f>
        <v>0</v>
      </c>
      <c r="R563" s="157"/>
      <c r="S563" s="157" t="s">
        <v>300</v>
      </c>
      <c r="T563" s="157" t="s">
        <v>300</v>
      </c>
      <c r="U563" s="157">
        <v>9.5000000000000001E-2</v>
      </c>
      <c r="V563" s="157">
        <f>ROUND(E563*U563,2)</f>
        <v>10.98</v>
      </c>
      <c r="W563" s="157"/>
      <c r="X563" s="157" t="s">
        <v>301</v>
      </c>
      <c r="Y563" s="157" t="s">
        <v>302</v>
      </c>
      <c r="Z563" s="147"/>
      <c r="AA563" s="147"/>
      <c r="AB563" s="147"/>
      <c r="AC563" s="147"/>
      <c r="AD563" s="147"/>
      <c r="AE563" s="147"/>
      <c r="AF563" s="147"/>
      <c r="AG563" s="147" t="s">
        <v>303</v>
      </c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</row>
    <row r="564" spans="1:60" ht="45" outlineLevel="2" x14ac:dyDescent="0.2">
      <c r="A564" s="154"/>
      <c r="B564" s="155"/>
      <c r="C564" s="188" t="s">
        <v>1025</v>
      </c>
      <c r="D564" s="159"/>
      <c r="E564" s="160">
        <v>115.605</v>
      </c>
      <c r="F564" s="157"/>
      <c r="G564" s="157"/>
      <c r="H564" s="157"/>
      <c r="I564" s="157"/>
      <c r="J564" s="157"/>
      <c r="K564" s="157"/>
      <c r="L564" s="157"/>
      <c r="M564" s="157"/>
      <c r="N564" s="156"/>
      <c r="O564" s="156"/>
      <c r="P564" s="156"/>
      <c r="Q564" s="156"/>
      <c r="R564" s="157"/>
      <c r="S564" s="157"/>
      <c r="T564" s="157"/>
      <c r="U564" s="157"/>
      <c r="V564" s="157"/>
      <c r="W564" s="157"/>
      <c r="X564" s="157"/>
      <c r="Y564" s="157"/>
      <c r="Z564" s="147"/>
      <c r="AA564" s="147"/>
      <c r="AB564" s="147"/>
      <c r="AC564" s="147"/>
      <c r="AD564" s="147"/>
      <c r="AE564" s="147"/>
      <c r="AF564" s="147"/>
      <c r="AG564" s="147" t="s">
        <v>305</v>
      </c>
      <c r="AH564" s="147">
        <v>0</v>
      </c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</row>
    <row r="565" spans="1:60" ht="22.5" outlineLevel="1" x14ac:dyDescent="0.2">
      <c r="A565" s="173">
        <v>186</v>
      </c>
      <c r="B565" s="174" t="s">
        <v>1027</v>
      </c>
      <c r="C565" s="187" t="s">
        <v>3674</v>
      </c>
      <c r="D565" s="175" t="s">
        <v>308</v>
      </c>
      <c r="E565" s="176">
        <v>115.605</v>
      </c>
      <c r="F565" s="177"/>
      <c r="G565" s="178">
        <f>ROUND(E565*F565,2)</f>
        <v>0</v>
      </c>
      <c r="H565" s="158"/>
      <c r="I565" s="157">
        <f>ROUND(E565*H565,2)</f>
        <v>0</v>
      </c>
      <c r="J565" s="158"/>
      <c r="K565" s="157">
        <f>ROUND(E565*J565,2)</f>
        <v>0</v>
      </c>
      <c r="L565" s="157">
        <v>21</v>
      </c>
      <c r="M565" s="157">
        <f>G565*(1+L565/100)</f>
        <v>0</v>
      </c>
      <c r="N565" s="156">
        <v>5.1999999999999995E-4</v>
      </c>
      <c r="O565" s="156">
        <f>ROUND(E565*N565,2)</f>
        <v>0.06</v>
      </c>
      <c r="P565" s="156">
        <v>0</v>
      </c>
      <c r="Q565" s="156">
        <f>ROUND(E565*P565,2)</f>
        <v>0</v>
      </c>
      <c r="R565" s="157"/>
      <c r="S565" s="157" t="s">
        <v>300</v>
      </c>
      <c r="T565" s="157" t="s">
        <v>300</v>
      </c>
      <c r="U565" s="157">
        <v>0.16</v>
      </c>
      <c r="V565" s="157">
        <f>ROUND(E565*U565,2)</f>
        <v>18.5</v>
      </c>
      <c r="W565" s="157"/>
      <c r="X565" s="157" t="s">
        <v>301</v>
      </c>
      <c r="Y565" s="157" t="s">
        <v>302</v>
      </c>
      <c r="Z565" s="147"/>
      <c r="AA565" s="147"/>
      <c r="AB565" s="147"/>
      <c r="AC565" s="147"/>
      <c r="AD565" s="147"/>
      <c r="AE565" s="147"/>
      <c r="AF565" s="147"/>
      <c r="AG565" s="147" t="s">
        <v>303</v>
      </c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</row>
    <row r="566" spans="1:60" ht="45" outlineLevel="2" x14ac:dyDescent="0.2">
      <c r="A566" s="154"/>
      <c r="B566" s="155"/>
      <c r="C566" s="188" t="s">
        <v>1025</v>
      </c>
      <c r="D566" s="159"/>
      <c r="E566" s="160">
        <v>115.605</v>
      </c>
      <c r="F566" s="157"/>
      <c r="G566" s="157"/>
      <c r="H566" s="157"/>
      <c r="I566" s="157"/>
      <c r="J566" s="157"/>
      <c r="K566" s="157"/>
      <c r="L566" s="157"/>
      <c r="M566" s="157"/>
      <c r="N566" s="156"/>
      <c r="O566" s="156"/>
      <c r="P566" s="156"/>
      <c r="Q566" s="156"/>
      <c r="R566" s="157"/>
      <c r="S566" s="157"/>
      <c r="T566" s="157"/>
      <c r="U566" s="157"/>
      <c r="V566" s="157"/>
      <c r="W566" s="157"/>
      <c r="X566" s="157"/>
      <c r="Y566" s="157"/>
      <c r="Z566" s="147"/>
      <c r="AA566" s="147"/>
      <c r="AB566" s="147"/>
      <c r="AC566" s="147"/>
      <c r="AD566" s="147"/>
      <c r="AE566" s="147"/>
      <c r="AF566" s="147"/>
      <c r="AG566" s="147" t="s">
        <v>305</v>
      </c>
      <c r="AH566" s="147">
        <v>0</v>
      </c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</row>
    <row r="567" spans="1:60" ht="22.5" outlineLevel="1" x14ac:dyDescent="0.2">
      <c r="A567" s="173">
        <v>187</v>
      </c>
      <c r="B567" s="174" t="s">
        <v>1028</v>
      </c>
      <c r="C567" s="187" t="s">
        <v>3675</v>
      </c>
      <c r="D567" s="175" t="s">
        <v>308</v>
      </c>
      <c r="E567" s="176">
        <v>16.12</v>
      </c>
      <c r="F567" s="177"/>
      <c r="G567" s="178">
        <f>ROUND(E567*F567,2)</f>
        <v>0</v>
      </c>
      <c r="H567" s="158"/>
      <c r="I567" s="157">
        <f>ROUND(E567*H567,2)</f>
        <v>0</v>
      </c>
      <c r="J567" s="158"/>
      <c r="K567" s="157">
        <f>ROUND(E567*J567,2)</f>
        <v>0</v>
      </c>
      <c r="L567" s="157">
        <v>21</v>
      </c>
      <c r="M567" s="157">
        <f>G567*(1+L567/100)</f>
        <v>0</v>
      </c>
      <c r="N567" s="156">
        <v>3.2299999999999998E-3</v>
      </c>
      <c r="O567" s="156">
        <f>ROUND(E567*N567,2)</f>
        <v>0.05</v>
      </c>
      <c r="P567" s="156">
        <v>0</v>
      </c>
      <c r="Q567" s="156">
        <f>ROUND(E567*P567,2)</f>
        <v>0</v>
      </c>
      <c r="R567" s="157"/>
      <c r="S567" s="157" t="s">
        <v>300</v>
      </c>
      <c r="T567" s="157" t="s">
        <v>300</v>
      </c>
      <c r="U567" s="157">
        <v>0.48</v>
      </c>
      <c r="V567" s="157">
        <f>ROUND(E567*U567,2)</f>
        <v>7.74</v>
      </c>
      <c r="W567" s="157"/>
      <c r="X567" s="157" t="s">
        <v>301</v>
      </c>
      <c r="Y567" s="157" t="s">
        <v>302</v>
      </c>
      <c r="Z567" s="147"/>
      <c r="AA567" s="147"/>
      <c r="AB567" s="147"/>
      <c r="AC567" s="147"/>
      <c r="AD567" s="147"/>
      <c r="AE567" s="147"/>
      <c r="AF567" s="147"/>
      <c r="AG567" s="147" t="s">
        <v>303</v>
      </c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</row>
    <row r="568" spans="1:60" outlineLevel="2" x14ac:dyDescent="0.2">
      <c r="A568" s="154"/>
      <c r="B568" s="155"/>
      <c r="C568" s="274" t="s">
        <v>1029</v>
      </c>
      <c r="D568" s="275"/>
      <c r="E568" s="275"/>
      <c r="F568" s="275"/>
      <c r="G568" s="275"/>
      <c r="H568" s="157"/>
      <c r="I568" s="157"/>
      <c r="J568" s="157"/>
      <c r="K568" s="157"/>
      <c r="L568" s="157"/>
      <c r="M568" s="157"/>
      <c r="N568" s="156"/>
      <c r="O568" s="156"/>
      <c r="P568" s="156"/>
      <c r="Q568" s="156"/>
      <c r="R568" s="157"/>
      <c r="S568" s="157"/>
      <c r="T568" s="157"/>
      <c r="U568" s="157"/>
      <c r="V568" s="157"/>
      <c r="W568" s="157"/>
      <c r="X568" s="157"/>
      <c r="Y568" s="157"/>
      <c r="Z568" s="147"/>
      <c r="AA568" s="147"/>
      <c r="AB568" s="147"/>
      <c r="AC568" s="147"/>
      <c r="AD568" s="147"/>
      <c r="AE568" s="147"/>
      <c r="AF568" s="147"/>
      <c r="AG568" s="147" t="s">
        <v>319</v>
      </c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</row>
    <row r="569" spans="1:60" ht="22.5" outlineLevel="2" x14ac:dyDescent="0.2">
      <c r="A569" s="154"/>
      <c r="B569" s="155"/>
      <c r="C569" s="188" t="s">
        <v>1030</v>
      </c>
      <c r="D569" s="159"/>
      <c r="E569" s="160">
        <v>16.12</v>
      </c>
      <c r="F569" s="157"/>
      <c r="G569" s="157"/>
      <c r="H569" s="157"/>
      <c r="I569" s="157"/>
      <c r="J569" s="157"/>
      <c r="K569" s="157"/>
      <c r="L569" s="157"/>
      <c r="M569" s="157"/>
      <c r="N569" s="156"/>
      <c r="O569" s="156"/>
      <c r="P569" s="156"/>
      <c r="Q569" s="156"/>
      <c r="R569" s="157"/>
      <c r="S569" s="157"/>
      <c r="T569" s="157"/>
      <c r="U569" s="157"/>
      <c r="V569" s="157"/>
      <c r="W569" s="157"/>
      <c r="X569" s="157"/>
      <c r="Y569" s="157"/>
      <c r="Z569" s="147"/>
      <c r="AA569" s="147"/>
      <c r="AB569" s="147"/>
      <c r="AC569" s="147"/>
      <c r="AD569" s="147"/>
      <c r="AE569" s="147"/>
      <c r="AF569" s="147"/>
      <c r="AG569" s="147" t="s">
        <v>305</v>
      </c>
      <c r="AH569" s="147">
        <v>0</v>
      </c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</row>
    <row r="570" spans="1:60" ht="22.5" outlineLevel="1" x14ac:dyDescent="0.2">
      <c r="A570" s="173">
        <v>188</v>
      </c>
      <c r="B570" s="174" t="s">
        <v>1031</v>
      </c>
      <c r="C570" s="187" t="s">
        <v>3676</v>
      </c>
      <c r="D570" s="175" t="s">
        <v>308</v>
      </c>
      <c r="E570" s="176">
        <v>54.29</v>
      </c>
      <c r="F570" s="177"/>
      <c r="G570" s="178">
        <f>ROUND(E570*F570,2)</f>
        <v>0</v>
      </c>
      <c r="H570" s="158"/>
      <c r="I570" s="157">
        <f>ROUND(E570*H570,2)</f>
        <v>0</v>
      </c>
      <c r="J570" s="158"/>
      <c r="K570" s="157">
        <f>ROUND(E570*J570,2)</f>
        <v>0</v>
      </c>
      <c r="L570" s="157">
        <v>21</v>
      </c>
      <c r="M570" s="157">
        <f>G570*(1+L570/100)</f>
        <v>0</v>
      </c>
      <c r="N570" s="156">
        <v>2.1000000000000001E-4</v>
      </c>
      <c r="O570" s="156">
        <f>ROUND(E570*N570,2)</f>
        <v>0.01</v>
      </c>
      <c r="P570" s="156">
        <v>0</v>
      </c>
      <c r="Q570" s="156">
        <f>ROUND(E570*P570,2)</f>
        <v>0</v>
      </c>
      <c r="R570" s="157"/>
      <c r="S570" s="157" t="s">
        <v>300</v>
      </c>
      <c r="T570" s="157" t="s">
        <v>300</v>
      </c>
      <c r="U570" s="157">
        <v>9.5000000000000001E-2</v>
      </c>
      <c r="V570" s="157">
        <f>ROUND(E570*U570,2)</f>
        <v>5.16</v>
      </c>
      <c r="W570" s="157"/>
      <c r="X570" s="157" t="s">
        <v>301</v>
      </c>
      <c r="Y570" s="157" t="s">
        <v>302</v>
      </c>
      <c r="Z570" s="147"/>
      <c r="AA570" s="147"/>
      <c r="AB570" s="147"/>
      <c r="AC570" s="147"/>
      <c r="AD570" s="147"/>
      <c r="AE570" s="147"/>
      <c r="AF570" s="147"/>
      <c r="AG570" s="147" t="s">
        <v>303</v>
      </c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</row>
    <row r="571" spans="1:60" outlineLevel="2" x14ac:dyDescent="0.2">
      <c r="A571" s="154"/>
      <c r="B571" s="155"/>
      <c r="C571" s="188" t="s">
        <v>1032</v>
      </c>
      <c r="D571" s="159"/>
      <c r="E571" s="160">
        <v>20.5</v>
      </c>
      <c r="F571" s="157"/>
      <c r="G571" s="157"/>
      <c r="H571" s="157"/>
      <c r="I571" s="157"/>
      <c r="J571" s="157"/>
      <c r="K571" s="157"/>
      <c r="L571" s="157"/>
      <c r="M571" s="157"/>
      <c r="N571" s="156"/>
      <c r="O571" s="156"/>
      <c r="P571" s="156"/>
      <c r="Q571" s="156"/>
      <c r="R571" s="157"/>
      <c r="S571" s="157"/>
      <c r="T571" s="157"/>
      <c r="U571" s="157"/>
      <c r="V571" s="157"/>
      <c r="W571" s="157"/>
      <c r="X571" s="157"/>
      <c r="Y571" s="157"/>
      <c r="Z571" s="147"/>
      <c r="AA571" s="147"/>
      <c r="AB571" s="147"/>
      <c r="AC571" s="147"/>
      <c r="AD571" s="147"/>
      <c r="AE571" s="147"/>
      <c r="AF571" s="147"/>
      <c r="AG571" s="147" t="s">
        <v>305</v>
      </c>
      <c r="AH571" s="147">
        <v>0</v>
      </c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</row>
    <row r="572" spans="1:60" ht="22.5" outlineLevel="3" x14ac:dyDescent="0.2">
      <c r="A572" s="154"/>
      <c r="B572" s="155"/>
      <c r="C572" s="188" t="s">
        <v>1033</v>
      </c>
      <c r="D572" s="159"/>
      <c r="E572" s="160">
        <v>12.24</v>
      </c>
      <c r="F572" s="157"/>
      <c r="G572" s="157"/>
      <c r="H572" s="157"/>
      <c r="I572" s="157"/>
      <c r="J572" s="157"/>
      <c r="K572" s="157"/>
      <c r="L572" s="157"/>
      <c r="M572" s="157"/>
      <c r="N572" s="156"/>
      <c r="O572" s="156"/>
      <c r="P572" s="156"/>
      <c r="Q572" s="156"/>
      <c r="R572" s="157"/>
      <c r="S572" s="157"/>
      <c r="T572" s="157"/>
      <c r="U572" s="157"/>
      <c r="V572" s="157"/>
      <c r="W572" s="157"/>
      <c r="X572" s="157"/>
      <c r="Y572" s="157"/>
      <c r="Z572" s="147"/>
      <c r="AA572" s="147"/>
      <c r="AB572" s="147"/>
      <c r="AC572" s="147"/>
      <c r="AD572" s="147"/>
      <c r="AE572" s="147"/>
      <c r="AF572" s="147"/>
      <c r="AG572" s="147" t="s">
        <v>305</v>
      </c>
      <c r="AH572" s="147">
        <v>0</v>
      </c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</row>
    <row r="573" spans="1:60" outlineLevel="3" x14ac:dyDescent="0.2">
      <c r="A573" s="154"/>
      <c r="B573" s="155"/>
      <c r="C573" s="188" t="s">
        <v>1034</v>
      </c>
      <c r="D573" s="159"/>
      <c r="E573" s="160">
        <v>8.6999999999999993</v>
      </c>
      <c r="F573" s="157"/>
      <c r="G573" s="157"/>
      <c r="H573" s="157"/>
      <c r="I573" s="157"/>
      <c r="J573" s="157"/>
      <c r="K573" s="157"/>
      <c r="L573" s="157"/>
      <c r="M573" s="157"/>
      <c r="N573" s="156"/>
      <c r="O573" s="156"/>
      <c r="P573" s="156"/>
      <c r="Q573" s="156"/>
      <c r="R573" s="157"/>
      <c r="S573" s="157"/>
      <c r="T573" s="157"/>
      <c r="U573" s="157"/>
      <c r="V573" s="157"/>
      <c r="W573" s="157"/>
      <c r="X573" s="157"/>
      <c r="Y573" s="157"/>
      <c r="Z573" s="147"/>
      <c r="AA573" s="147"/>
      <c r="AB573" s="147"/>
      <c r="AC573" s="147"/>
      <c r="AD573" s="147"/>
      <c r="AE573" s="147"/>
      <c r="AF573" s="147"/>
      <c r="AG573" s="147" t="s">
        <v>305</v>
      </c>
      <c r="AH573" s="147">
        <v>0</v>
      </c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</row>
    <row r="574" spans="1:60" ht="22.5" outlineLevel="3" x14ac:dyDescent="0.2">
      <c r="A574" s="154"/>
      <c r="B574" s="155"/>
      <c r="C574" s="188" t="s">
        <v>1035</v>
      </c>
      <c r="D574" s="159"/>
      <c r="E574" s="160">
        <v>6.27</v>
      </c>
      <c r="F574" s="157"/>
      <c r="G574" s="157"/>
      <c r="H574" s="157"/>
      <c r="I574" s="157"/>
      <c r="J574" s="157"/>
      <c r="K574" s="157"/>
      <c r="L574" s="157"/>
      <c r="M574" s="157"/>
      <c r="N574" s="156"/>
      <c r="O574" s="156"/>
      <c r="P574" s="156"/>
      <c r="Q574" s="156"/>
      <c r="R574" s="157"/>
      <c r="S574" s="157"/>
      <c r="T574" s="157"/>
      <c r="U574" s="157"/>
      <c r="V574" s="157"/>
      <c r="W574" s="157"/>
      <c r="X574" s="157"/>
      <c r="Y574" s="157"/>
      <c r="Z574" s="147"/>
      <c r="AA574" s="147"/>
      <c r="AB574" s="147"/>
      <c r="AC574" s="147"/>
      <c r="AD574" s="147"/>
      <c r="AE574" s="147"/>
      <c r="AF574" s="147"/>
      <c r="AG574" s="147" t="s">
        <v>305</v>
      </c>
      <c r="AH574" s="147">
        <v>0</v>
      </c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</row>
    <row r="575" spans="1:60" outlineLevel="3" x14ac:dyDescent="0.2">
      <c r="A575" s="154"/>
      <c r="B575" s="155"/>
      <c r="C575" s="188" t="s">
        <v>1036</v>
      </c>
      <c r="D575" s="159"/>
      <c r="E575" s="160">
        <v>3.7</v>
      </c>
      <c r="F575" s="157"/>
      <c r="G575" s="157"/>
      <c r="H575" s="157"/>
      <c r="I575" s="157"/>
      <c r="J575" s="157"/>
      <c r="K575" s="157"/>
      <c r="L575" s="157"/>
      <c r="M575" s="157"/>
      <c r="N575" s="156"/>
      <c r="O575" s="156"/>
      <c r="P575" s="156"/>
      <c r="Q575" s="156"/>
      <c r="R575" s="157"/>
      <c r="S575" s="157"/>
      <c r="T575" s="157"/>
      <c r="U575" s="157"/>
      <c r="V575" s="157"/>
      <c r="W575" s="157"/>
      <c r="X575" s="157"/>
      <c r="Y575" s="157"/>
      <c r="Z575" s="147"/>
      <c r="AA575" s="147"/>
      <c r="AB575" s="147"/>
      <c r="AC575" s="147"/>
      <c r="AD575" s="147"/>
      <c r="AE575" s="147"/>
      <c r="AF575" s="147"/>
      <c r="AG575" s="147" t="s">
        <v>305</v>
      </c>
      <c r="AH575" s="147">
        <v>0</v>
      </c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</row>
    <row r="576" spans="1:60" outlineLevel="3" x14ac:dyDescent="0.2">
      <c r="A576" s="154"/>
      <c r="B576" s="155"/>
      <c r="C576" s="188" t="s">
        <v>1037</v>
      </c>
      <c r="D576" s="159"/>
      <c r="E576" s="160">
        <v>2.88</v>
      </c>
      <c r="F576" s="157"/>
      <c r="G576" s="157"/>
      <c r="H576" s="157"/>
      <c r="I576" s="157"/>
      <c r="J576" s="157"/>
      <c r="K576" s="157"/>
      <c r="L576" s="157"/>
      <c r="M576" s="157"/>
      <c r="N576" s="156"/>
      <c r="O576" s="156"/>
      <c r="P576" s="156"/>
      <c r="Q576" s="156"/>
      <c r="R576" s="157"/>
      <c r="S576" s="157"/>
      <c r="T576" s="157"/>
      <c r="U576" s="157"/>
      <c r="V576" s="157"/>
      <c r="W576" s="157"/>
      <c r="X576" s="157"/>
      <c r="Y576" s="157"/>
      <c r="Z576" s="147"/>
      <c r="AA576" s="147"/>
      <c r="AB576" s="147"/>
      <c r="AC576" s="147"/>
      <c r="AD576" s="147"/>
      <c r="AE576" s="147"/>
      <c r="AF576" s="147"/>
      <c r="AG576" s="147" t="s">
        <v>305</v>
      </c>
      <c r="AH576" s="147">
        <v>0</v>
      </c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</row>
    <row r="577" spans="1:60" ht="22.5" outlineLevel="1" x14ac:dyDescent="0.2">
      <c r="A577" s="173">
        <v>189</v>
      </c>
      <c r="B577" s="174" t="s">
        <v>1038</v>
      </c>
      <c r="C577" s="187" t="s">
        <v>3677</v>
      </c>
      <c r="D577" s="175" t="s">
        <v>355</v>
      </c>
      <c r="E577" s="176">
        <v>21.39</v>
      </c>
      <c r="F577" s="177"/>
      <c r="G577" s="178">
        <f>ROUND(E577*F577,2)</f>
        <v>0</v>
      </c>
      <c r="H577" s="158"/>
      <c r="I577" s="157">
        <f>ROUND(E577*H577,2)</f>
        <v>0</v>
      </c>
      <c r="J577" s="158"/>
      <c r="K577" s="157">
        <f>ROUND(E577*J577,2)</f>
        <v>0</v>
      </c>
      <c r="L577" s="157">
        <v>21</v>
      </c>
      <c r="M577" s="157">
        <f>G577*(1+L577/100)</f>
        <v>0</v>
      </c>
      <c r="N577" s="156">
        <v>2.9E-4</v>
      </c>
      <c r="O577" s="156">
        <f>ROUND(E577*N577,2)</f>
        <v>0.01</v>
      </c>
      <c r="P577" s="156">
        <v>0</v>
      </c>
      <c r="Q577" s="156">
        <f>ROUND(E577*P577,2)</f>
        <v>0</v>
      </c>
      <c r="R577" s="157"/>
      <c r="S577" s="157" t="s">
        <v>300</v>
      </c>
      <c r="T577" s="157" t="s">
        <v>300</v>
      </c>
      <c r="U577" s="157">
        <v>0.14000000000000001</v>
      </c>
      <c r="V577" s="157">
        <f>ROUND(E577*U577,2)</f>
        <v>2.99</v>
      </c>
      <c r="W577" s="157"/>
      <c r="X577" s="157" t="s">
        <v>301</v>
      </c>
      <c r="Y577" s="157" t="s">
        <v>302</v>
      </c>
      <c r="Z577" s="147"/>
      <c r="AA577" s="147"/>
      <c r="AB577" s="147"/>
      <c r="AC577" s="147"/>
      <c r="AD577" s="147"/>
      <c r="AE577" s="147"/>
      <c r="AF577" s="147"/>
      <c r="AG577" s="147" t="s">
        <v>303</v>
      </c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</row>
    <row r="578" spans="1:60" ht="22.5" outlineLevel="2" x14ac:dyDescent="0.2">
      <c r="A578" s="154"/>
      <c r="B578" s="155"/>
      <c r="C578" s="188" t="s">
        <v>1033</v>
      </c>
      <c r="D578" s="159"/>
      <c r="E578" s="160">
        <v>12.24</v>
      </c>
      <c r="F578" s="157"/>
      <c r="G578" s="157"/>
      <c r="H578" s="157"/>
      <c r="I578" s="157"/>
      <c r="J578" s="157"/>
      <c r="K578" s="157"/>
      <c r="L578" s="157"/>
      <c r="M578" s="157"/>
      <c r="N578" s="156"/>
      <c r="O578" s="156"/>
      <c r="P578" s="156"/>
      <c r="Q578" s="156"/>
      <c r="R578" s="157"/>
      <c r="S578" s="157"/>
      <c r="T578" s="157"/>
      <c r="U578" s="157"/>
      <c r="V578" s="157"/>
      <c r="W578" s="157"/>
      <c r="X578" s="157"/>
      <c r="Y578" s="157"/>
      <c r="Z578" s="147"/>
      <c r="AA578" s="147"/>
      <c r="AB578" s="147"/>
      <c r="AC578" s="147"/>
      <c r="AD578" s="147"/>
      <c r="AE578" s="147"/>
      <c r="AF578" s="147"/>
      <c r="AG578" s="147" t="s">
        <v>305</v>
      </c>
      <c r="AH578" s="147">
        <v>0</v>
      </c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</row>
    <row r="579" spans="1:60" ht="22.5" outlineLevel="3" x14ac:dyDescent="0.2">
      <c r="A579" s="154"/>
      <c r="B579" s="155"/>
      <c r="C579" s="188" t="s">
        <v>1035</v>
      </c>
      <c r="D579" s="159"/>
      <c r="E579" s="160">
        <v>6.27</v>
      </c>
      <c r="F579" s="157"/>
      <c r="G579" s="157"/>
      <c r="H579" s="157"/>
      <c r="I579" s="157"/>
      <c r="J579" s="157"/>
      <c r="K579" s="157"/>
      <c r="L579" s="157"/>
      <c r="M579" s="157"/>
      <c r="N579" s="156"/>
      <c r="O579" s="156"/>
      <c r="P579" s="156"/>
      <c r="Q579" s="156"/>
      <c r="R579" s="157"/>
      <c r="S579" s="157"/>
      <c r="T579" s="157"/>
      <c r="U579" s="157"/>
      <c r="V579" s="157"/>
      <c r="W579" s="157"/>
      <c r="X579" s="157"/>
      <c r="Y579" s="157"/>
      <c r="Z579" s="147"/>
      <c r="AA579" s="147"/>
      <c r="AB579" s="147"/>
      <c r="AC579" s="147"/>
      <c r="AD579" s="147"/>
      <c r="AE579" s="147"/>
      <c r="AF579" s="147"/>
      <c r="AG579" s="147" t="s">
        <v>305</v>
      </c>
      <c r="AH579" s="147">
        <v>0</v>
      </c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</row>
    <row r="580" spans="1:60" outlineLevel="3" x14ac:dyDescent="0.2">
      <c r="A580" s="154"/>
      <c r="B580" s="155"/>
      <c r="C580" s="188" t="s">
        <v>1037</v>
      </c>
      <c r="D580" s="159"/>
      <c r="E580" s="160">
        <v>2.88</v>
      </c>
      <c r="F580" s="157"/>
      <c r="G580" s="157"/>
      <c r="H580" s="157"/>
      <c r="I580" s="157"/>
      <c r="J580" s="157"/>
      <c r="K580" s="157"/>
      <c r="L580" s="157"/>
      <c r="M580" s="157"/>
      <c r="N580" s="156"/>
      <c r="O580" s="156"/>
      <c r="P580" s="156"/>
      <c r="Q580" s="156"/>
      <c r="R580" s="157"/>
      <c r="S580" s="157"/>
      <c r="T580" s="157"/>
      <c r="U580" s="157"/>
      <c r="V580" s="157"/>
      <c r="W580" s="157"/>
      <c r="X580" s="157"/>
      <c r="Y580" s="157"/>
      <c r="Z580" s="147"/>
      <c r="AA580" s="147"/>
      <c r="AB580" s="147"/>
      <c r="AC580" s="147"/>
      <c r="AD580" s="147"/>
      <c r="AE580" s="147"/>
      <c r="AF580" s="147"/>
      <c r="AG580" s="147" t="s">
        <v>305</v>
      </c>
      <c r="AH580" s="147">
        <v>0</v>
      </c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</row>
    <row r="581" spans="1:60" outlineLevel="1" x14ac:dyDescent="0.2">
      <c r="A581" s="173">
        <v>190</v>
      </c>
      <c r="B581" s="174" t="s">
        <v>1039</v>
      </c>
      <c r="C581" s="187" t="s">
        <v>3678</v>
      </c>
      <c r="D581" s="175" t="s">
        <v>308</v>
      </c>
      <c r="E581" s="176">
        <v>54.29</v>
      </c>
      <c r="F581" s="177"/>
      <c r="G581" s="178">
        <f>ROUND(E581*F581,2)</f>
        <v>0</v>
      </c>
      <c r="H581" s="158"/>
      <c r="I581" s="157">
        <f>ROUND(E581*H581,2)</f>
        <v>0</v>
      </c>
      <c r="J581" s="158"/>
      <c r="K581" s="157">
        <f>ROUND(E581*J581,2)</f>
        <v>0</v>
      </c>
      <c r="L581" s="157">
        <v>21</v>
      </c>
      <c r="M581" s="157">
        <f>G581*(1+L581/100)</f>
        <v>0</v>
      </c>
      <c r="N581" s="156">
        <v>1.58E-3</v>
      </c>
      <c r="O581" s="156">
        <f>ROUND(E581*N581,2)</f>
        <v>0.09</v>
      </c>
      <c r="P581" s="156">
        <v>0</v>
      </c>
      <c r="Q581" s="156">
        <f>ROUND(E581*P581,2)</f>
        <v>0</v>
      </c>
      <c r="R581" s="157"/>
      <c r="S581" s="157" t="s">
        <v>300</v>
      </c>
      <c r="T581" s="157" t="s">
        <v>300</v>
      </c>
      <c r="U581" s="157">
        <v>0.24</v>
      </c>
      <c r="V581" s="157">
        <f>ROUND(E581*U581,2)</f>
        <v>13.03</v>
      </c>
      <c r="W581" s="157"/>
      <c r="X581" s="157" t="s">
        <v>301</v>
      </c>
      <c r="Y581" s="157" t="s">
        <v>302</v>
      </c>
      <c r="Z581" s="147"/>
      <c r="AA581" s="147"/>
      <c r="AB581" s="147"/>
      <c r="AC581" s="147"/>
      <c r="AD581" s="147"/>
      <c r="AE581" s="147"/>
      <c r="AF581" s="147"/>
      <c r="AG581" s="147" t="s">
        <v>303</v>
      </c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</row>
    <row r="582" spans="1:60" outlineLevel="2" x14ac:dyDescent="0.2">
      <c r="A582" s="154"/>
      <c r="B582" s="155"/>
      <c r="C582" s="188" t="s">
        <v>1040</v>
      </c>
      <c r="D582" s="159"/>
      <c r="E582" s="160">
        <v>20.5</v>
      </c>
      <c r="F582" s="157"/>
      <c r="G582" s="157"/>
      <c r="H582" s="157"/>
      <c r="I582" s="157"/>
      <c r="J582" s="157"/>
      <c r="K582" s="157"/>
      <c r="L582" s="157"/>
      <c r="M582" s="157"/>
      <c r="N582" s="156"/>
      <c r="O582" s="156"/>
      <c r="P582" s="156"/>
      <c r="Q582" s="156"/>
      <c r="R582" s="157"/>
      <c r="S582" s="157"/>
      <c r="T582" s="157"/>
      <c r="U582" s="157"/>
      <c r="V582" s="157"/>
      <c r="W582" s="157"/>
      <c r="X582" s="157"/>
      <c r="Y582" s="157"/>
      <c r="Z582" s="147"/>
      <c r="AA582" s="147"/>
      <c r="AB582" s="147"/>
      <c r="AC582" s="147"/>
      <c r="AD582" s="147"/>
      <c r="AE582" s="147"/>
      <c r="AF582" s="147"/>
      <c r="AG582" s="147" t="s">
        <v>305</v>
      </c>
      <c r="AH582" s="147">
        <v>0</v>
      </c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</row>
    <row r="583" spans="1:60" ht="22.5" outlineLevel="3" x14ac:dyDescent="0.2">
      <c r="A583" s="154"/>
      <c r="B583" s="155"/>
      <c r="C583" s="188" t="s">
        <v>1033</v>
      </c>
      <c r="D583" s="159"/>
      <c r="E583" s="160">
        <v>12.24</v>
      </c>
      <c r="F583" s="157"/>
      <c r="G583" s="157"/>
      <c r="H583" s="157"/>
      <c r="I583" s="157"/>
      <c r="J583" s="157"/>
      <c r="K583" s="157"/>
      <c r="L583" s="157"/>
      <c r="M583" s="157"/>
      <c r="N583" s="156"/>
      <c r="O583" s="156"/>
      <c r="P583" s="156"/>
      <c r="Q583" s="156"/>
      <c r="R583" s="157"/>
      <c r="S583" s="157"/>
      <c r="T583" s="157"/>
      <c r="U583" s="157"/>
      <c r="V583" s="157"/>
      <c r="W583" s="157"/>
      <c r="X583" s="157"/>
      <c r="Y583" s="157"/>
      <c r="Z583" s="147"/>
      <c r="AA583" s="147"/>
      <c r="AB583" s="147"/>
      <c r="AC583" s="147"/>
      <c r="AD583" s="147"/>
      <c r="AE583" s="147"/>
      <c r="AF583" s="147"/>
      <c r="AG583" s="147" t="s">
        <v>305</v>
      </c>
      <c r="AH583" s="147">
        <v>0</v>
      </c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</row>
    <row r="584" spans="1:60" outlineLevel="3" x14ac:dyDescent="0.2">
      <c r="A584" s="154"/>
      <c r="B584" s="155"/>
      <c r="C584" s="188" t="s">
        <v>1034</v>
      </c>
      <c r="D584" s="159"/>
      <c r="E584" s="160">
        <v>8.6999999999999993</v>
      </c>
      <c r="F584" s="157"/>
      <c r="G584" s="157"/>
      <c r="H584" s="157"/>
      <c r="I584" s="157"/>
      <c r="J584" s="157"/>
      <c r="K584" s="157"/>
      <c r="L584" s="157"/>
      <c r="M584" s="157"/>
      <c r="N584" s="156"/>
      <c r="O584" s="156"/>
      <c r="P584" s="156"/>
      <c r="Q584" s="156"/>
      <c r="R584" s="157"/>
      <c r="S584" s="157"/>
      <c r="T584" s="157"/>
      <c r="U584" s="157"/>
      <c r="V584" s="157"/>
      <c r="W584" s="157"/>
      <c r="X584" s="157"/>
      <c r="Y584" s="157"/>
      <c r="Z584" s="147"/>
      <c r="AA584" s="147"/>
      <c r="AB584" s="147"/>
      <c r="AC584" s="147"/>
      <c r="AD584" s="147"/>
      <c r="AE584" s="147"/>
      <c r="AF584" s="147"/>
      <c r="AG584" s="147" t="s">
        <v>305</v>
      </c>
      <c r="AH584" s="147">
        <v>0</v>
      </c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</row>
    <row r="585" spans="1:60" ht="22.5" outlineLevel="3" x14ac:dyDescent="0.2">
      <c r="A585" s="154"/>
      <c r="B585" s="155"/>
      <c r="C585" s="188" t="s">
        <v>1035</v>
      </c>
      <c r="D585" s="159"/>
      <c r="E585" s="160">
        <v>6.27</v>
      </c>
      <c r="F585" s="157"/>
      <c r="G585" s="157"/>
      <c r="H585" s="157"/>
      <c r="I585" s="157"/>
      <c r="J585" s="157"/>
      <c r="K585" s="157"/>
      <c r="L585" s="157"/>
      <c r="M585" s="157"/>
      <c r="N585" s="156"/>
      <c r="O585" s="156"/>
      <c r="P585" s="156"/>
      <c r="Q585" s="156"/>
      <c r="R585" s="157"/>
      <c r="S585" s="157"/>
      <c r="T585" s="157"/>
      <c r="U585" s="157"/>
      <c r="V585" s="157"/>
      <c r="W585" s="157"/>
      <c r="X585" s="157"/>
      <c r="Y585" s="157"/>
      <c r="Z585" s="147"/>
      <c r="AA585" s="147"/>
      <c r="AB585" s="147"/>
      <c r="AC585" s="147"/>
      <c r="AD585" s="147"/>
      <c r="AE585" s="147"/>
      <c r="AF585" s="147"/>
      <c r="AG585" s="147" t="s">
        <v>305</v>
      </c>
      <c r="AH585" s="147">
        <v>0</v>
      </c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</row>
    <row r="586" spans="1:60" outlineLevel="3" x14ac:dyDescent="0.2">
      <c r="A586" s="154"/>
      <c r="B586" s="155"/>
      <c r="C586" s="188" t="s">
        <v>1036</v>
      </c>
      <c r="D586" s="159"/>
      <c r="E586" s="160">
        <v>3.7</v>
      </c>
      <c r="F586" s="157"/>
      <c r="G586" s="157"/>
      <c r="H586" s="157"/>
      <c r="I586" s="157"/>
      <c r="J586" s="157"/>
      <c r="K586" s="157"/>
      <c r="L586" s="157"/>
      <c r="M586" s="157"/>
      <c r="N586" s="156"/>
      <c r="O586" s="156"/>
      <c r="P586" s="156"/>
      <c r="Q586" s="156"/>
      <c r="R586" s="157"/>
      <c r="S586" s="157"/>
      <c r="T586" s="157"/>
      <c r="U586" s="157"/>
      <c r="V586" s="157"/>
      <c r="W586" s="157"/>
      <c r="X586" s="157"/>
      <c r="Y586" s="157"/>
      <c r="Z586" s="147"/>
      <c r="AA586" s="147"/>
      <c r="AB586" s="147"/>
      <c r="AC586" s="147"/>
      <c r="AD586" s="147"/>
      <c r="AE586" s="147"/>
      <c r="AF586" s="147"/>
      <c r="AG586" s="147" t="s">
        <v>305</v>
      </c>
      <c r="AH586" s="147">
        <v>0</v>
      </c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</row>
    <row r="587" spans="1:60" outlineLevel="3" x14ac:dyDescent="0.2">
      <c r="A587" s="154"/>
      <c r="B587" s="155"/>
      <c r="C587" s="188" t="s">
        <v>1037</v>
      </c>
      <c r="D587" s="159"/>
      <c r="E587" s="160">
        <v>2.88</v>
      </c>
      <c r="F587" s="157"/>
      <c r="G587" s="157"/>
      <c r="H587" s="157"/>
      <c r="I587" s="157"/>
      <c r="J587" s="157"/>
      <c r="K587" s="157"/>
      <c r="L587" s="157"/>
      <c r="M587" s="157"/>
      <c r="N587" s="156"/>
      <c r="O587" s="156"/>
      <c r="P587" s="156"/>
      <c r="Q587" s="156"/>
      <c r="R587" s="157"/>
      <c r="S587" s="157"/>
      <c r="T587" s="157"/>
      <c r="U587" s="157"/>
      <c r="V587" s="157"/>
      <c r="W587" s="157"/>
      <c r="X587" s="157"/>
      <c r="Y587" s="157"/>
      <c r="Z587" s="147"/>
      <c r="AA587" s="147"/>
      <c r="AB587" s="147"/>
      <c r="AC587" s="147"/>
      <c r="AD587" s="147"/>
      <c r="AE587" s="147"/>
      <c r="AF587" s="147"/>
      <c r="AG587" s="147" t="s">
        <v>305</v>
      </c>
      <c r="AH587" s="147">
        <v>0</v>
      </c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</row>
    <row r="588" spans="1:60" ht="22.5" outlineLevel="1" x14ac:dyDescent="0.2">
      <c r="A588" s="173">
        <v>191</v>
      </c>
      <c r="B588" s="174" t="s">
        <v>1041</v>
      </c>
      <c r="C588" s="187" t="s">
        <v>3679</v>
      </c>
      <c r="D588" s="175" t="s">
        <v>355</v>
      </c>
      <c r="E588" s="176">
        <v>53.2</v>
      </c>
      <c r="F588" s="177"/>
      <c r="G588" s="178">
        <f>ROUND(E588*F588,2)</f>
        <v>0</v>
      </c>
      <c r="H588" s="158"/>
      <c r="I588" s="157">
        <f>ROUND(E588*H588,2)</f>
        <v>0</v>
      </c>
      <c r="J588" s="158"/>
      <c r="K588" s="157">
        <f>ROUND(E588*J588,2)</f>
        <v>0</v>
      </c>
      <c r="L588" s="157">
        <v>21</v>
      </c>
      <c r="M588" s="157">
        <f>G588*(1+L588/100)</f>
        <v>0</v>
      </c>
      <c r="N588" s="156">
        <v>2.9E-4</v>
      </c>
      <c r="O588" s="156">
        <f>ROUND(E588*N588,2)</f>
        <v>0.02</v>
      </c>
      <c r="P588" s="156">
        <v>0</v>
      </c>
      <c r="Q588" s="156">
        <f>ROUND(E588*P588,2)</f>
        <v>0</v>
      </c>
      <c r="R588" s="157"/>
      <c r="S588" s="157" t="s">
        <v>300</v>
      </c>
      <c r="T588" s="157" t="s">
        <v>300</v>
      </c>
      <c r="U588" s="157">
        <v>0.11</v>
      </c>
      <c r="V588" s="157">
        <f>ROUND(E588*U588,2)</f>
        <v>5.85</v>
      </c>
      <c r="W588" s="157"/>
      <c r="X588" s="157" t="s">
        <v>301</v>
      </c>
      <c r="Y588" s="157" t="s">
        <v>302</v>
      </c>
      <c r="Z588" s="147"/>
      <c r="AA588" s="147"/>
      <c r="AB588" s="147"/>
      <c r="AC588" s="147"/>
      <c r="AD588" s="147"/>
      <c r="AE588" s="147"/>
      <c r="AF588" s="147"/>
      <c r="AG588" s="147" t="s">
        <v>303</v>
      </c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</row>
    <row r="589" spans="1:60" ht="22.5" outlineLevel="2" x14ac:dyDescent="0.2">
      <c r="A589" s="154"/>
      <c r="B589" s="155"/>
      <c r="C589" s="188" t="s">
        <v>1042</v>
      </c>
      <c r="D589" s="159"/>
      <c r="E589" s="160">
        <v>40.799999999999997</v>
      </c>
      <c r="F589" s="157"/>
      <c r="G589" s="157"/>
      <c r="H589" s="157"/>
      <c r="I589" s="157"/>
      <c r="J589" s="157"/>
      <c r="K589" s="157"/>
      <c r="L589" s="157"/>
      <c r="M589" s="157"/>
      <c r="N589" s="156"/>
      <c r="O589" s="156"/>
      <c r="P589" s="156"/>
      <c r="Q589" s="156"/>
      <c r="R589" s="157"/>
      <c r="S589" s="157"/>
      <c r="T589" s="157"/>
      <c r="U589" s="157"/>
      <c r="V589" s="157"/>
      <c r="W589" s="157"/>
      <c r="X589" s="157"/>
      <c r="Y589" s="157"/>
      <c r="Z589" s="147"/>
      <c r="AA589" s="147"/>
      <c r="AB589" s="147"/>
      <c r="AC589" s="147"/>
      <c r="AD589" s="147"/>
      <c r="AE589" s="147"/>
      <c r="AF589" s="147"/>
      <c r="AG589" s="147" t="s">
        <v>305</v>
      </c>
      <c r="AH589" s="147">
        <v>0</v>
      </c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</row>
    <row r="590" spans="1:60" outlineLevel="3" x14ac:dyDescent="0.2">
      <c r="A590" s="154"/>
      <c r="B590" s="155"/>
      <c r="C590" s="188" t="s">
        <v>1034</v>
      </c>
      <c r="D590" s="159"/>
      <c r="E590" s="160">
        <v>8.6999999999999993</v>
      </c>
      <c r="F590" s="157"/>
      <c r="G590" s="157"/>
      <c r="H590" s="157"/>
      <c r="I590" s="157"/>
      <c r="J590" s="157"/>
      <c r="K590" s="157"/>
      <c r="L590" s="157"/>
      <c r="M590" s="157"/>
      <c r="N590" s="156"/>
      <c r="O590" s="156"/>
      <c r="P590" s="156"/>
      <c r="Q590" s="156"/>
      <c r="R590" s="157"/>
      <c r="S590" s="157"/>
      <c r="T590" s="157"/>
      <c r="U590" s="157"/>
      <c r="V590" s="157"/>
      <c r="W590" s="157"/>
      <c r="X590" s="157"/>
      <c r="Y590" s="157"/>
      <c r="Z590" s="147"/>
      <c r="AA590" s="147"/>
      <c r="AB590" s="147"/>
      <c r="AC590" s="147"/>
      <c r="AD590" s="147"/>
      <c r="AE590" s="147"/>
      <c r="AF590" s="147"/>
      <c r="AG590" s="147" t="s">
        <v>305</v>
      </c>
      <c r="AH590" s="147">
        <v>0</v>
      </c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</row>
    <row r="591" spans="1:60" outlineLevel="3" x14ac:dyDescent="0.2">
      <c r="A591" s="154"/>
      <c r="B591" s="155"/>
      <c r="C591" s="188" t="s">
        <v>1036</v>
      </c>
      <c r="D591" s="159"/>
      <c r="E591" s="160">
        <v>3.7</v>
      </c>
      <c r="F591" s="157"/>
      <c r="G591" s="157"/>
      <c r="H591" s="157"/>
      <c r="I591" s="157"/>
      <c r="J591" s="157"/>
      <c r="K591" s="157"/>
      <c r="L591" s="157"/>
      <c r="M591" s="157"/>
      <c r="N591" s="156"/>
      <c r="O591" s="156"/>
      <c r="P591" s="156"/>
      <c r="Q591" s="156"/>
      <c r="R591" s="157"/>
      <c r="S591" s="157"/>
      <c r="T591" s="157"/>
      <c r="U591" s="157"/>
      <c r="V591" s="157"/>
      <c r="W591" s="157"/>
      <c r="X591" s="157"/>
      <c r="Y591" s="157"/>
      <c r="Z591" s="147"/>
      <c r="AA591" s="147"/>
      <c r="AB591" s="147"/>
      <c r="AC591" s="147"/>
      <c r="AD591" s="147"/>
      <c r="AE591" s="147"/>
      <c r="AF591" s="147"/>
      <c r="AG591" s="147" t="s">
        <v>305</v>
      </c>
      <c r="AH591" s="147">
        <v>0</v>
      </c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</row>
    <row r="592" spans="1:60" ht="33.75" outlineLevel="1" x14ac:dyDescent="0.2">
      <c r="A592" s="173">
        <v>192</v>
      </c>
      <c r="B592" s="174" t="s">
        <v>1043</v>
      </c>
      <c r="C592" s="187" t="s">
        <v>1044</v>
      </c>
      <c r="D592" s="175" t="s">
        <v>308</v>
      </c>
      <c r="E592" s="176">
        <v>231.61500000000001</v>
      </c>
      <c r="F592" s="177"/>
      <c r="G592" s="178">
        <f>ROUND(E592*F592,2)</f>
        <v>0</v>
      </c>
      <c r="H592" s="158"/>
      <c r="I592" s="157">
        <f>ROUND(E592*H592,2)</f>
        <v>0</v>
      </c>
      <c r="J592" s="158"/>
      <c r="K592" s="157">
        <f>ROUND(E592*J592,2)</f>
        <v>0</v>
      </c>
      <c r="L592" s="157">
        <v>21</v>
      </c>
      <c r="M592" s="157">
        <f>G592*(1+L592/100)</f>
        <v>0</v>
      </c>
      <c r="N592" s="156">
        <v>3.3E-4</v>
      </c>
      <c r="O592" s="156">
        <f>ROUND(E592*N592,2)</f>
        <v>0.08</v>
      </c>
      <c r="P592" s="156">
        <v>0</v>
      </c>
      <c r="Q592" s="156">
        <f>ROUND(E592*P592,2)</f>
        <v>0</v>
      </c>
      <c r="R592" s="157"/>
      <c r="S592" s="157" t="s">
        <v>300</v>
      </c>
      <c r="T592" s="157" t="s">
        <v>300</v>
      </c>
      <c r="U592" s="157">
        <v>2.75E-2</v>
      </c>
      <c r="V592" s="157">
        <f>ROUND(E592*U592,2)</f>
        <v>6.37</v>
      </c>
      <c r="W592" s="157"/>
      <c r="X592" s="157" t="s">
        <v>301</v>
      </c>
      <c r="Y592" s="157" t="s">
        <v>302</v>
      </c>
      <c r="Z592" s="147"/>
      <c r="AA592" s="147"/>
      <c r="AB592" s="147"/>
      <c r="AC592" s="147"/>
      <c r="AD592" s="147"/>
      <c r="AE592" s="147"/>
      <c r="AF592" s="147"/>
      <c r="AG592" s="147" t="s">
        <v>303</v>
      </c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</row>
    <row r="593" spans="1:60" outlineLevel="2" x14ac:dyDescent="0.2">
      <c r="A593" s="154"/>
      <c r="B593" s="155"/>
      <c r="C593" s="188" t="s">
        <v>1045</v>
      </c>
      <c r="D593" s="159"/>
      <c r="E593" s="160">
        <v>4.8449999999999998</v>
      </c>
      <c r="F593" s="157"/>
      <c r="G593" s="157"/>
      <c r="H593" s="157"/>
      <c r="I593" s="157"/>
      <c r="J593" s="157"/>
      <c r="K593" s="157"/>
      <c r="L593" s="157"/>
      <c r="M593" s="157"/>
      <c r="N593" s="156"/>
      <c r="O593" s="156"/>
      <c r="P593" s="156"/>
      <c r="Q593" s="156"/>
      <c r="R593" s="157"/>
      <c r="S593" s="157"/>
      <c r="T593" s="157"/>
      <c r="U593" s="157"/>
      <c r="V593" s="157"/>
      <c r="W593" s="157"/>
      <c r="X593" s="157"/>
      <c r="Y593" s="157"/>
      <c r="Z593" s="147"/>
      <c r="AA593" s="147"/>
      <c r="AB593" s="147"/>
      <c r="AC593" s="147"/>
      <c r="AD593" s="147"/>
      <c r="AE593" s="147"/>
      <c r="AF593" s="147"/>
      <c r="AG593" s="147" t="s">
        <v>305</v>
      </c>
      <c r="AH593" s="147">
        <v>0</v>
      </c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</row>
    <row r="594" spans="1:60" outlineLevel="3" x14ac:dyDescent="0.2">
      <c r="A594" s="154"/>
      <c r="B594" s="155"/>
      <c r="C594" s="188" t="s">
        <v>1046</v>
      </c>
      <c r="D594" s="159"/>
      <c r="E594" s="160">
        <v>220.2</v>
      </c>
      <c r="F594" s="157"/>
      <c r="G594" s="157"/>
      <c r="H594" s="157"/>
      <c r="I594" s="157"/>
      <c r="J594" s="157"/>
      <c r="K594" s="157"/>
      <c r="L594" s="157"/>
      <c r="M594" s="157"/>
      <c r="N594" s="156"/>
      <c r="O594" s="156"/>
      <c r="P594" s="156"/>
      <c r="Q594" s="156"/>
      <c r="R594" s="157"/>
      <c r="S594" s="157"/>
      <c r="T594" s="157"/>
      <c r="U594" s="157"/>
      <c r="V594" s="157"/>
      <c r="W594" s="157"/>
      <c r="X594" s="157"/>
      <c r="Y594" s="157"/>
      <c r="Z594" s="147"/>
      <c r="AA594" s="147"/>
      <c r="AB594" s="147"/>
      <c r="AC594" s="147"/>
      <c r="AD594" s="147"/>
      <c r="AE594" s="147"/>
      <c r="AF594" s="147"/>
      <c r="AG594" s="147" t="s">
        <v>305</v>
      </c>
      <c r="AH594" s="147">
        <v>0</v>
      </c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</row>
    <row r="595" spans="1:60" outlineLevel="3" x14ac:dyDescent="0.2">
      <c r="A595" s="154"/>
      <c r="B595" s="155"/>
      <c r="C595" s="188" t="s">
        <v>1047</v>
      </c>
      <c r="D595" s="159"/>
      <c r="E595" s="160">
        <v>3.6749999999999998</v>
      </c>
      <c r="F595" s="157"/>
      <c r="G595" s="157"/>
      <c r="H595" s="157"/>
      <c r="I595" s="157"/>
      <c r="J595" s="157"/>
      <c r="K595" s="157"/>
      <c r="L595" s="157"/>
      <c r="M595" s="157"/>
      <c r="N595" s="156"/>
      <c r="O595" s="156"/>
      <c r="P595" s="156"/>
      <c r="Q595" s="156"/>
      <c r="R595" s="157"/>
      <c r="S595" s="157"/>
      <c r="T595" s="157"/>
      <c r="U595" s="157"/>
      <c r="V595" s="157"/>
      <c r="W595" s="157"/>
      <c r="X595" s="157"/>
      <c r="Y595" s="157"/>
      <c r="Z595" s="147"/>
      <c r="AA595" s="147"/>
      <c r="AB595" s="147"/>
      <c r="AC595" s="147"/>
      <c r="AD595" s="147"/>
      <c r="AE595" s="147"/>
      <c r="AF595" s="147"/>
      <c r="AG595" s="147" t="s">
        <v>305</v>
      </c>
      <c r="AH595" s="147">
        <v>0</v>
      </c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</row>
    <row r="596" spans="1:60" outlineLevel="3" x14ac:dyDescent="0.2">
      <c r="A596" s="154"/>
      <c r="B596" s="155"/>
      <c r="C596" s="188" t="s">
        <v>1048</v>
      </c>
      <c r="D596" s="159"/>
      <c r="E596" s="160">
        <v>2.895</v>
      </c>
      <c r="F596" s="157"/>
      <c r="G596" s="157"/>
      <c r="H596" s="157"/>
      <c r="I596" s="157"/>
      <c r="J596" s="157"/>
      <c r="K596" s="157"/>
      <c r="L596" s="157"/>
      <c r="M596" s="157"/>
      <c r="N596" s="156"/>
      <c r="O596" s="156"/>
      <c r="P596" s="156"/>
      <c r="Q596" s="156"/>
      <c r="R596" s="157"/>
      <c r="S596" s="157"/>
      <c r="T596" s="157"/>
      <c r="U596" s="157"/>
      <c r="V596" s="157"/>
      <c r="W596" s="157"/>
      <c r="X596" s="157"/>
      <c r="Y596" s="157"/>
      <c r="Z596" s="147"/>
      <c r="AA596" s="147"/>
      <c r="AB596" s="147"/>
      <c r="AC596" s="147"/>
      <c r="AD596" s="147"/>
      <c r="AE596" s="147"/>
      <c r="AF596" s="147"/>
      <c r="AG596" s="147" t="s">
        <v>305</v>
      </c>
      <c r="AH596" s="147">
        <v>0</v>
      </c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</row>
    <row r="597" spans="1:60" ht="45" outlineLevel="1" x14ac:dyDescent="0.2">
      <c r="A597" s="173">
        <v>193</v>
      </c>
      <c r="B597" s="174" t="s">
        <v>1049</v>
      </c>
      <c r="C597" s="187" t="s">
        <v>3680</v>
      </c>
      <c r="D597" s="175" t="s">
        <v>308</v>
      </c>
      <c r="E597" s="176">
        <v>231.61500000000001</v>
      </c>
      <c r="F597" s="177"/>
      <c r="G597" s="178">
        <f>ROUND(E597*F597,2)</f>
        <v>0</v>
      </c>
      <c r="H597" s="158"/>
      <c r="I597" s="157">
        <f>ROUND(E597*H597,2)</f>
        <v>0</v>
      </c>
      <c r="J597" s="158"/>
      <c r="K597" s="157">
        <f>ROUND(E597*J597,2)</f>
        <v>0</v>
      </c>
      <c r="L597" s="157">
        <v>21</v>
      </c>
      <c r="M597" s="157">
        <f>G597*(1+L597/100)</f>
        <v>0</v>
      </c>
      <c r="N597" s="156">
        <v>5.47E-3</v>
      </c>
      <c r="O597" s="156">
        <f>ROUND(E597*N597,2)</f>
        <v>1.27</v>
      </c>
      <c r="P597" s="156">
        <v>0</v>
      </c>
      <c r="Q597" s="156">
        <f>ROUND(E597*P597,2)</f>
        <v>0</v>
      </c>
      <c r="R597" s="157"/>
      <c r="S597" s="157" t="s">
        <v>300</v>
      </c>
      <c r="T597" s="157" t="s">
        <v>300</v>
      </c>
      <c r="U597" s="157">
        <v>0.22991</v>
      </c>
      <c r="V597" s="157">
        <f>ROUND(E597*U597,2)</f>
        <v>53.25</v>
      </c>
      <c r="W597" s="157"/>
      <c r="X597" s="157" t="s">
        <v>301</v>
      </c>
      <c r="Y597" s="157" t="s">
        <v>302</v>
      </c>
      <c r="Z597" s="147"/>
      <c r="AA597" s="147"/>
      <c r="AB597" s="147"/>
      <c r="AC597" s="147"/>
      <c r="AD597" s="147"/>
      <c r="AE597" s="147"/>
      <c r="AF597" s="147"/>
      <c r="AG597" s="147" t="s">
        <v>303</v>
      </c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</row>
    <row r="598" spans="1:60" ht="22.5" outlineLevel="2" x14ac:dyDescent="0.2">
      <c r="A598" s="154"/>
      <c r="B598" s="155"/>
      <c r="C598" s="274" t="s">
        <v>1050</v>
      </c>
      <c r="D598" s="275"/>
      <c r="E598" s="275"/>
      <c r="F598" s="275"/>
      <c r="G598" s="275"/>
      <c r="H598" s="157"/>
      <c r="I598" s="157"/>
      <c r="J598" s="157"/>
      <c r="K598" s="157"/>
      <c r="L598" s="157"/>
      <c r="M598" s="157"/>
      <c r="N598" s="156"/>
      <c r="O598" s="156"/>
      <c r="P598" s="156"/>
      <c r="Q598" s="156"/>
      <c r="R598" s="157"/>
      <c r="S598" s="157"/>
      <c r="T598" s="157"/>
      <c r="U598" s="157"/>
      <c r="V598" s="157"/>
      <c r="W598" s="157"/>
      <c r="X598" s="157"/>
      <c r="Y598" s="157"/>
      <c r="Z598" s="147"/>
      <c r="AA598" s="147"/>
      <c r="AB598" s="147"/>
      <c r="AC598" s="147"/>
      <c r="AD598" s="147"/>
      <c r="AE598" s="147"/>
      <c r="AF598" s="147"/>
      <c r="AG598" s="147" t="s">
        <v>319</v>
      </c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85" t="str">
        <f>C598</f>
        <v>Provedení očištění povrchu a natavení jedné vrstvy modifikovaného asfaltového pásu včetně dodávky materiálů.</v>
      </c>
      <c r="BB598" s="147"/>
      <c r="BC598" s="147"/>
      <c r="BD598" s="147"/>
      <c r="BE598" s="147"/>
      <c r="BF598" s="147"/>
      <c r="BG598" s="147"/>
      <c r="BH598" s="147"/>
    </row>
    <row r="599" spans="1:60" outlineLevel="2" x14ac:dyDescent="0.2">
      <c r="A599" s="154"/>
      <c r="B599" s="155"/>
      <c r="C599" s="188" t="s">
        <v>1046</v>
      </c>
      <c r="D599" s="159"/>
      <c r="E599" s="160">
        <v>220.2</v>
      </c>
      <c r="F599" s="157"/>
      <c r="G599" s="157"/>
      <c r="H599" s="157"/>
      <c r="I599" s="157"/>
      <c r="J599" s="157"/>
      <c r="K599" s="157"/>
      <c r="L599" s="157"/>
      <c r="M599" s="157"/>
      <c r="N599" s="156"/>
      <c r="O599" s="156"/>
      <c r="P599" s="156"/>
      <c r="Q599" s="156"/>
      <c r="R599" s="157"/>
      <c r="S599" s="157"/>
      <c r="T599" s="157"/>
      <c r="U599" s="157"/>
      <c r="V599" s="157"/>
      <c r="W599" s="157"/>
      <c r="X599" s="157"/>
      <c r="Y599" s="157"/>
      <c r="Z599" s="147"/>
      <c r="AA599" s="147"/>
      <c r="AB599" s="147"/>
      <c r="AC599" s="147"/>
      <c r="AD599" s="147"/>
      <c r="AE599" s="147"/>
      <c r="AF599" s="147"/>
      <c r="AG599" s="147" t="s">
        <v>305</v>
      </c>
      <c r="AH599" s="147">
        <v>0</v>
      </c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</row>
    <row r="600" spans="1:60" outlineLevel="3" x14ac:dyDescent="0.2">
      <c r="A600" s="154"/>
      <c r="B600" s="155"/>
      <c r="C600" s="188" t="s">
        <v>1045</v>
      </c>
      <c r="D600" s="159"/>
      <c r="E600" s="160">
        <v>4.8449999999999998</v>
      </c>
      <c r="F600" s="157"/>
      <c r="G600" s="157"/>
      <c r="H600" s="157"/>
      <c r="I600" s="157"/>
      <c r="J600" s="157"/>
      <c r="K600" s="157"/>
      <c r="L600" s="157"/>
      <c r="M600" s="157"/>
      <c r="N600" s="156"/>
      <c r="O600" s="156"/>
      <c r="P600" s="156"/>
      <c r="Q600" s="156"/>
      <c r="R600" s="157"/>
      <c r="S600" s="157"/>
      <c r="T600" s="157"/>
      <c r="U600" s="157"/>
      <c r="V600" s="157"/>
      <c r="W600" s="157"/>
      <c r="X600" s="157"/>
      <c r="Y600" s="157"/>
      <c r="Z600" s="147"/>
      <c r="AA600" s="147"/>
      <c r="AB600" s="147"/>
      <c r="AC600" s="147"/>
      <c r="AD600" s="147"/>
      <c r="AE600" s="147"/>
      <c r="AF600" s="147"/>
      <c r="AG600" s="147" t="s">
        <v>305</v>
      </c>
      <c r="AH600" s="147">
        <v>0</v>
      </c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</row>
    <row r="601" spans="1:60" outlineLevel="3" x14ac:dyDescent="0.2">
      <c r="A601" s="154"/>
      <c r="B601" s="155"/>
      <c r="C601" s="188" t="s">
        <v>1047</v>
      </c>
      <c r="D601" s="159"/>
      <c r="E601" s="160">
        <v>3.6749999999999998</v>
      </c>
      <c r="F601" s="157"/>
      <c r="G601" s="157"/>
      <c r="H601" s="157"/>
      <c r="I601" s="157"/>
      <c r="J601" s="157"/>
      <c r="K601" s="157"/>
      <c r="L601" s="157"/>
      <c r="M601" s="157"/>
      <c r="N601" s="156"/>
      <c r="O601" s="156"/>
      <c r="P601" s="156"/>
      <c r="Q601" s="156"/>
      <c r="R601" s="157"/>
      <c r="S601" s="157"/>
      <c r="T601" s="157"/>
      <c r="U601" s="157"/>
      <c r="V601" s="157"/>
      <c r="W601" s="157"/>
      <c r="X601" s="157"/>
      <c r="Y601" s="157"/>
      <c r="Z601" s="147"/>
      <c r="AA601" s="147"/>
      <c r="AB601" s="147"/>
      <c r="AC601" s="147"/>
      <c r="AD601" s="147"/>
      <c r="AE601" s="147"/>
      <c r="AF601" s="147"/>
      <c r="AG601" s="147" t="s">
        <v>305</v>
      </c>
      <c r="AH601" s="147">
        <v>0</v>
      </c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</row>
    <row r="602" spans="1:60" outlineLevel="3" x14ac:dyDescent="0.2">
      <c r="A602" s="154"/>
      <c r="B602" s="155"/>
      <c r="C602" s="188" t="s">
        <v>1048</v>
      </c>
      <c r="D602" s="159"/>
      <c r="E602" s="160">
        <v>2.895</v>
      </c>
      <c r="F602" s="157"/>
      <c r="G602" s="157"/>
      <c r="H602" s="157"/>
      <c r="I602" s="157"/>
      <c r="J602" s="157"/>
      <c r="K602" s="157"/>
      <c r="L602" s="157"/>
      <c r="M602" s="157"/>
      <c r="N602" s="156"/>
      <c r="O602" s="156"/>
      <c r="P602" s="156"/>
      <c r="Q602" s="156"/>
      <c r="R602" s="157"/>
      <c r="S602" s="157"/>
      <c r="T602" s="157"/>
      <c r="U602" s="157"/>
      <c r="V602" s="157"/>
      <c r="W602" s="157"/>
      <c r="X602" s="157"/>
      <c r="Y602" s="157"/>
      <c r="Z602" s="147"/>
      <c r="AA602" s="147"/>
      <c r="AB602" s="147"/>
      <c r="AC602" s="147"/>
      <c r="AD602" s="147"/>
      <c r="AE602" s="147"/>
      <c r="AF602" s="147"/>
      <c r="AG602" s="147" t="s">
        <v>305</v>
      </c>
      <c r="AH602" s="147">
        <v>0</v>
      </c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</row>
    <row r="603" spans="1:60" ht="45" outlineLevel="1" x14ac:dyDescent="0.2">
      <c r="A603" s="173">
        <v>194</v>
      </c>
      <c r="B603" s="174" t="s">
        <v>1051</v>
      </c>
      <c r="C603" s="187" t="s">
        <v>3680</v>
      </c>
      <c r="D603" s="175" t="s">
        <v>308</v>
      </c>
      <c r="E603" s="176">
        <v>225.04499999999999</v>
      </c>
      <c r="F603" s="177"/>
      <c r="G603" s="178">
        <f>ROUND(E603*F603,2)</f>
        <v>0</v>
      </c>
      <c r="H603" s="158"/>
      <c r="I603" s="157">
        <f>ROUND(E603*H603,2)</f>
        <v>0</v>
      </c>
      <c r="J603" s="158"/>
      <c r="K603" s="157">
        <f>ROUND(E603*J603,2)</f>
        <v>0</v>
      </c>
      <c r="L603" s="157">
        <v>21</v>
      </c>
      <c r="M603" s="157">
        <f>G603*(1+L603/100)</f>
        <v>0</v>
      </c>
      <c r="N603" s="156">
        <v>5.5900000000000004E-3</v>
      </c>
      <c r="O603" s="156">
        <f>ROUND(E603*N603,2)</f>
        <v>1.26</v>
      </c>
      <c r="P603" s="156">
        <v>0</v>
      </c>
      <c r="Q603" s="156">
        <f>ROUND(E603*P603,2)</f>
        <v>0</v>
      </c>
      <c r="R603" s="157"/>
      <c r="S603" s="157" t="s">
        <v>300</v>
      </c>
      <c r="T603" s="157" t="s">
        <v>300</v>
      </c>
      <c r="U603" s="157">
        <v>0.22991</v>
      </c>
      <c r="V603" s="157">
        <f>ROUND(E603*U603,2)</f>
        <v>51.74</v>
      </c>
      <c r="W603" s="157"/>
      <c r="X603" s="157" t="s">
        <v>301</v>
      </c>
      <c r="Y603" s="157" t="s">
        <v>302</v>
      </c>
      <c r="Z603" s="147"/>
      <c r="AA603" s="147"/>
      <c r="AB603" s="147"/>
      <c r="AC603" s="147"/>
      <c r="AD603" s="147"/>
      <c r="AE603" s="147"/>
      <c r="AF603" s="147"/>
      <c r="AG603" s="147" t="s">
        <v>303</v>
      </c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</row>
    <row r="604" spans="1:60" ht="22.5" outlineLevel="2" x14ac:dyDescent="0.2">
      <c r="A604" s="154"/>
      <c r="B604" s="155"/>
      <c r="C604" s="274" t="s">
        <v>1050</v>
      </c>
      <c r="D604" s="275"/>
      <c r="E604" s="275"/>
      <c r="F604" s="275"/>
      <c r="G604" s="275"/>
      <c r="H604" s="157"/>
      <c r="I604" s="157"/>
      <c r="J604" s="157"/>
      <c r="K604" s="157"/>
      <c r="L604" s="157"/>
      <c r="M604" s="157"/>
      <c r="N604" s="156"/>
      <c r="O604" s="156"/>
      <c r="P604" s="156"/>
      <c r="Q604" s="156"/>
      <c r="R604" s="157"/>
      <c r="S604" s="157"/>
      <c r="T604" s="157"/>
      <c r="U604" s="157"/>
      <c r="V604" s="157"/>
      <c r="W604" s="157"/>
      <c r="X604" s="157"/>
      <c r="Y604" s="157"/>
      <c r="Z604" s="147"/>
      <c r="AA604" s="147"/>
      <c r="AB604" s="147"/>
      <c r="AC604" s="147"/>
      <c r="AD604" s="147"/>
      <c r="AE604" s="147"/>
      <c r="AF604" s="147"/>
      <c r="AG604" s="147" t="s">
        <v>319</v>
      </c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85" t="str">
        <f>C604</f>
        <v>Provedení očištění povrchu a natavení jedné vrstvy modifikovaného asfaltového pásu včetně dodávky materiálů.</v>
      </c>
      <c r="BB604" s="147"/>
      <c r="BC604" s="147"/>
      <c r="BD604" s="147"/>
      <c r="BE604" s="147"/>
      <c r="BF604" s="147"/>
      <c r="BG604" s="147"/>
      <c r="BH604" s="147"/>
    </row>
    <row r="605" spans="1:60" outlineLevel="2" x14ac:dyDescent="0.2">
      <c r="A605" s="154"/>
      <c r="B605" s="155"/>
      <c r="C605" s="188" t="s">
        <v>1046</v>
      </c>
      <c r="D605" s="159"/>
      <c r="E605" s="160">
        <v>220.2</v>
      </c>
      <c r="F605" s="157"/>
      <c r="G605" s="157"/>
      <c r="H605" s="157"/>
      <c r="I605" s="157"/>
      <c r="J605" s="157"/>
      <c r="K605" s="157"/>
      <c r="L605" s="157"/>
      <c r="M605" s="157"/>
      <c r="N605" s="156"/>
      <c r="O605" s="156"/>
      <c r="P605" s="156"/>
      <c r="Q605" s="156"/>
      <c r="R605" s="157"/>
      <c r="S605" s="157"/>
      <c r="T605" s="157"/>
      <c r="U605" s="157"/>
      <c r="V605" s="157"/>
      <c r="W605" s="157"/>
      <c r="X605" s="157"/>
      <c r="Y605" s="157"/>
      <c r="Z605" s="147"/>
      <c r="AA605" s="147"/>
      <c r="AB605" s="147"/>
      <c r="AC605" s="147"/>
      <c r="AD605" s="147"/>
      <c r="AE605" s="147"/>
      <c r="AF605" s="147"/>
      <c r="AG605" s="147" t="s">
        <v>305</v>
      </c>
      <c r="AH605" s="147">
        <v>0</v>
      </c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</row>
    <row r="606" spans="1:60" outlineLevel="3" x14ac:dyDescent="0.2">
      <c r="A606" s="154"/>
      <c r="B606" s="155"/>
      <c r="C606" s="188" t="s">
        <v>1045</v>
      </c>
      <c r="D606" s="159"/>
      <c r="E606" s="160">
        <v>4.8449999999999998</v>
      </c>
      <c r="F606" s="157"/>
      <c r="G606" s="157"/>
      <c r="H606" s="157"/>
      <c r="I606" s="157"/>
      <c r="J606" s="157"/>
      <c r="K606" s="157"/>
      <c r="L606" s="157"/>
      <c r="M606" s="157"/>
      <c r="N606" s="156"/>
      <c r="O606" s="156"/>
      <c r="P606" s="156"/>
      <c r="Q606" s="156"/>
      <c r="R606" s="157"/>
      <c r="S606" s="157"/>
      <c r="T606" s="157"/>
      <c r="U606" s="157"/>
      <c r="V606" s="157"/>
      <c r="W606" s="157"/>
      <c r="X606" s="157"/>
      <c r="Y606" s="157"/>
      <c r="Z606" s="147"/>
      <c r="AA606" s="147"/>
      <c r="AB606" s="147"/>
      <c r="AC606" s="147"/>
      <c r="AD606" s="147"/>
      <c r="AE606" s="147"/>
      <c r="AF606" s="147"/>
      <c r="AG606" s="147" t="s">
        <v>305</v>
      </c>
      <c r="AH606" s="147">
        <v>0</v>
      </c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</row>
    <row r="607" spans="1:60" ht="56.25" outlineLevel="1" x14ac:dyDescent="0.2">
      <c r="A607" s="173">
        <v>195</v>
      </c>
      <c r="B607" s="174" t="s">
        <v>1052</v>
      </c>
      <c r="C607" s="187" t="s">
        <v>3681</v>
      </c>
      <c r="D607" s="175" t="s">
        <v>308</v>
      </c>
      <c r="E607" s="176">
        <v>62.29</v>
      </c>
      <c r="F607" s="177"/>
      <c r="G607" s="178">
        <f>ROUND(E607*F607,2)</f>
        <v>0</v>
      </c>
      <c r="H607" s="158"/>
      <c r="I607" s="157">
        <f>ROUND(E607*H607,2)</f>
        <v>0</v>
      </c>
      <c r="J607" s="158"/>
      <c r="K607" s="157">
        <f>ROUND(E607*J607,2)</f>
        <v>0</v>
      </c>
      <c r="L607" s="157">
        <v>21</v>
      </c>
      <c r="M607" s="157">
        <f>G607*(1+L607/100)</f>
        <v>0</v>
      </c>
      <c r="N607" s="156">
        <v>6.3000000000000003E-4</v>
      </c>
      <c r="O607" s="156">
        <f>ROUND(E607*N607,2)</f>
        <v>0.04</v>
      </c>
      <c r="P607" s="156">
        <v>0</v>
      </c>
      <c r="Q607" s="156">
        <f>ROUND(E607*P607,2)</f>
        <v>0</v>
      </c>
      <c r="R607" s="157"/>
      <c r="S607" s="157" t="s">
        <v>300</v>
      </c>
      <c r="T607" s="157" t="s">
        <v>300</v>
      </c>
      <c r="U607" s="157">
        <v>6.4000000000000001E-2</v>
      </c>
      <c r="V607" s="157">
        <f>ROUND(E607*U607,2)</f>
        <v>3.99</v>
      </c>
      <c r="W607" s="157"/>
      <c r="X607" s="157" t="s">
        <v>301</v>
      </c>
      <c r="Y607" s="157" t="s">
        <v>302</v>
      </c>
      <c r="Z607" s="147"/>
      <c r="AA607" s="147"/>
      <c r="AB607" s="147"/>
      <c r="AC607" s="147"/>
      <c r="AD607" s="147"/>
      <c r="AE607" s="147"/>
      <c r="AF607" s="147"/>
      <c r="AG607" s="147" t="s">
        <v>303</v>
      </c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</row>
    <row r="608" spans="1:60" ht="22.5" outlineLevel="2" x14ac:dyDescent="0.2">
      <c r="A608" s="154"/>
      <c r="B608" s="155"/>
      <c r="C608" s="188" t="s">
        <v>530</v>
      </c>
      <c r="D608" s="159"/>
      <c r="E608" s="160">
        <v>12.025</v>
      </c>
      <c r="F608" s="157"/>
      <c r="G608" s="157"/>
      <c r="H608" s="157"/>
      <c r="I608" s="157"/>
      <c r="J608" s="157"/>
      <c r="K608" s="157"/>
      <c r="L608" s="157"/>
      <c r="M608" s="157"/>
      <c r="N608" s="156"/>
      <c r="O608" s="156"/>
      <c r="P608" s="156"/>
      <c r="Q608" s="156"/>
      <c r="R608" s="157"/>
      <c r="S608" s="157"/>
      <c r="T608" s="157"/>
      <c r="U608" s="157"/>
      <c r="V608" s="157"/>
      <c r="W608" s="157"/>
      <c r="X608" s="157"/>
      <c r="Y608" s="157"/>
      <c r="Z608" s="147"/>
      <c r="AA608" s="147"/>
      <c r="AB608" s="147"/>
      <c r="AC608" s="147"/>
      <c r="AD608" s="147"/>
      <c r="AE608" s="147"/>
      <c r="AF608" s="147"/>
      <c r="AG608" s="147" t="s">
        <v>305</v>
      </c>
      <c r="AH608" s="147">
        <v>0</v>
      </c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</row>
    <row r="609" spans="1:60" ht="22.5" outlineLevel="3" x14ac:dyDescent="0.2">
      <c r="A609" s="154"/>
      <c r="B609" s="155"/>
      <c r="C609" s="188" t="s">
        <v>1053</v>
      </c>
      <c r="D609" s="159"/>
      <c r="E609" s="160">
        <v>12.105</v>
      </c>
      <c r="F609" s="157"/>
      <c r="G609" s="157"/>
      <c r="H609" s="157"/>
      <c r="I609" s="157"/>
      <c r="J609" s="157"/>
      <c r="K609" s="157"/>
      <c r="L609" s="157"/>
      <c r="M609" s="157"/>
      <c r="N609" s="156"/>
      <c r="O609" s="156"/>
      <c r="P609" s="156"/>
      <c r="Q609" s="156"/>
      <c r="R609" s="157"/>
      <c r="S609" s="157"/>
      <c r="T609" s="157"/>
      <c r="U609" s="157"/>
      <c r="V609" s="157"/>
      <c r="W609" s="157"/>
      <c r="X609" s="157"/>
      <c r="Y609" s="157"/>
      <c r="Z609" s="147"/>
      <c r="AA609" s="147"/>
      <c r="AB609" s="147"/>
      <c r="AC609" s="147"/>
      <c r="AD609" s="147"/>
      <c r="AE609" s="147"/>
      <c r="AF609" s="147"/>
      <c r="AG609" s="147" t="s">
        <v>305</v>
      </c>
      <c r="AH609" s="147">
        <v>0</v>
      </c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</row>
    <row r="610" spans="1:60" outlineLevel="3" x14ac:dyDescent="0.2">
      <c r="A610" s="154"/>
      <c r="B610" s="155"/>
      <c r="C610" s="188" t="s">
        <v>1054</v>
      </c>
      <c r="D610" s="159"/>
      <c r="E610" s="160">
        <v>9.2249999999999996</v>
      </c>
      <c r="F610" s="157"/>
      <c r="G610" s="157"/>
      <c r="H610" s="157"/>
      <c r="I610" s="157"/>
      <c r="J610" s="157"/>
      <c r="K610" s="157"/>
      <c r="L610" s="157"/>
      <c r="M610" s="157"/>
      <c r="N610" s="156"/>
      <c r="O610" s="156"/>
      <c r="P610" s="156"/>
      <c r="Q610" s="156"/>
      <c r="R610" s="157"/>
      <c r="S610" s="157"/>
      <c r="T610" s="157"/>
      <c r="U610" s="157"/>
      <c r="V610" s="157"/>
      <c r="W610" s="157"/>
      <c r="X610" s="157"/>
      <c r="Y610" s="157"/>
      <c r="Z610" s="147"/>
      <c r="AA610" s="147"/>
      <c r="AB610" s="147"/>
      <c r="AC610" s="147"/>
      <c r="AD610" s="147"/>
      <c r="AE610" s="147"/>
      <c r="AF610" s="147"/>
      <c r="AG610" s="147" t="s">
        <v>305</v>
      </c>
      <c r="AH610" s="147">
        <v>0</v>
      </c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</row>
    <row r="611" spans="1:60" ht="22.5" outlineLevel="3" x14ac:dyDescent="0.2">
      <c r="A611" s="154"/>
      <c r="B611" s="155"/>
      <c r="C611" s="188" t="s">
        <v>1055</v>
      </c>
      <c r="D611" s="159"/>
      <c r="E611" s="160">
        <v>28.934999999999999</v>
      </c>
      <c r="F611" s="157"/>
      <c r="G611" s="157"/>
      <c r="H611" s="157"/>
      <c r="I611" s="157"/>
      <c r="J611" s="157"/>
      <c r="K611" s="157"/>
      <c r="L611" s="157"/>
      <c r="M611" s="157"/>
      <c r="N611" s="156"/>
      <c r="O611" s="156"/>
      <c r="P611" s="156"/>
      <c r="Q611" s="156"/>
      <c r="R611" s="157"/>
      <c r="S611" s="157"/>
      <c r="T611" s="157"/>
      <c r="U611" s="157"/>
      <c r="V611" s="157"/>
      <c r="W611" s="157"/>
      <c r="X611" s="157"/>
      <c r="Y611" s="157"/>
      <c r="Z611" s="147"/>
      <c r="AA611" s="147"/>
      <c r="AB611" s="147"/>
      <c r="AC611" s="147"/>
      <c r="AD611" s="147"/>
      <c r="AE611" s="147"/>
      <c r="AF611" s="147"/>
      <c r="AG611" s="147" t="s">
        <v>305</v>
      </c>
      <c r="AH611" s="147">
        <v>0</v>
      </c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</row>
    <row r="612" spans="1:60" ht="45" outlineLevel="1" x14ac:dyDescent="0.2">
      <c r="A612" s="173">
        <v>196</v>
      </c>
      <c r="B612" s="174" t="s">
        <v>1056</v>
      </c>
      <c r="C612" s="187" t="s">
        <v>3682</v>
      </c>
      <c r="D612" s="175" t="s">
        <v>308</v>
      </c>
      <c r="E612" s="176">
        <v>62.29</v>
      </c>
      <c r="F612" s="177"/>
      <c r="G612" s="178">
        <f>ROUND(E612*F612,2)</f>
        <v>0</v>
      </c>
      <c r="H612" s="158"/>
      <c r="I612" s="157">
        <f>ROUND(E612*H612,2)</f>
        <v>0</v>
      </c>
      <c r="J612" s="158"/>
      <c r="K612" s="157">
        <f>ROUND(E612*J612,2)</f>
        <v>0</v>
      </c>
      <c r="L612" s="157">
        <v>21</v>
      </c>
      <c r="M612" s="157">
        <f>G612*(1+L612/100)</f>
        <v>0</v>
      </c>
      <c r="N612" s="156">
        <v>5.8599999999999998E-3</v>
      </c>
      <c r="O612" s="156">
        <f>ROUND(E612*N612,2)</f>
        <v>0.37</v>
      </c>
      <c r="P612" s="156">
        <v>0</v>
      </c>
      <c r="Q612" s="156">
        <f>ROUND(E612*P612,2)</f>
        <v>0</v>
      </c>
      <c r="R612" s="157"/>
      <c r="S612" s="157" t="s">
        <v>300</v>
      </c>
      <c r="T612" s="157" t="s">
        <v>300</v>
      </c>
      <c r="U612" s="157">
        <v>0.26600000000000001</v>
      </c>
      <c r="V612" s="157">
        <f>ROUND(E612*U612,2)</f>
        <v>16.57</v>
      </c>
      <c r="W612" s="157"/>
      <c r="X612" s="157" t="s">
        <v>301</v>
      </c>
      <c r="Y612" s="157" t="s">
        <v>302</v>
      </c>
      <c r="Z612" s="147"/>
      <c r="AA612" s="147"/>
      <c r="AB612" s="147"/>
      <c r="AC612" s="147"/>
      <c r="AD612" s="147"/>
      <c r="AE612" s="147"/>
      <c r="AF612" s="147"/>
      <c r="AG612" s="147" t="s">
        <v>303</v>
      </c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</row>
    <row r="613" spans="1:60" ht="22.5" outlineLevel="2" x14ac:dyDescent="0.2">
      <c r="A613" s="154"/>
      <c r="B613" s="155"/>
      <c r="C613" s="188" t="s">
        <v>530</v>
      </c>
      <c r="D613" s="159"/>
      <c r="E613" s="160">
        <v>12.025</v>
      </c>
      <c r="F613" s="157"/>
      <c r="G613" s="157"/>
      <c r="H613" s="157"/>
      <c r="I613" s="157"/>
      <c r="J613" s="157"/>
      <c r="K613" s="157"/>
      <c r="L613" s="157"/>
      <c r="M613" s="157"/>
      <c r="N613" s="156"/>
      <c r="O613" s="156"/>
      <c r="P613" s="156"/>
      <c r="Q613" s="156"/>
      <c r="R613" s="157"/>
      <c r="S613" s="157"/>
      <c r="T613" s="157"/>
      <c r="U613" s="157"/>
      <c r="V613" s="157"/>
      <c r="W613" s="157"/>
      <c r="X613" s="157"/>
      <c r="Y613" s="157"/>
      <c r="Z613" s="147"/>
      <c r="AA613" s="147"/>
      <c r="AB613" s="147"/>
      <c r="AC613" s="147"/>
      <c r="AD613" s="147"/>
      <c r="AE613" s="147"/>
      <c r="AF613" s="147"/>
      <c r="AG613" s="147" t="s">
        <v>305</v>
      </c>
      <c r="AH613" s="147">
        <v>0</v>
      </c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</row>
    <row r="614" spans="1:60" ht="22.5" outlineLevel="3" x14ac:dyDescent="0.2">
      <c r="A614" s="154"/>
      <c r="B614" s="155"/>
      <c r="C614" s="188" t="s">
        <v>1053</v>
      </c>
      <c r="D614" s="159"/>
      <c r="E614" s="160">
        <v>12.105</v>
      </c>
      <c r="F614" s="157"/>
      <c r="G614" s="157"/>
      <c r="H614" s="157"/>
      <c r="I614" s="157"/>
      <c r="J614" s="157"/>
      <c r="K614" s="157"/>
      <c r="L614" s="157"/>
      <c r="M614" s="157"/>
      <c r="N614" s="156"/>
      <c r="O614" s="156"/>
      <c r="P614" s="156"/>
      <c r="Q614" s="156"/>
      <c r="R614" s="157"/>
      <c r="S614" s="157"/>
      <c r="T614" s="157"/>
      <c r="U614" s="157"/>
      <c r="V614" s="157"/>
      <c r="W614" s="157"/>
      <c r="X614" s="157"/>
      <c r="Y614" s="157"/>
      <c r="Z614" s="147"/>
      <c r="AA614" s="147"/>
      <c r="AB614" s="147"/>
      <c r="AC614" s="147"/>
      <c r="AD614" s="147"/>
      <c r="AE614" s="147"/>
      <c r="AF614" s="147"/>
      <c r="AG614" s="147" t="s">
        <v>305</v>
      </c>
      <c r="AH614" s="147">
        <v>0</v>
      </c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</row>
    <row r="615" spans="1:60" outlineLevel="3" x14ac:dyDescent="0.2">
      <c r="A615" s="154"/>
      <c r="B615" s="155"/>
      <c r="C615" s="188" t="s">
        <v>1054</v>
      </c>
      <c r="D615" s="159"/>
      <c r="E615" s="160">
        <v>9.2249999999999996</v>
      </c>
      <c r="F615" s="157"/>
      <c r="G615" s="157"/>
      <c r="H615" s="157"/>
      <c r="I615" s="157"/>
      <c r="J615" s="157"/>
      <c r="K615" s="157"/>
      <c r="L615" s="157"/>
      <c r="M615" s="157"/>
      <c r="N615" s="156"/>
      <c r="O615" s="156"/>
      <c r="P615" s="156"/>
      <c r="Q615" s="156"/>
      <c r="R615" s="157"/>
      <c r="S615" s="157"/>
      <c r="T615" s="157"/>
      <c r="U615" s="157"/>
      <c r="V615" s="157"/>
      <c r="W615" s="157"/>
      <c r="X615" s="157"/>
      <c r="Y615" s="157"/>
      <c r="Z615" s="147"/>
      <c r="AA615" s="147"/>
      <c r="AB615" s="147"/>
      <c r="AC615" s="147"/>
      <c r="AD615" s="147"/>
      <c r="AE615" s="147"/>
      <c r="AF615" s="147"/>
      <c r="AG615" s="147" t="s">
        <v>305</v>
      </c>
      <c r="AH615" s="147">
        <v>0</v>
      </c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</row>
    <row r="616" spans="1:60" ht="22.5" outlineLevel="3" x14ac:dyDescent="0.2">
      <c r="A616" s="154"/>
      <c r="B616" s="155"/>
      <c r="C616" s="188" t="s">
        <v>1055</v>
      </c>
      <c r="D616" s="159"/>
      <c r="E616" s="160">
        <v>28.934999999999999</v>
      </c>
      <c r="F616" s="157"/>
      <c r="G616" s="157"/>
      <c r="H616" s="157"/>
      <c r="I616" s="157"/>
      <c r="J616" s="157"/>
      <c r="K616" s="157"/>
      <c r="L616" s="157"/>
      <c r="M616" s="157"/>
      <c r="N616" s="156"/>
      <c r="O616" s="156"/>
      <c r="P616" s="156"/>
      <c r="Q616" s="156"/>
      <c r="R616" s="157"/>
      <c r="S616" s="157"/>
      <c r="T616" s="157"/>
      <c r="U616" s="157"/>
      <c r="V616" s="157"/>
      <c r="W616" s="157"/>
      <c r="X616" s="157"/>
      <c r="Y616" s="157"/>
      <c r="Z616" s="147"/>
      <c r="AA616" s="147"/>
      <c r="AB616" s="147"/>
      <c r="AC616" s="147"/>
      <c r="AD616" s="147"/>
      <c r="AE616" s="147"/>
      <c r="AF616" s="147"/>
      <c r="AG616" s="147" t="s">
        <v>305</v>
      </c>
      <c r="AH616" s="147">
        <v>0</v>
      </c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</row>
    <row r="617" spans="1:60" ht="22.5" outlineLevel="1" x14ac:dyDescent="0.2">
      <c r="A617" s="173">
        <v>197</v>
      </c>
      <c r="B617" s="174" t="s">
        <v>1057</v>
      </c>
      <c r="C617" s="187" t="s">
        <v>1058</v>
      </c>
      <c r="D617" s="175" t="s">
        <v>308</v>
      </c>
      <c r="E617" s="176">
        <v>28.9</v>
      </c>
      <c r="F617" s="177"/>
      <c r="G617" s="178">
        <f>ROUND(E617*F617,2)</f>
        <v>0</v>
      </c>
      <c r="H617" s="158"/>
      <c r="I617" s="157">
        <f>ROUND(E617*H617,2)</f>
        <v>0</v>
      </c>
      <c r="J617" s="158"/>
      <c r="K617" s="157">
        <f>ROUND(E617*J617,2)</f>
        <v>0</v>
      </c>
      <c r="L617" s="157">
        <v>21</v>
      </c>
      <c r="M617" s="157">
        <f>G617*(1+L617/100)</f>
        <v>0</v>
      </c>
      <c r="N617" s="156">
        <v>0</v>
      </c>
      <c r="O617" s="156">
        <f>ROUND(E617*N617,2)</f>
        <v>0</v>
      </c>
      <c r="P617" s="156">
        <v>4.8700000000000002E-3</v>
      </c>
      <c r="Q617" s="156">
        <f>ROUND(E617*P617,2)</f>
        <v>0.14000000000000001</v>
      </c>
      <c r="R617" s="157"/>
      <c r="S617" s="157" t="s">
        <v>300</v>
      </c>
      <c r="T617" s="157" t="s">
        <v>300</v>
      </c>
      <c r="U617" s="157">
        <v>4.1000000000000002E-2</v>
      </c>
      <c r="V617" s="157">
        <f>ROUND(E617*U617,2)</f>
        <v>1.18</v>
      </c>
      <c r="W617" s="157"/>
      <c r="X617" s="157" t="s">
        <v>301</v>
      </c>
      <c r="Y617" s="157" t="s">
        <v>302</v>
      </c>
      <c r="Z617" s="147"/>
      <c r="AA617" s="147"/>
      <c r="AB617" s="147"/>
      <c r="AC617" s="147"/>
      <c r="AD617" s="147"/>
      <c r="AE617" s="147"/>
      <c r="AF617" s="147"/>
      <c r="AG617" s="147" t="s">
        <v>303</v>
      </c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</row>
    <row r="618" spans="1:60" outlineLevel="2" x14ac:dyDescent="0.2">
      <c r="A618" s="154"/>
      <c r="B618" s="155"/>
      <c r="C618" s="188" t="s">
        <v>984</v>
      </c>
      <c r="D618" s="159"/>
      <c r="E618" s="160">
        <v>28.9</v>
      </c>
      <c r="F618" s="157"/>
      <c r="G618" s="157"/>
      <c r="H618" s="157"/>
      <c r="I618" s="157"/>
      <c r="J618" s="157"/>
      <c r="K618" s="157"/>
      <c r="L618" s="157"/>
      <c r="M618" s="157"/>
      <c r="N618" s="156"/>
      <c r="O618" s="156"/>
      <c r="P618" s="156"/>
      <c r="Q618" s="156"/>
      <c r="R618" s="157"/>
      <c r="S618" s="157"/>
      <c r="T618" s="157"/>
      <c r="U618" s="157"/>
      <c r="V618" s="157"/>
      <c r="W618" s="157"/>
      <c r="X618" s="157"/>
      <c r="Y618" s="157"/>
      <c r="Z618" s="147"/>
      <c r="AA618" s="147"/>
      <c r="AB618" s="147"/>
      <c r="AC618" s="147"/>
      <c r="AD618" s="147"/>
      <c r="AE618" s="147"/>
      <c r="AF618" s="147"/>
      <c r="AG618" s="147" t="s">
        <v>305</v>
      </c>
      <c r="AH618" s="147">
        <v>0</v>
      </c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</row>
    <row r="619" spans="1:60" outlineLevel="1" x14ac:dyDescent="0.2">
      <c r="A619" s="179">
        <v>198</v>
      </c>
      <c r="B619" s="180" t="s">
        <v>1059</v>
      </c>
      <c r="C619" s="189" t="s">
        <v>1060</v>
      </c>
      <c r="D619" s="181" t="s">
        <v>348</v>
      </c>
      <c r="E619" s="182">
        <v>3.7036699999999998</v>
      </c>
      <c r="F619" s="183"/>
      <c r="G619" s="184">
        <f>ROUND(E619*F619,2)</f>
        <v>0</v>
      </c>
      <c r="H619" s="158"/>
      <c r="I619" s="157">
        <f>ROUND(E619*H619,2)</f>
        <v>0</v>
      </c>
      <c r="J619" s="158"/>
      <c r="K619" s="157">
        <f>ROUND(E619*J619,2)</f>
        <v>0</v>
      </c>
      <c r="L619" s="157">
        <v>21</v>
      </c>
      <c r="M619" s="157">
        <f>G619*(1+L619/100)</f>
        <v>0</v>
      </c>
      <c r="N619" s="156">
        <v>0</v>
      </c>
      <c r="O619" s="156">
        <f>ROUND(E619*N619,2)</f>
        <v>0</v>
      </c>
      <c r="P619" s="156">
        <v>0</v>
      </c>
      <c r="Q619" s="156">
        <f>ROUND(E619*P619,2)</f>
        <v>0</v>
      </c>
      <c r="R619" s="157"/>
      <c r="S619" s="157" t="s">
        <v>300</v>
      </c>
      <c r="T619" s="157" t="s">
        <v>300</v>
      </c>
      <c r="U619" s="157">
        <v>1.5980000000000001</v>
      </c>
      <c r="V619" s="157">
        <f>ROUND(E619*U619,2)</f>
        <v>5.92</v>
      </c>
      <c r="W619" s="157"/>
      <c r="X619" s="157" t="s">
        <v>206</v>
      </c>
      <c r="Y619" s="157" t="s">
        <v>302</v>
      </c>
      <c r="Z619" s="147"/>
      <c r="AA619" s="147"/>
      <c r="AB619" s="147"/>
      <c r="AC619" s="147"/>
      <c r="AD619" s="147"/>
      <c r="AE619" s="147"/>
      <c r="AF619" s="147"/>
      <c r="AG619" s="147" t="s">
        <v>458</v>
      </c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</row>
    <row r="620" spans="1:60" x14ac:dyDescent="0.2">
      <c r="A620" s="163" t="s">
        <v>295</v>
      </c>
      <c r="B620" s="164" t="s">
        <v>214</v>
      </c>
      <c r="C620" s="186" t="s">
        <v>215</v>
      </c>
      <c r="D620" s="165"/>
      <c r="E620" s="166"/>
      <c r="F620" s="167"/>
      <c r="G620" s="168">
        <f>SUMIF(AG621:AG630,"&lt;&gt;NOR",G621:G630)</f>
        <v>0</v>
      </c>
      <c r="H620" s="162"/>
      <c r="I620" s="162">
        <f>SUM(I621:I630)</f>
        <v>0</v>
      </c>
      <c r="J620" s="162"/>
      <c r="K620" s="162">
        <f>SUM(K621:K630)</f>
        <v>0</v>
      </c>
      <c r="L620" s="162"/>
      <c r="M620" s="162">
        <f>SUM(M621:M630)</f>
        <v>0</v>
      </c>
      <c r="N620" s="161"/>
      <c r="O620" s="161">
        <f>SUM(O621:O630)</f>
        <v>0.4</v>
      </c>
      <c r="P620" s="161"/>
      <c r="Q620" s="161">
        <f>SUM(Q621:Q630)</f>
        <v>0</v>
      </c>
      <c r="R620" s="162"/>
      <c r="S620" s="162"/>
      <c r="T620" s="162"/>
      <c r="U620" s="162"/>
      <c r="V620" s="162">
        <f>SUM(V621:V630)</f>
        <v>14.9</v>
      </c>
      <c r="W620" s="162"/>
      <c r="X620" s="162"/>
      <c r="Y620" s="162"/>
      <c r="AG620" t="s">
        <v>296</v>
      </c>
    </row>
    <row r="621" spans="1:60" ht="45" outlineLevel="1" x14ac:dyDescent="0.2">
      <c r="A621" s="173">
        <v>199</v>
      </c>
      <c r="B621" s="174" t="s">
        <v>1061</v>
      </c>
      <c r="C621" s="187" t="s">
        <v>3683</v>
      </c>
      <c r="D621" s="175" t="s">
        <v>308</v>
      </c>
      <c r="E621" s="176">
        <v>62.7</v>
      </c>
      <c r="F621" s="177"/>
      <c r="G621" s="178">
        <f>ROUND(E621*F621,2)</f>
        <v>0</v>
      </c>
      <c r="H621" s="158"/>
      <c r="I621" s="157">
        <f>ROUND(E621*H621,2)</f>
        <v>0</v>
      </c>
      <c r="J621" s="158"/>
      <c r="K621" s="157">
        <f>ROUND(E621*J621,2)</f>
        <v>0</v>
      </c>
      <c r="L621" s="157">
        <v>21</v>
      </c>
      <c r="M621" s="157">
        <f>G621*(1+L621/100)</f>
        <v>0</v>
      </c>
      <c r="N621" s="156">
        <v>5.8700000000000002E-3</v>
      </c>
      <c r="O621" s="156">
        <f>ROUND(E621*N621,2)</f>
        <v>0.37</v>
      </c>
      <c r="P621" s="156">
        <v>0</v>
      </c>
      <c r="Q621" s="156">
        <f>ROUND(E621*P621,2)</f>
        <v>0</v>
      </c>
      <c r="R621" s="157"/>
      <c r="S621" s="157" t="s">
        <v>300</v>
      </c>
      <c r="T621" s="157" t="s">
        <v>300</v>
      </c>
      <c r="U621" s="157">
        <v>0.2</v>
      </c>
      <c r="V621" s="157">
        <f>ROUND(E621*U621,2)</f>
        <v>12.54</v>
      </c>
      <c r="W621" s="157"/>
      <c r="X621" s="157" t="s">
        <v>301</v>
      </c>
      <c r="Y621" s="157" t="s">
        <v>302</v>
      </c>
      <c r="Z621" s="147"/>
      <c r="AA621" s="147"/>
      <c r="AB621" s="147"/>
      <c r="AC621" s="147"/>
      <c r="AD621" s="147"/>
      <c r="AE621" s="147"/>
      <c r="AF621" s="147"/>
      <c r="AG621" s="147" t="s">
        <v>303</v>
      </c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</row>
    <row r="622" spans="1:60" outlineLevel="2" x14ac:dyDescent="0.2">
      <c r="A622" s="154"/>
      <c r="B622" s="155"/>
      <c r="C622" s="188" t="s">
        <v>1062</v>
      </c>
      <c r="D622" s="159"/>
      <c r="E622" s="160">
        <v>20.9</v>
      </c>
      <c r="F622" s="157"/>
      <c r="G622" s="157"/>
      <c r="H622" s="157"/>
      <c r="I622" s="157"/>
      <c r="J622" s="157"/>
      <c r="K622" s="157"/>
      <c r="L622" s="157"/>
      <c r="M622" s="157"/>
      <c r="N622" s="156"/>
      <c r="O622" s="156"/>
      <c r="P622" s="156"/>
      <c r="Q622" s="156"/>
      <c r="R622" s="157"/>
      <c r="S622" s="157"/>
      <c r="T622" s="157"/>
      <c r="U622" s="157"/>
      <c r="V622" s="157"/>
      <c r="W622" s="157"/>
      <c r="X622" s="157"/>
      <c r="Y622" s="157"/>
      <c r="Z622" s="147"/>
      <c r="AA622" s="147"/>
      <c r="AB622" s="147"/>
      <c r="AC622" s="147"/>
      <c r="AD622" s="147"/>
      <c r="AE622" s="147"/>
      <c r="AF622" s="147"/>
      <c r="AG622" s="147" t="s">
        <v>305</v>
      </c>
      <c r="AH622" s="147">
        <v>0</v>
      </c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</row>
    <row r="623" spans="1:60" outlineLevel="3" x14ac:dyDescent="0.2">
      <c r="A623" s="154"/>
      <c r="B623" s="155"/>
      <c r="C623" s="188" t="s">
        <v>1063</v>
      </c>
      <c r="D623" s="159"/>
      <c r="E623" s="160">
        <v>41.8</v>
      </c>
      <c r="F623" s="157"/>
      <c r="G623" s="157"/>
      <c r="H623" s="157"/>
      <c r="I623" s="157"/>
      <c r="J623" s="157"/>
      <c r="K623" s="157"/>
      <c r="L623" s="157"/>
      <c r="M623" s="157"/>
      <c r="N623" s="156"/>
      <c r="O623" s="156"/>
      <c r="P623" s="156"/>
      <c r="Q623" s="156"/>
      <c r="R623" s="157"/>
      <c r="S623" s="157"/>
      <c r="T623" s="157"/>
      <c r="U623" s="157"/>
      <c r="V623" s="157"/>
      <c r="W623" s="157"/>
      <c r="X623" s="157"/>
      <c r="Y623" s="157"/>
      <c r="Z623" s="147"/>
      <c r="AA623" s="147"/>
      <c r="AB623" s="147"/>
      <c r="AC623" s="147"/>
      <c r="AD623" s="147"/>
      <c r="AE623" s="147"/>
      <c r="AF623" s="147"/>
      <c r="AG623" s="147" t="s">
        <v>305</v>
      </c>
      <c r="AH623" s="147">
        <v>0</v>
      </c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</row>
    <row r="624" spans="1:60" ht="22.5" outlineLevel="1" x14ac:dyDescent="0.2">
      <c r="A624" s="173">
        <v>200</v>
      </c>
      <c r="B624" s="174" t="s">
        <v>1064</v>
      </c>
      <c r="C624" s="187" t="s">
        <v>1065</v>
      </c>
      <c r="D624" s="175" t="s">
        <v>308</v>
      </c>
      <c r="E624" s="176">
        <v>62.7</v>
      </c>
      <c r="F624" s="177"/>
      <c r="G624" s="178">
        <f>ROUND(E624*F624,2)</f>
        <v>0</v>
      </c>
      <c r="H624" s="158"/>
      <c r="I624" s="157">
        <f>ROUND(E624*H624,2)</f>
        <v>0</v>
      </c>
      <c r="J624" s="158"/>
      <c r="K624" s="157">
        <f>ROUND(E624*J624,2)</f>
        <v>0</v>
      </c>
      <c r="L624" s="157">
        <v>21</v>
      </c>
      <c r="M624" s="157">
        <f>G624*(1+L624/100)</f>
        <v>0</v>
      </c>
      <c r="N624" s="156">
        <v>0</v>
      </c>
      <c r="O624" s="156">
        <f>ROUND(E624*N624,2)</f>
        <v>0</v>
      </c>
      <c r="P624" s="156">
        <v>0</v>
      </c>
      <c r="Q624" s="156">
        <f>ROUND(E624*P624,2)</f>
        <v>0</v>
      </c>
      <c r="R624" s="157"/>
      <c r="S624" s="157" t="s">
        <v>300</v>
      </c>
      <c r="T624" s="157" t="s">
        <v>300</v>
      </c>
      <c r="U624" s="157">
        <v>2.75E-2</v>
      </c>
      <c r="V624" s="157">
        <f>ROUND(E624*U624,2)</f>
        <v>1.72</v>
      </c>
      <c r="W624" s="157"/>
      <c r="X624" s="157" t="s">
        <v>301</v>
      </c>
      <c r="Y624" s="157" t="s">
        <v>302</v>
      </c>
      <c r="Z624" s="147"/>
      <c r="AA624" s="147"/>
      <c r="AB624" s="147"/>
      <c r="AC624" s="147"/>
      <c r="AD624" s="147"/>
      <c r="AE624" s="147"/>
      <c r="AF624" s="147"/>
      <c r="AG624" s="147" t="s">
        <v>303</v>
      </c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</row>
    <row r="625" spans="1:60" outlineLevel="2" x14ac:dyDescent="0.2">
      <c r="A625" s="154"/>
      <c r="B625" s="155"/>
      <c r="C625" s="188" t="s">
        <v>1062</v>
      </c>
      <c r="D625" s="159"/>
      <c r="E625" s="160">
        <v>20.9</v>
      </c>
      <c r="F625" s="157"/>
      <c r="G625" s="157"/>
      <c r="H625" s="157"/>
      <c r="I625" s="157"/>
      <c r="J625" s="157"/>
      <c r="K625" s="157"/>
      <c r="L625" s="157"/>
      <c r="M625" s="157"/>
      <c r="N625" s="156"/>
      <c r="O625" s="156"/>
      <c r="P625" s="156"/>
      <c r="Q625" s="156"/>
      <c r="R625" s="157"/>
      <c r="S625" s="157"/>
      <c r="T625" s="157"/>
      <c r="U625" s="157"/>
      <c r="V625" s="157"/>
      <c r="W625" s="157"/>
      <c r="X625" s="157"/>
      <c r="Y625" s="157"/>
      <c r="Z625" s="147"/>
      <c r="AA625" s="147"/>
      <c r="AB625" s="147"/>
      <c r="AC625" s="147"/>
      <c r="AD625" s="147"/>
      <c r="AE625" s="147"/>
      <c r="AF625" s="147"/>
      <c r="AG625" s="147" t="s">
        <v>305</v>
      </c>
      <c r="AH625" s="147">
        <v>0</v>
      </c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</row>
    <row r="626" spans="1:60" outlineLevel="3" x14ac:dyDescent="0.2">
      <c r="A626" s="154"/>
      <c r="B626" s="155"/>
      <c r="C626" s="188" t="s">
        <v>1063</v>
      </c>
      <c r="D626" s="159"/>
      <c r="E626" s="160">
        <v>41.8</v>
      </c>
      <c r="F626" s="157"/>
      <c r="G626" s="157"/>
      <c r="H626" s="157"/>
      <c r="I626" s="157"/>
      <c r="J626" s="157"/>
      <c r="K626" s="157"/>
      <c r="L626" s="157"/>
      <c r="M626" s="157"/>
      <c r="N626" s="156"/>
      <c r="O626" s="156"/>
      <c r="P626" s="156"/>
      <c r="Q626" s="156"/>
      <c r="R626" s="157"/>
      <c r="S626" s="157"/>
      <c r="T626" s="157"/>
      <c r="U626" s="157"/>
      <c r="V626" s="157"/>
      <c r="W626" s="157"/>
      <c r="X626" s="157"/>
      <c r="Y626" s="157"/>
      <c r="Z626" s="147"/>
      <c r="AA626" s="147"/>
      <c r="AB626" s="147"/>
      <c r="AC626" s="147"/>
      <c r="AD626" s="147"/>
      <c r="AE626" s="147"/>
      <c r="AF626" s="147"/>
      <c r="AG626" s="147" t="s">
        <v>305</v>
      </c>
      <c r="AH626" s="147">
        <v>0</v>
      </c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</row>
    <row r="627" spans="1:60" outlineLevel="1" x14ac:dyDescent="0.2">
      <c r="A627" s="173">
        <v>201</v>
      </c>
      <c r="B627" s="174" t="s">
        <v>1066</v>
      </c>
      <c r="C627" s="187" t="s">
        <v>3684</v>
      </c>
      <c r="D627" s="175" t="s">
        <v>1067</v>
      </c>
      <c r="E627" s="176">
        <v>31.35</v>
      </c>
      <c r="F627" s="177"/>
      <c r="G627" s="178">
        <f>ROUND(E627*F627,2)</f>
        <v>0</v>
      </c>
      <c r="H627" s="158"/>
      <c r="I627" s="157">
        <f>ROUND(E627*H627,2)</f>
        <v>0</v>
      </c>
      <c r="J627" s="158"/>
      <c r="K627" s="157">
        <f>ROUND(E627*J627,2)</f>
        <v>0</v>
      </c>
      <c r="L627" s="157">
        <v>21</v>
      </c>
      <c r="M627" s="157">
        <f>G627*(1+L627/100)</f>
        <v>0</v>
      </c>
      <c r="N627" s="156">
        <v>9.2000000000000003E-4</v>
      </c>
      <c r="O627" s="156">
        <f>ROUND(E627*N627,2)</f>
        <v>0.03</v>
      </c>
      <c r="P627" s="156">
        <v>0</v>
      </c>
      <c r="Q627" s="156">
        <f>ROUND(E627*P627,2)</f>
        <v>0</v>
      </c>
      <c r="R627" s="157" t="s">
        <v>349</v>
      </c>
      <c r="S627" s="157" t="s">
        <v>300</v>
      </c>
      <c r="T627" s="157" t="s">
        <v>300</v>
      </c>
      <c r="U627" s="157">
        <v>0</v>
      </c>
      <c r="V627" s="157">
        <f>ROUND(E627*U627,2)</f>
        <v>0</v>
      </c>
      <c r="W627" s="157"/>
      <c r="X627" s="157" t="s">
        <v>334</v>
      </c>
      <c r="Y627" s="157" t="s">
        <v>302</v>
      </c>
      <c r="Z627" s="147"/>
      <c r="AA627" s="147"/>
      <c r="AB627" s="147"/>
      <c r="AC627" s="147"/>
      <c r="AD627" s="147"/>
      <c r="AE627" s="147"/>
      <c r="AF627" s="147"/>
      <c r="AG627" s="147" t="s">
        <v>335</v>
      </c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</row>
    <row r="628" spans="1:60" outlineLevel="2" x14ac:dyDescent="0.2">
      <c r="A628" s="154"/>
      <c r="B628" s="155"/>
      <c r="C628" s="188" t="s">
        <v>1068</v>
      </c>
      <c r="D628" s="159"/>
      <c r="E628" s="160">
        <v>10.45</v>
      </c>
      <c r="F628" s="157"/>
      <c r="G628" s="157"/>
      <c r="H628" s="157"/>
      <c r="I628" s="157"/>
      <c r="J628" s="157"/>
      <c r="K628" s="157"/>
      <c r="L628" s="157"/>
      <c r="M628" s="157"/>
      <c r="N628" s="156"/>
      <c r="O628" s="156"/>
      <c r="P628" s="156"/>
      <c r="Q628" s="156"/>
      <c r="R628" s="157"/>
      <c r="S628" s="157"/>
      <c r="T628" s="157"/>
      <c r="U628" s="157"/>
      <c r="V628" s="157"/>
      <c r="W628" s="157"/>
      <c r="X628" s="157"/>
      <c r="Y628" s="157"/>
      <c r="Z628" s="147"/>
      <c r="AA628" s="147"/>
      <c r="AB628" s="147"/>
      <c r="AC628" s="147"/>
      <c r="AD628" s="147"/>
      <c r="AE628" s="147"/>
      <c r="AF628" s="147"/>
      <c r="AG628" s="147" t="s">
        <v>305</v>
      </c>
      <c r="AH628" s="147">
        <v>0</v>
      </c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</row>
    <row r="629" spans="1:60" outlineLevel="3" x14ac:dyDescent="0.2">
      <c r="A629" s="154"/>
      <c r="B629" s="155"/>
      <c r="C629" s="188" t="s">
        <v>1069</v>
      </c>
      <c r="D629" s="159"/>
      <c r="E629" s="160">
        <v>20.9</v>
      </c>
      <c r="F629" s="157"/>
      <c r="G629" s="157"/>
      <c r="H629" s="157"/>
      <c r="I629" s="157"/>
      <c r="J629" s="157"/>
      <c r="K629" s="157"/>
      <c r="L629" s="157"/>
      <c r="M629" s="157"/>
      <c r="N629" s="156"/>
      <c r="O629" s="156"/>
      <c r="P629" s="156"/>
      <c r="Q629" s="156"/>
      <c r="R629" s="157"/>
      <c r="S629" s="157"/>
      <c r="T629" s="157"/>
      <c r="U629" s="157"/>
      <c r="V629" s="157"/>
      <c r="W629" s="157"/>
      <c r="X629" s="157"/>
      <c r="Y629" s="157"/>
      <c r="Z629" s="147"/>
      <c r="AA629" s="147"/>
      <c r="AB629" s="147"/>
      <c r="AC629" s="147"/>
      <c r="AD629" s="147"/>
      <c r="AE629" s="147"/>
      <c r="AF629" s="147"/>
      <c r="AG629" s="147" t="s">
        <v>305</v>
      </c>
      <c r="AH629" s="147">
        <v>0</v>
      </c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</row>
    <row r="630" spans="1:60" outlineLevel="1" x14ac:dyDescent="0.2">
      <c r="A630" s="179">
        <v>202</v>
      </c>
      <c r="B630" s="180" t="s">
        <v>1070</v>
      </c>
      <c r="C630" s="189" t="s">
        <v>1071</v>
      </c>
      <c r="D630" s="181" t="s">
        <v>348</v>
      </c>
      <c r="E630" s="182">
        <v>0.39689000000000002</v>
      </c>
      <c r="F630" s="183"/>
      <c r="G630" s="184">
        <f>ROUND(E630*F630,2)</f>
        <v>0</v>
      </c>
      <c r="H630" s="158"/>
      <c r="I630" s="157">
        <f>ROUND(E630*H630,2)</f>
        <v>0</v>
      </c>
      <c r="J630" s="158"/>
      <c r="K630" s="157">
        <f>ROUND(E630*J630,2)</f>
        <v>0</v>
      </c>
      <c r="L630" s="157">
        <v>21</v>
      </c>
      <c r="M630" s="157">
        <f>G630*(1+L630/100)</f>
        <v>0</v>
      </c>
      <c r="N630" s="156">
        <v>0</v>
      </c>
      <c r="O630" s="156">
        <f>ROUND(E630*N630,2)</f>
        <v>0</v>
      </c>
      <c r="P630" s="156">
        <v>0</v>
      </c>
      <c r="Q630" s="156">
        <f>ROUND(E630*P630,2)</f>
        <v>0</v>
      </c>
      <c r="R630" s="157"/>
      <c r="S630" s="157" t="s">
        <v>300</v>
      </c>
      <c r="T630" s="157" t="s">
        <v>300</v>
      </c>
      <c r="U630" s="157">
        <v>1.609</v>
      </c>
      <c r="V630" s="157">
        <f>ROUND(E630*U630,2)</f>
        <v>0.64</v>
      </c>
      <c r="W630" s="157"/>
      <c r="X630" s="157" t="s">
        <v>206</v>
      </c>
      <c r="Y630" s="157" t="s">
        <v>302</v>
      </c>
      <c r="Z630" s="147"/>
      <c r="AA630" s="147"/>
      <c r="AB630" s="147"/>
      <c r="AC630" s="147"/>
      <c r="AD630" s="147"/>
      <c r="AE630" s="147"/>
      <c r="AF630" s="147"/>
      <c r="AG630" s="147" t="s">
        <v>458</v>
      </c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</row>
    <row r="631" spans="1:60" x14ac:dyDescent="0.2">
      <c r="A631" s="163" t="s">
        <v>295</v>
      </c>
      <c r="B631" s="164" t="s">
        <v>216</v>
      </c>
      <c r="C631" s="186" t="s">
        <v>217</v>
      </c>
      <c r="D631" s="165"/>
      <c r="E631" s="166"/>
      <c r="F631" s="167"/>
      <c r="G631" s="168">
        <f>SUMIF(AG632:AG664,"&lt;&gt;NOR",G632:G664)</f>
        <v>0</v>
      </c>
      <c r="H631" s="162"/>
      <c r="I631" s="162">
        <f>SUM(I632:I664)</f>
        <v>0</v>
      </c>
      <c r="J631" s="162"/>
      <c r="K631" s="162">
        <f>SUM(K632:K664)</f>
        <v>0</v>
      </c>
      <c r="L631" s="162"/>
      <c r="M631" s="162">
        <f>SUM(M632:M664)</f>
        <v>0</v>
      </c>
      <c r="N631" s="161"/>
      <c r="O631" s="161">
        <f>SUM(O632:O664)</f>
        <v>3.21</v>
      </c>
      <c r="P631" s="161"/>
      <c r="Q631" s="161">
        <f>SUM(Q632:Q664)</f>
        <v>0</v>
      </c>
      <c r="R631" s="162"/>
      <c r="S631" s="162"/>
      <c r="T631" s="162"/>
      <c r="U631" s="162"/>
      <c r="V631" s="162">
        <f>SUM(V632:V664)</f>
        <v>126.07000000000001</v>
      </c>
      <c r="W631" s="162"/>
      <c r="X631" s="162"/>
      <c r="Y631" s="162"/>
      <c r="AG631" t="s">
        <v>296</v>
      </c>
    </row>
    <row r="632" spans="1:60" ht="22.5" outlineLevel="1" x14ac:dyDescent="0.2">
      <c r="A632" s="173">
        <v>203</v>
      </c>
      <c r="B632" s="174" t="s">
        <v>1072</v>
      </c>
      <c r="C632" s="187" t="s">
        <v>3685</v>
      </c>
      <c r="D632" s="175" t="s">
        <v>308</v>
      </c>
      <c r="E632" s="176">
        <v>33.5</v>
      </c>
      <c r="F632" s="177"/>
      <c r="G632" s="178">
        <f>ROUND(E632*F632,2)</f>
        <v>0</v>
      </c>
      <c r="H632" s="158"/>
      <c r="I632" s="157">
        <f>ROUND(E632*H632,2)</f>
        <v>0</v>
      </c>
      <c r="J632" s="158"/>
      <c r="K632" s="157">
        <f>ROUND(E632*J632,2)</f>
        <v>0</v>
      </c>
      <c r="L632" s="157">
        <v>21</v>
      </c>
      <c r="M632" s="157">
        <f>G632*(1+L632/100)</f>
        <v>0</v>
      </c>
      <c r="N632" s="156">
        <v>6.0000000000000002E-5</v>
      </c>
      <c r="O632" s="156">
        <f>ROUND(E632*N632,2)</f>
        <v>0</v>
      </c>
      <c r="P632" s="156">
        <v>0</v>
      </c>
      <c r="Q632" s="156">
        <f>ROUND(E632*P632,2)</f>
        <v>0</v>
      </c>
      <c r="R632" s="157"/>
      <c r="S632" s="157" t="s">
        <v>300</v>
      </c>
      <c r="T632" s="157" t="s">
        <v>300</v>
      </c>
      <c r="U632" s="157">
        <v>7.0000000000000007E-2</v>
      </c>
      <c r="V632" s="157">
        <f>ROUND(E632*U632,2)</f>
        <v>2.35</v>
      </c>
      <c r="W632" s="157"/>
      <c r="X632" s="157" t="s">
        <v>301</v>
      </c>
      <c r="Y632" s="157" t="s">
        <v>302</v>
      </c>
      <c r="Z632" s="147"/>
      <c r="AA632" s="147"/>
      <c r="AB632" s="147"/>
      <c r="AC632" s="147"/>
      <c r="AD632" s="147"/>
      <c r="AE632" s="147"/>
      <c r="AF632" s="147"/>
      <c r="AG632" s="147" t="s">
        <v>303</v>
      </c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</row>
    <row r="633" spans="1:60" outlineLevel="2" x14ac:dyDescent="0.2">
      <c r="A633" s="154"/>
      <c r="B633" s="155"/>
      <c r="C633" s="188" t="s">
        <v>810</v>
      </c>
      <c r="D633" s="159"/>
      <c r="E633" s="160">
        <v>33.5</v>
      </c>
      <c r="F633" s="157"/>
      <c r="G633" s="157"/>
      <c r="H633" s="157"/>
      <c r="I633" s="157"/>
      <c r="J633" s="157"/>
      <c r="K633" s="157"/>
      <c r="L633" s="157"/>
      <c r="M633" s="157"/>
      <c r="N633" s="156"/>
      <c r="O633" s="156"/>
      <c r="P633" s="156"/>
      <c r="Q633" s="156"/>
      <c r="R633" s="157"/>
      <c r="S633" s="157"/>
      <c r="T633" s="157"/>
      <c r="U633" s="157"/>
      <c r="V633" s="157"/>
      <c r="W633" s="157"/>
      <c r="X633" s="157"/>
      <c r="Y633" s="157"/>
      <c r="Z633" s="147"/>
      <c r="AA633" s="147"/>
      <c r="AB633" s="147"/>
      <c r="AC633" s="147"/>
      <c r="AD633" s="147"/>
      <c r="AE633" s="147"/>
      <c r="AF633" s="147"/>
      <c r="AG633" s="147" t="s">
        <v>305</v>
      </c>
      <c r="AH633" s="147">
        <v>0</v>
      </c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</row>
    <row r="634" spans="1:60" ht="22.5" outlineLevel="1" x14ac:dyDescent="0.2">
      <c r="A634" s="173">
        <v>204</v>
      </c>
      <c r="B634" s="174" t="s">
        <v>1073</v>
      </c>
      <c r="C634" s="187" t="s">
        <v>1074</v>
      </c>
      <c r="D634" s="175" t="s">
        <v>308</v>
      </c>
      <c r="E634" s="176">
        <v>62.7</v>
      </c>
      <c r="F634" s="177"/>
      <c r="G634" s="178">
        <f>ROUND(E634*F634,2)</f>
        <v>0</v>
      </c>
      <c r="H634" s="158"/>
      <c r="I634" s="157">
        <f>ROUND(E634*H634,2)</f>
        <v>0</v>
      </c>
      <c r="J634" s="158"/>
      <c r="K634" s="157">
        <f>ROUND(E634*J634,2)</f>
        <v>0</v>
      </c>
      <c r="L634" s="157">
        <v>21</v>
      </c>
      <c r="M634" s="157">
        <f>G634*(1+L634/100)</f>
        <v>0</v>
      </c>
      <c r="N634" s="156">
        <v>6.0000000000000002E-5</v>
      </c>
      <c r="O634" s="156">
        <f>ROUND(E634*N634,2)</f>
        <v>0</v>
      </c>
      <c r="P634" s="156">
        <v>0</v>
      </c>
      <c r="Q634" s="156">
        <f>ROUND(E634*P634,2)</f>
        <v>0</v>
      </c>
      <c r="R634" s="157"/>
      <c r="S634" s="157" t="s">
        <v>300</v>
      </c>
      <c r="T634" s="157" t="s">
        <v>300</v>
      </c>
      <c r="U634" s="157">
        <v>0.18</v>
      </c>
      <c r="V634" s="157">
        <f>ROUND(E634*U634,2)</f>
        <v>11.29</v>
      </c>
      <c r="W634" s="157"/>
      <c r="X634" s="157" t="s">
        <v>301</v>
      </c>
      <c r="Y634" s="157" t="s">
        <v>302</v>
      </c>
      <c r="Z634" s="147"/>
      <c r="AA634" s="147"/>
      <c r="AB634" s="147"/>
      <c r="AC634" s="147"/>
      <c r="AD634" s="147"/>
      <c r="AE634" s="147"/>
      <c r="AF634" s="147"/>
      <c r="AG634" s="147" t="s">
        <v>303</v>
      </c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</row>
    <row r="635" spans="1:60" outlineLevel="2" x14ac:dyDescent="0.2">
      <c r="A635" s="154"/>
      <c r="B635" s="155"/>
      <c r="C635" s="188" t="s">
        <v>1062</v>
      </c>
      <c r="D635" s="159"/>
      <c r="E635" s="160">
        <v>20.9</v>
      </c>
      <c r="F635" s="157"/>
      <c r="G635" s="157"/>
      <c r="H635" s="157"/>
      <c r="I635" s="157"/>
      <c r="J635" s="157"/>
      <c r="K635" s="157"/>
      <c r="L635" s="157"/>
      <c r="M635" s="157"/>
      <c r="N635" s="156"/>
      <c r="O635" s="156"/>
      <c r="P635" s="156"/>
      <c r="Q635" s="156"/>
      <c r="R635" s="157"/>
      <c r="S635" s="157"/>
      <c r="T635" s="157"/>
      <c r="U635" s="157"/>
      <c r="V635" s="157"/>
      <c r="W635" s="157"/>
      <c r="X635" s="157"/>
      <c r="Y635" s="157"/>
      <c r="Z635" s="147"/>
      <c r="AA635" s="147"/>
      <c r="AB635" s="147"/>
      <c r="AC635" s="147"/>
      <c r="AD635" s="147"/>
      <c r="AE635" s="147"/>
      <c r="AF635" s="147"/>
      <c r="AG635" s="147" t="s">
        <v>305</v>
      </c>
      <c r="AH635" s="147">
        <v>0</v>
      </c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</row>
    <row r="636" spans="1:60" outlineLevel="3" x14ac:dyDescent="0.2">
      <c r="A636" s="154"/>
      <c r="B636" s="155"/>
      <c r="C636" s="188" t="s">
        <v>1063</v>
      </c>
      <c r="D636" s="159"/>
      <c r="E636" s="160">
        <v>41.8</v>
      </c>
      <c r="F636" s="157"/>
      <c r="G636" s="157"/>
      <c r="H636" s="157"/>
      <c r="I636" s="157"/>
      <c r="J636" s="157"/>
      <c r="K636" s="157"/>
      <c r="L636" s="157"/>
      <c r="M636" s="157"/>
      <c r="N636" s="156"/>
      <c r="O636" s="156"/>
      <c r="P636" s="156"/>
      <c r="Q636" s="156"/>
      <c r="R636" s="157"/>
      <c r="S636" s="157"/>
      <c r="T636" s="157"/>
      <c r="U636" s="157"/>
      <c r="V636" s="157"/>
      <c r="W636" s="157"/>
      <c r="X636" s="157"/>
      <c r="Y636" s="157"/>
      <c r="Z636" s="147"/>
      <c r="AA636" s="147"/>
      <c r="AB636" s="147"/>
      <c r="AC636" s="147"/>
      <c r="AD636" s="147"/>
      <c r="AE636" s="147"/>
      <c r="AF636" s="147"/>
      <c r="AG636" s="147" t="s">
        <v>305</v>
      </c>
      <c r="AH636" s="147">
        <v>0</v>
      </c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</row>
    <row r="637" spans="1:60" ht="45" outlineLevel="1" x14ac:dyDescent="0.2">
      <c r="A637" s="173">
        <v>205</v>
      </c>
      <c r="B637" s="174" t="s">
        <v>1075</v>
      </c>
      <c r="C637" s="187" t="s">
        <v>3686</v>
      </c>
      <c r="D637" s="175" t="s">
        <v>338</v>
      </c>
      <c r="E637" s="176">
        <v>8.6525999999999996</v>
      </c>
      <c r="F637" s="177"/>
      <c r="G637" s="178">
        <f>ROUND(E637*F637,2)</f>
        <v>0</v>
      </c>
      <c r="H637" s="158"/>
      <c r="I637" s="157">
        <f>ROUND(E637*H637,2)</f>
        <v>0</v>
      </c>
      <c r="J637" s="158"/>
      <c r="K637" s="157">
        <f>ROUND(E637*J637,2)</f>
        <v>0</v>
      </c>
      <c r="L637" s="157">
        <v>21</v>
      </c>
      <c r="M637" s="157">
        <f>G637*(1+L637/100)</f>
        <v>0</v>
      </c>
      <c r="N637" s="156">
        <v>2.5000000000000001E-2</v>
      </c>
      <c r="O637" s="156">
        <f>ROUND(E637*N637,2)</f>
        <v>0.22</v>
      </c>
      <c r="P637" s="156">
        <v>0</v>
      </c>
      <c r="Q637" s="156">
        <f>ROUND(E637*P637,2)</f>
        <v>0</v>
      </c>
      <c r="R637" s="157" t="s">
        <v>349</v>
      </c>
      <c r="S637" s="157" t="s">
        <v>300</v>
      </c>
      <c r="T637" s="157" t="s">
        <v>300</v>
      </c>
      <c r="U637" s="157">
        <v>0</v>
      </c>
      <c r="V637" s="157">
        <f>ROUND(E637*U637,2)</f>
        <v>0</v>
      </c>
      <c r="W637" s="157"/>
      <c r="X637" s="157" t="s">
        <v>334</v>
      </c>
      <c r="Y637" s="157" t="s">
        <v>302</v>
      </c>
      <c r="Z637" s="147"/>
      <c r="AA637" s="147"/>
      <c r="AB637" s="147"/>
      <c r="AC637" s="147"/>
      <c r="AD637" s="147"/>
      <c r="AE637" s="147"/>
      <c r="AF637" s="147"/>
      <c r="AG637" s="147" t="s">
        <v>335</v>
      </c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</row>
    <row r="638" spans="1:60" outlineLevel="2" x14ac:dyDescent="0.2">
      <c r="A638" s="154"/>
      <c r="B638" s="155"/>
      <c r="C638" s="188" t="s">
        <v>1076</v>
      </c>
      <c r="D638" s="159"/>
      <c r="E638" s="160">
        <v>2.508</v>
      </c>
      <c r="F638" s="157"/>
      <c r="G638" s="157"/>
      <c r="H638" s="157"/>
      <c r="I638" s="157"/>
      <c r="J638" s="157"/>
      <c r="K638" s="157"/>
      <c r="L638" s="157"/>
      <c r="M638" s="157"/>
      <c r="N638" s="156"/>
      <c r="O638" s="156"/>
      <c r="P638" s="156"/>
      <c r="Q638" s="156"/>
      <c r="R638" s="157"/>
      <c r="S638" s="157"/>
      <c r="T638" s="157"/>
      <c r="U638" s="157"/>
      <c r="V638" s="157"/>
      <c r="W638" s="157"/>
      <c r="X638" s="157"/>
      <c r="Y638" s="157"/>
      <c r="Z638" s="147"/>
      <c r="AA638" s="147"/>
      <c r="AB638" s="147"/>
      <c r="AC638" s="147"/>
      <c r="AD638" s="147"/>
      <c r="AE638" s="147"/>
      <c r="AF638" s="147"/>
      <c r="AG638" s="147" t="s">
        <v>305</v>
      </c>
      <c r="AH638" s="147">
        <v>0</v>
      </c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</row>
    <row r="639" spans="1:60" outlineLevel="3" x14ac:dyDescent="0.2">
      <c r="A639" s="154"/>
      <c r="B639" s="155"/>
      <c r="C639" s="188" t="s">
        <v>1077</v>
      </c>
      <c r="D639" s="159"/>
      <c r="E639" s="160">
        <v>5.016</v>
      </c>
      <c r="F639" s="157"/>
      <c r="G639" s="157"/>
      <c r="H639" s="157"/>
      <c r="I639" s="157"/>
      <c r="J639" s="157"/>
      <c r="K639" s="157"/>
      <c r="L639" s="157"/>
      <c r="M639" s="157"/>
      <c r="N639" s="156"/>
      <c r="O639" s="156"/>
      <c r="P639" s="156"/>
      <c r="Q639" s="156"/>
      <c r="R639" s="157"/>
      <c r="S639" s="157"/>
      <c r="T639" s="157"/>
      <c r="U639" s="157"/>
      <c r="V639" s="157"/>
      <c r="W639" s="157"/>
      <c r="X639" s="157"/>
      <c r="Y639" s="157"/>
      <c r="Z639" s="147"/>
      <c r="AA639" s="147"/>
      <c r="AB639" s="147"/>
      <c r="AC639" s="147"/>
      <c r="AD639" s="147"/>
      <c r="AE639" s="147"/>
      <c r="AF639" s="147"/>
      <c r="AG639" s="147" t="s">
        <v>305</v>
      </c>
      <c r="AH639" s="147">
        <v>0</v>
      </c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</row>
    <row r="640" spans="1:60" outlineLevel="3" x14ac:dyDescent="0.2">
      <c r="A640" s="154"/>
      <c r="B640" s="155"/>
      <c r="C640" s="195" t="s">
        <v>520</v>
      </c>
      <c r="D640" s="193"/>
      <c r="E640" s="194">
        <v>1.1286</v>
      </c>
      <c r="F640" s="157"/>
      <c r="G640" s="157"/>
      <c r="H640" s="157"/>
      <c r="I640" s="157"/>
      <c r="J640" s="157"/>
      <c r="K640" s="157"/>
      <c r="L640" s="157"/>
      <c r="M640" s="157"/>
      <c r="N640" s="156"/>
      <c r="O640" s="156"/>
      <c r="P640" s="156"/>
      <c r="Q640" s="156"/>
      <c r="R640" s="157"/>
      <c r="S640" s="157"/>
      <c r="T640" s="157"/>
      <c r="U640" s="157"/>
      <c r="V640" s="157"/>
      <c r="W640" s="157"/>
      <c r="X640" s="157"/>
      <c r="Y640" s="157"/>
      <c r="Z640" s="147"/>
      <c r="AA640" s="147"/>
      <c r="AB640" s="147"/>
      <c r="AC640" s="147"/>
      <c r="AD640" s="147"/>
      <c r="AE640" s="147"/>
      <c r="AF640" s="147"/>
      <c r="AG640" s="147" t="s">
        <v>305</v>
      </c>
      <c r="AH640" s="147">
        <v>4</v>
      </c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</row>
    <row r="641" spans="1:60" ht="22.5" outlineLevel="1" x14ac:dyDescent="0.2">
      <c r="A641" s="173">
        <v>206</v>
      </c>
      <c r="B641" s="174" t="s">
        <v>1078</v>
      </c>
      <c r="C641" s="187" t="s">
        <v>1079</v>
      </c>
      <c r="D641" s="175" t="s">
        <v>308</v>
      </c>
      <c r="E641" s="176">
        <v>280.2</v>
      </c>
      <c r="F641" s="177"/>
      <c r="G641" s="178">
        <f>ROUND(E641*F641,2)</f>
        <v>0</v>
      </c>
      <c r="H641" s="158"/>
      <c r="I641" s="157">
        <f>ROUND(E641*H641,2)</f>
        <v>0</v>
      </c>
      <c r="J641" s="158"/>
      <c r="K641" s="157">
        <f>ROUND(E641*J641,2)</f>
        <v>0</v>
      </c>
      <c r="L641" s="157">
        <v>21</v>
      </c>
      <c r="M641" s="157">
        <f>G641*(1+L641/100)</f>
        <v>0</v>
      </c>
      <c r="N641" s="156">
        <v>0</v>
      </c>
      <c r="O641" s="156">
        <f>ROUND(E641*N641,2)</f>
        <v>0</v>
      </c>
      <c r="P641" s="156">
        <v>0</v>
      </c>
      <c r="Q641" s="156">
        <f>ROUND(E641*P641,2)</f>
        <v>0</v>
      </c>
      <c r="R641" s="157"/>
      <c r="S641" s="157" t="s">
        <v>300</v>
      </c>
      <c r="T641" s="157" t="s">
        <v>300</v>
      </c>
      <c r="U641" s="157">
        <v>0.08</v>
      </c>
      <c r="V641" s="157">
        <f>ROUND(E641*U641,2)</f>
        <v>22.42</v>
      </c>
      <c r="W641" s="157"/>
      <c r="X641" s="157" t="s">
        <v>301</v>
      </c>
      <c r="Y641" s="157" t="s">
        <v>302</v>
      </c>
      <c r="Z641" s="147"/>
      <c r="AA641" s="147"/>
      <c r="AB641" s="147"/>
      <c r="AC641" s="147"/>
      <c r="AD641" s="147"/>
      <c r="AE641" s="147"/>
      <c r="AF641" s="147"/>
      <c r="AG641" s="147" t="s">
        <v>303</v>
      </c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</row>
    <row r="642" spans="1:60" outlineLevel="2" x14ac:dyDescent="0.2">
      <c r="A642" s="154"/>
      <c r="B642" s="155"/>
      <c r="C642" s="188" t="s">
        <v>1046</v>
      </c>
      <c r="D642" s="159"/>
      <c r="E642" s="160">
        <v>220.2</v>
      </c>
      <c r="F642" s="157"/>
      <c r="G642" s="157"/>
      <c r="H642" s="157"/>
      <c r="I642" s="157"/>
      <c r="J642" s="157"/>
      <c r="K642" s="157"/>
      <c r="L642" s="157"/>
      <c r="M642" s="157"/>
      <c r="N642" s="156"/>
      <c r="O642" s="156"/>
      <c r="P642" s="156"/>
      <c r="Q642" s="156"/>
      <c r="R642" s="157"/>
      <c r="S642" s="157"/>
      <c r="T642" s="157"/>
      <c r="U642" s="157"/>
      <c r="V642" s="157"/>
      <c r="W642" s="157"/>
      <c r="X642" s="157"/>
      <c r="Y642" s="157"/>
      <c r="Z642" s="147"/>
      <c r="AA642" s="147"/>
      <c r="AB642" s="147"/>
      <c r="AC642" s="147"/>
      <c r="AD642" s="147"/>
      <c r="AE642" s="147"/>
      <c r="AF642" s="147"/>
      <c r="AG642" s="147" t="s">
        <v>305</v>
      </c>
      <c r="AH642" s="147">
        <v>0</v>
      </c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</row>
    <row r="643" spans="1:60" outlineLevel="3" x14ac:dyDescent="0.2">
      <c r="A643" s="154"/>
      <c r="B643" s="155"/>
      <c r="C643" s="188" t="s">
        <v>1080</v>
      </c>
      <c r="D643" s="159"/>
      <c r="E643" s="160">
        <v>28.2</v>
      </c>
      <c r="F643" s="157"/>
      <c r="G643" s="157"/>
      <c r="H643" s="157"/>
      <c r="I643" s="157"/>
      <c r="J643" s="157"/>
      <c r="K643" s="157"/>
      <c r="L643" s="157"/>
      <c r="M643" s="157"/>
      <c r="N643" s="156"/>
      <c r="O643" s="156"/>
      <c r="P643" s="156"/>
      <c r="Q643" s="156"/>
      <c r="R643" s="157"/>
      <c r="S643" s="157"/>
      <c r="T643" s="157"/>
      <c r="U643" s="157"/>
      <c r="V643" s="157"/>
      <c r="W643" s="157"/>
      <c r="X643" s="157"/>
      <c r="Y643" s="157"/>
      <c r="Z643" s="147"/>
      <c r="AA643" s="147"/>
      <c r="AB643" s="147"/>
      <c r="AC643" s="147"/>
      <c r="AD643" s="147"/>
      <c r="AE643" s="147"/>
      <c r="AF643" s="147"/>
      <c r="AG643" s="147" t="s">
        <v>305</v>
      </c>
      <c r="AH643" s="147">
        <v>0</v>
      </c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</row>
    <row r="644" spans="1:60" outlineLevel="3" x14ac:dyDescent="0.2">
      <c r="A644" s="154"/>
      <c r="B644" s="155"/>
      <c r="C644" s="188" t="s">
        <v>1081</v>
      </c>
      <c r="D644" s="159"/>
      <c r="E644" s="160">
        <v>14.1</v>
      </c>
      <c r="F644" s="157"/>
      <c r="G644" s="157"/>
      <c r="H644" s="157"/>
      <c r="I644" s="157"/>
      <c r="J644" s="157"/>
      <c r="K644" s="157"/>
      <c r="L644" s="157"/>
      <c r="M644" s="157"/>
      <c r="N644" s="156"/>
      <c r="O644" s="156"/>
      <c r="P644" s="156"/>
      <c r="Q644" s="156"/>
      <c r="R644" s="157"/>
      <c r="S644" s="157"/>
      <c r="T644" s="157"/>
      <c r="U644" s="157"/>
      <c r="V644" s="157"/>
      <c r="W644" s="157"/>
      <c r="X644" s="157"/>
      <c r="Y644" s="157"/>
      <c r="Z644" s="147"/>
      <c r="AA644" s="147"/>
      <c r="AB644" s="147"/>
      <c r="AC644" s="147"/>
      <c r="AD644" s="147"/>
      <c r="AE644" s="147"/>
      <c r="AF644" s="147"/>
      <c r="AG644" s="147" t="s">
        <v>305</v>
      </c>
      <c r="AH644" s="147">
        <v>0</v>
      </c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</row>
    <row r="645" spans="1:60" outlineLevel="3" x14ac:dyDescent="0.2">
      <c r="A645" s="154"/>
      <c r="B645" s="155"/>
      <c r="C645" s="188" t="s">
        <v>1082</v>
      </c>
      <c r="D645" s="159"/>
      <c r="E645" s="160">
        <v>17.7</v>
      </c>
      <c r="F645" s="157"/>
      <c r="G645" s="157"/>
      <c r="H645" s="157"/>
      <c r="I645" s="157"/>
      <c r="J645" s="157"/>
      <c r="K645" s="157"/>
      <c r="L645" s="157"/>
      <c r="M645" s="157"/>
      <c r="N645" s="156"/>
      <c r="O645" s="156"/>
      <c r="P645" s="156"/>
      <c r="Q645" s="156"/>
      <c r="R645" s="157"/>
      <c r="S645" s="157"/>
      <c r="T645" s="157"/>
      <c r="U645" s="157"/>
      <c r="V645" s="157"/>
      <c r="W645" s="157"/>
      <c r="X645" s="157"/>
      <c r="Y645" s="157"/>
      <c r="Z645" s="147"/>
      <c r="AA645" s="147"/>
      <c r="AB645" s="147"/>
      <c r="AC645" s="147"/>
      <c r="AD645" s="147"/>
      <c r="AE645" s="147"/>
      <c r="AF645" s="147"/>
      <c r="AG645" s="147" t="s">
        <v>305</v>
      </c>
      <c r="AH645" s="147">
        <v>0</v>
      </c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</row>
    <row r="646" spans="1:60" ht="45" outlineLevel="1" x14ac:dyDescent="0.2">
      <c r="A646" s="173">
        <v>207</v>
      </c>
      <c r="B646" s="174" t="s">
        <v>1083</v>
      </c>
      <c r="C646" s="187" t="s">
        <v>3687</v>
      </c>
      <c r="D646" s="175" t="s">
        <v>308</v>
      </c>
      <c r="E646" s="176">
        <v>273.58499999999998</v>
      </c>
      <c r="F646" s="177"/>
      <c r="G646" s="178">
        <f>ROUND(E646*F646,2)</f>
        <v>0</v>
      </c>
      <c r="H646" s="158"/>
      <c r="I646" s="157">
        <f>ROUND(E646*H646,2)</f>
        <v>0</v>
      </c>
      <c r="J646" s="158"/>
      <c r="K646" s="157">
        <f>ROUND(E646*J646,2)</f>
        <v>0</v>
      </c>
      <c r="L646" s="157">
        <v>21</v>
      </c>
      <c r="M646" s="157">
        <f>G646*(1+L646/100)</f>
        <v>0</v>
      </c>
      <c r="N646" s="156">
        <v>2.3E-3</v>
      </c>
      <c r="O646" s="156">
        <f>ROUND(E646*N646,2)</f>
        <v>0.63</v>
      </c>
      <c r="P646" s="156">
        <v>0</v>
      </c>
      <c r="Q646" s="156">
        <f>ROUND(E646*P646,2)</f>
        <v>0</v>
      </c>
      <c r="R646" s="157" t="s">
        <v>349</v>
      </c>
      <c r="S646" s="157" t="s">
        <v>300</v>
      </c>
      <c r="T646" s="157" t="s">
        <v>300</v>
      </c>
      <c r="U646" s="157">
        <v>0</v>
      </c>
      <c r="V646" s="157">
        <f>ROUND(E646*U646,2)</f>
        <v>0</v>
      </c>
      <c r="W646" s="157"/>
      <c r="X646" s="157" t="s">
        <v>334</v>
      </c>
      <c r="Y646" s="157" t="s">
        <v>302</v>
      </c>
      <c r="Z646" s="147"/>
      <c r="AA646" s="147"/>
      <c r="AB646" s="147"/>
      <c r="AC646" s="147"/>
      <c r="AD646" s="147"/>
      <c r="AE646" s="147"/>
      <c r="AF646" s="147"/>
      <c r="AG646" s="147" t="s">
        <v>335</v>
      </c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</row>
    <row r="647" spans="1:60" outlineLevel="2" x14ac:dyDescent="0.2">
      <c r="A647" s="154"/>
      <c r="B647" s="155"/>
      <c r="C647" s="188" t="s">
        <v>1046</v>
      </c>
      <c r="D647" s="159"/>
      <c r="E647" s="160">
        <v>220.2</v>
      </c>
      <c r="F647" s="157"/>
      <c r="G647" s="157"/>
      <c r="H647" s="157"/>
      <c r="I647" s="157"/>
      <c r="J647" s="157"/>
      <c r="K647" s="157"/>
      <c r="L647" s="157"/>
      <c r="M647" s="157"/>
      <c r="N647" s="156"/>
      <c r="O647" s="156"/>
      <c r="P647" s="156"/>
      <c r="Q647" s="156"/>
      <c r="R647" s="157"/>
      <c r="S647" s="157"/>
      <c r="T647" s="157"/>
      <c r="U647" s="157"/>
      <c r="V647" s="157"/>
      <c r="W647" s="157"/>
      <c r="X647" s="157"/>
      <c r="Y647" s="157"/>
      <c r="Z647" s="147"/>
      <c r="AA647" s="147"/>
      <c r="AB647" s="147"/>
      <c r="AC647" s="147"/>
      <c r="AD647" s="147"/>
      <c r="AE647" s="147"/>
      <c r="AF647" s="147"/>
      <c r="AG647" s="147" t="s">
        <v>305</v>
      </c>
      <c r="AH647" s="147">
        <v>0</v>
      </c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</row>
    <row r="648" spans="1:60" outlineLevel="3" x14ac:dyDescent="0.2">
      <c r="A648" s="154"/>
      <c r="B648" s="155"/>
      <c r="C648" s="188" t="s">
        <v>1082</v>
      </c>
      <c r="D648" s="159"/>
      <c r="E648" s="160">
        <v>17.7</v>
      </c>
      <c r="F648" s="157"/>
      <c r="G648" s="157"/>
      <c r="H648" s="157"/>
      <c r="I648" s="157"/>
      <c r="J648" s="157"/>
      <c r="K648" s="157"/>
      <c r="L648" s="157"/>
      <c r="M648" s="157"/>
      <c r="N648" s="156"/>
      <c r="O648" s="156"/>
      <c r="P648" s="156"/>
      <c r="Q648" s="156"/>
      <c r="R648" s="157"/>
      <c r="S648" s="157"/>
      <c r="T648" s="157"/>
      <c r="U648" s="157"/>
      <c r="V648" s="157"/>
      <c r="W648" s="157"/>
      <c r="X648" s="157"/>
      <c r="Y648" s="157"/>
      <c r="Z648" s="147"/>
      <c r="AA648" s="147"/>
      <c r="AB648" s="147"/>
      <c r="AC648" s="147"/>
      <c r="AD648" s="147"/>
      <c r="AE648" s="147"/>
      <c r="AF648" s="147"/>
      <c r="AG648" s="147" t="s">
        <v>305</v>
      </c>
      <c r="AH648" s="147">
        <v>0</v>
      </c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</row>
    <row r="649" spans="1:60" outlineLevel="3" x14ac:dyDescent="0.2">
      <c r="A649" s="154"/>
      <c r="B649" s="155"/>
      <c r="C649" s="195" t="s">
        <v>520</v>
      </c>
      <c r="D649" s="193"/>
      <c r="E649" s="194">
        <v>35.685000000000002</v>
      </c>
      <c r="F649" s="157"/>
      <c r="G649" s="157"/>
      <c r="H649" s="157"/>
      <c r="I649" s="157"/>
      <c r="J649" s="157"/>
      <c r="K649" s="157"/>
      <c r="L649" s="157"/>
      <c r="M649" s="157"/>
      <c r="N649" s="156"/>
      <c r="O649" s="156"/>
      <c r="P649" s="156"/>
      <c r="Q649" s="156"/>
      <c r="R649" s="157"/>
      <c r="S649" s="157"/>
      <c r="T649" s="157"/>
      <c r="U649" s="157"/>
      <c r="V649" s="157"/>
      <c r="W649" s="157"/>
      <c r="X649" s="157"/>
      <c r="Y649" s="157"/>
      <c r="Z649" s="147"/>
      <c r="AA649" s="147"/>
      <c r="AB649" s="147"/>
      <c r="AC649" s="147"/>
      <c r="AD649" s="147"/>
      <c r="AE649" s="147"/>
      <c r="AF649" s="147"/>
      <c r="AG649" s="147" t="s">
        <v>305</v>
      </c>
      <c r="AH649" s="147">
        <v>4</v>
      </c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</row>
    <row r="650" spans="1:60" ht="33.75" outlineLevel="1" x14ac:dyDescent="0.2">
      <c r="A650" s="173">
        <v>208</v>
      </c>
      <c r="B650" s="174" t="s">
        <v>1084</v>
      </c>
      <c r="C650" s="187" t="s">
        <v>3688</v>
      </c>
      <c r="D650" s="175" t="s">
        <v>308</v>
      </c>
      <c r="E650" s="176">
        <v>32.43</v>
      </c>
      <c r="F650" s="177"/>
      <c r="G650" s="178">
        <f>ROUND(E650*F650,2)</f>
        <v>0</v>
      </c>
      <c r="H650" s="158"/>
      <c r="I650" s="157">
        <f>ROUND(E650*H650,2)</f>
        <v>0</v>
      </c>
      <c r="J650" s="158"/>
      <c r="K650" s="157">
        <f>ROUND(E650*J650,2)</f>
        <v>0</v>
      </c>
      <c r="L650" s="157">
        <v>21</v>
      </c>
      <c r="M650" s="157">
        <f>G650*(1+L650/100)</f>
        <v>0</v>
      </c>
      <c r="N650" s="156">
        <v>5.9999999999999995E-4</v>
      </c>
      <c r="O650" s="156">
        <f>ROUND(E650*N650,2)</f>
        <v>0.02</v>
      </c>
      <c r="P650" s="156">
        <v>0</v>
      </c>
      <c r="Q650" s="156">
        <f>ROUND(E650*P650,2)</f>
        <v>0</v>
      </c>
      <c r="R650" s="157" t="s">
        <v>349</v>
      </c>
      <c r="S650" s="157" t="s">
        <v>300</v>
      </c>
      <c r="T650" s="157" t="s">
        <v>300</v>
      </c>
      <c r="U650" s="157">
        <v>0</v>
      </c>
      <c r="V650" s="157">
        <f>ROUND(E650*U650,2)</f>
        <v>0</v>
      </c>
      <c r="W650" s="157"/>
      <c r="X650" s="157" t="s">
        <v>334</v>
      </c>
      <c r="Y650" s="157" t="s">
        <v>302</v>
      </c>
      <c r="Z650" s="147"/>
      <c r="AA650" s="147"/>
      <c r="AB650" s="147"/>
      <c r="AC650" s="147"/>
      <c r="AD650" s="147"/>
      <c r="AE650" s="147"/>
      <c r="AF650" s="147"/>
      <c r="AG650" s="147" t="s">
        <v>335</v>
      </c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</row>
    <row r="651" spans="1:60" outlineLevel="2" x14ac:dyDescent="0.2">
      <c r="A651" s="154"/>
      <c r="B651" s="155"/>
      <c r="C651" s="188" t="s">
        <v>1080</v>
      </c>
      <c r="D651" s="159"/>
      <c r="E651" s="160">
        <v>28.2</v>
      </c>
      <c r="F651" s="157"/>
      <c r="G651" s="157"/>
      <c r="H651" s="157"/>
      <c r="I651" s="157"/>
      <c r="J651" s="157"/>
      <c r="K651" s="157"/>
      <c r="L651" s="157"/>
      <c r="M651" s="157"/>
      <c r="N651" s="156"/>
      <c r="O651" s="156"/>
      <c r="P651" s="156"/>
      <c r="Q651" s="156"/>
      <c r="R651" s="157"/>
      <c r="S651" s="157"/>
      <c r="T651" s="157"/>
      <c r="U651" s="157"/>
      <c r="V651" s="157"/>
      <c r="W651" s="157"/>
      <c r="X651" s="157"/>
      <c r="Y651" s="157"/>
      <c r="Z651" s="147"/>
      <c r="AA651" s="147"/>
      <c r="AB651" s="147"/>
      <c r="AC651" s="147"/>
      <c r="AD651" s="147"/>
      <c r="AE651" s="147"/>
      <c r="AF651" s="147"/>
      <c r="AG651" s="147" t="s">
        <v>305</v>
      </c>
      <c r="AH651" s="147">
        <v>0</v>
      </c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</row>
    <row r="652" spans="1:60" outlineLevel="3" x14ac:dyDescent="0.2">
      <c r="A652" s="154"/>
      <c r="B652" s="155"/>
      <c r="C652" s="195" t="s">
        <v>520</v>
      </c>
      <c r="D652" s="193"/>
      <c r="E652" s="194">
        <v>4.2300000000000004</v>
      </c>
      <c r="F652" s="157"/>
      <c r="G652" s="157"/>
      <c r="H652" s="157"/>
      <c r="I652" s="157"/>
      <c r="J652" s="157"/>
      <c r="K652" s="157"/>
      <c r="L652" s="157"/>
      <c r="M652" s="157"/>
      <c r="N652" s="156"/>
      <c r="O652" s="156"/>
      <c r="P652" s="156"/>
      <c r="Q652" s="156"/>
      <c r="R652" s="157"/>
      <c r="S652" s="157"/>
      <c r="T652" s="157"/>
      <c r="U652" s="157"/>
      <c r="V652" s="157"/>
      <c r="W652" s="157"/>
      <c r="X652" s="157"/>
      <c r="Y652" s="157"/>
      <c r="Z652" s="147"/>
      <c r="AA652" s="147"/>
      <c r="AB652" s="147"/>
      <c r="AC652" s="147"/>
      <c r="AD652" s="147"/>
      <c r="AE652" s="147"/>
      <c r="AF652" s="147"/>
      <c r="AG652" s="147" t="s">
        <v>305</v>
      </c>
      <c r="AH652" s="147">
        <v>4</v>
      </c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</row>
    <row r="653" spans="1:60" ht="45" outlineLevel="1" x14ac:dyDescent="0.2">
      <c r="A653" s="173">
        <v>209</v>
      </c>
      <c r="B653" s="174" t="s">
        <v>1085</v>
      </c>
      <c r="C653" s="187" t="s">
        <v>3689</v>
      </c>
      <c r="D653" s="175" t="s">
        <v>308</v>
      </c>
      <c r="E653" s="176">
        <v>16.215</v>
      </c>
      <c r="F653" s="177"/>
      <c r="G653" s="178">
        <f>ROUND(E653*F653,2)</f>
        <v>0</v>
      </c>
      <c r="H653" s="158"/>
      <c r="I653" s="157">
        <f>ROUND(E653*H653,2)</f>
        <v>0</v>
      </c>
      <c r="J653" s="158"/>
      <c r="K653" s="157">
        <f>ROUND(E653*J653,2)</f>
        <v>0</v>
      </c>
      <c r="L653" s="157">
        <v>21</v>
      </c>
      <c r="M653" s="157">
        <f>G653*(1+L653/100)</f>
        <v>0</v>
      </c>
      <c r="N653" s="156">
        <v>6.8999999999999997E-4</v>
      </c>
      <c r="O653" s="156">
        <f>ROUND(E653*N653,2)</f>
        <v>0.01</v>
      </c>
      <c r="P653" s="156">
        <v>0</v>
      </c>
      <c r="Q653" s="156">
        <f>ROUND(E653*P653,2)</f>
        <v>0</v>
      </c>
      <c r="R653" s="157" t="s">
        <v>349</v>
      </c>
      <c r="S653" s="157" t="s">
        <v>300</v>
      </c>
      <c r="T653" s="157" t="s">
        <v>300</v>
      </c>
      <c r="U653" s="157">
        <v>0</v>
      </c>
      <c r="V653" s="157">
        <f>ROUND(E653*U653,2)</f>
        <v>0</v>
      </c>
      <c r="W653" s="157"/>
      <c r="X653" s="157" t="s">
        <v>334</v>
      </c>
      <c r="Y653" s="157" t="s">
        <v>302</v>
      </c>
      <c r="Z653" s="147"/>
      <c r="AA653" s="147"/>
      <c r="AB653" s="147"/>
      <c r="AC653" s="147"/>
      <c r="AD653" s="147"/>
      <c r="AE653" s="147"/>
      <c r="AF653" s="147"/>
      <c r="AG653" s="147" t="s">
        <v>335</v>
      </c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</row>
    <row r="654" spans="1:60" outlineLevel="2" x14ac:dyDescent="0.2">
      <c r="A654" s="154"/>
      <c r="B654" s="155"/>
      <c r="C654" s="188" t="s">
        <v>1081</v>
      </c>
      <c r="D654" s="159"/>
      <c r="E654" s="160">
        <v>14.1</v>
      </c>
      <c r="F654" s="157"/>
      <c r="G654" s="157"/>
      <c r="H654" s="157"/>
      <c r="I654" s="157"/>
      <c r="J654" s="157"/>
      <c r="K654" s="157"/>
      <c r="L654" s="157"/>
      <c r="M654" s="157"/>
      <c r="N654" s="156"/>
      <c r="O654" s="156"/>
      <c r="P654" s="156"/>
      <c r="Q654" s="156"/>
      <c r="R654" s="157"/>
      <c r="S654" s="157"/>
      <c r="T654" s="157"/>
      <c r="U654" s="157"/>
      <c r="V654" s="157"/>
      <c r="W654" s="157"/>
      <c r="X654" s="157"/>
      <c r="Y654" s="157"/>
      <c r="Z654" s="147"/>
      <c r="AA654" s="147"/>
      <c r="AB654" s="147"/>
      <c r="AC654" s="147"/>
      <c r="AD654" s="147"/>
      <c r="AE654" s="147"/>
      <c r="AF654" s="147"/>
      <c r="AG654" s="147" t="s">
        <v>305</v>
      </c>
      <c r="AH654" s="147">
        <v>0</v>
      </c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</row>
    <row r="655" spans="1:60" outlineLevel="3" x14ac:dyDescent="0.2">
      <c r="A655" s="154"/>
      <c r="B655" s="155"/>
      <c r="C655" s="195" t="s">
        <v>520</v>
      </c>
      <c r="D655" s="193"/>
      <c r="E655" s="194">
        <v>2.1150000000000002</v>
      </c>
      <c r="F655" s="157"/>
      <c r="G655" s="157"/>
      <c r="H655" s="157"/>
      <c r="I655" s="157"/>
      <c r="J655" s="157"/>
      <c r="K655" s="157"/>
      <c r="L655" s="157"/>
      <c r="M655" s="157"/>
      <c r="N655" s="156"/>
      <c r="O655" s="156"/>
      <c r="P655" s="156"/>
      <c r="Q655" s="156"/>
      <c r="R655" s="157"/>
      <c r="S655" s="157"/>
      <c r="T655" s="157"/>
      <c r="U655" s="157"/>
      <c r="V655" s="157"/>
      <c r="W655" s="157"/>
      <c r="X655" s="157"/>
      <c r="Y655" s="157"/>
      <c r="Z655" s="147"/>
      <c r="AA655" s="147"/>
      <c r="AB655" s="147"/>
      <c r="AC655" s="147"/>
      <c r="AD655" s="147"/>
      <c r="AE655" s="147"/>
      <c r="AF655" s="147"/>
      <c r="AG655" s="147" t="s">
        <v>305</v>
      </c>
      <c r="AH655" s="147">
        <v>4</v>
      </c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</row>
    <row r="656" spans="1:60" outlineLevel="1" x14ac:dyDescent="0.2">
      <c r="A656" s="173">
        <v>210</v>
      </c>
      <c r="B656" s="174" t="s">
        <v>1086</v>
      </c>
      <c r="C656" s="187" t="s">
        <v>1087</v>
      </c>
      <c r="D656" s="175" t="s">
        <v>308</v>
      </c>
      <c r="E656" s="176">
        <v>280.2</v>
      </c>
      <c r="F656" s="177"/>
      <c r="G656" s="178">
        <f>ROUND(E656*F656,2)</f>
        <v>0</v>
      </c>
      <c r="H656" s="158"/>
      <c r="I656" s="157">
        <f>ROUND(E656*H656,2)</f>
        <v>0</v>
      </c>
      <c r="J656" s="158"/>
      <c r="K656" s="157">
        <f>ROUND(E656*J656,2)</f>
        <v>0</v>
      </c>
      <c r="L656" s="157">
        <v>21</v>
      </c>
      <c r="M656" s="157">
        <f>G656*(1+L656/100)</f>
        <v>0</v>
      </c>
      <c r="N656" s="156">
        <v>3.0000000000000001E-5</v>
      </c>
      <c r="O656" s="156">
        <f>ROUND(E656*N656,2)</f>
        <v>0.01</v>
      </c>
      <c r="P656" s="156">
        <v>0</v>
      </c>
      <c r="Q656" s="156">
        <f>ROUND(E656*P656,2)</f>
        <v>0</v>
      </c>
      <c r="R656" s="157"/>
      <c r="S656" s="157" t="s">
        <v>300</v>
      </c>
      <c r="T656" s="157" t="s">
        <v>300</v>
      </c>
      <c r="U656" s="157">
        <v>7.0000000000000007E-2</v>
      </c>
      <c r="V656" s="157">
        <f>ROUND(E656*U656,2)</f>
        <v>19.61</v>
      </c>
      <c r="W656" s="157"/>
      <c r="X656" s="157" t="s">
        <v>301</v>
      </c>
      <c r="Y656" s="157" t="s">
        <v>302</v>
      </c>
      <c r="Z656" s="147"/>
      <c r="AA656" s="147"/>
      <c r="AB656" s="147"/>
      <c r="AC656" s="147"/>
      <c r="AD656" s="147"/>
      <c r="AE656" s="147"/>
      <c r="AF656" s="147"/>
      <c r="AG656" s="147" t="s">
        <v>303</v>
      </c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</row>
    <row r="657" spans="1:60" outlineLevel="2" x14ac:dyDescent="0.2">
      <c r="A657" s="154"/>
      <c r="B657" s="155"/>
      <c r="C657" s="188" t="s">
        <v>1046</v>
      </c>
      <c r="D657" s="159"/>
      <c r="E657" s="160">
        <v>220.2</v>
      </c>
      <c r="F657" s="157"/>
      <c r="G657" s="157"/>
      <c r="H657" s="157"/>
      <c r="I657" s="157"/>
      <c r="J657" s="157"/>
      <c r="K657" s="157"/>
      <c r="L657" s="157"/>
      <c r="M657" s="157"/>
      <c r="N657" s="156"/>
      <c r="O657" s="156"/>
      <c r="P657" s="156"/>
      <c r="Q657" s="156"/>
      <c r="R657" s="157"/>
      <c r="S657" s="157"/>
      <c r="T657" s="157"/>
      <c r="U657" s="157"/>
      <c r="V657" s="157"/>
      <c r="W657" s="157"/>
      <c r="X657" s="157"/>
      <c r="Y657" s="157"/>
      <c r="Z657" s="147"/>
      <c r="AA657" s="147"/>
      <c r="AB657" s="147"/>
      <c r="AC657" s="147"/>
      <c r="AD657" s="147"/>
      <c r="AE657" s="147"/>
      <c r="AF657" s="147"/>
      <c r="AG657" s="147" t="s">
        <v>305</v>
      </c>
      <c r="AH657" s="147">
        <v>0</v>
      </c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</row>
    <row r="658" spans="1:60" outlineLevel="3" x14ac:dyDescent="0.2">
      <c r="A658" s="154"/>
      <c r="B658" s="155"/>
      <c r="C658" s="188" t="s">
        <v>1080</v>
      </c>
      <c r="D658" s="159"/>
      <c r="E658" s="160">
        <v>28.2</v>
      </c>
      <c r="F658" s="157"/>
      <c r="G658" s="157"/>
      <c r="H658" s="157"/>
      <c r="I658" s="157"/>
      <c r="J658" s="157"/>
      <c r="K658" s="157"/>
      <c r="L658" s="157"/>
      <c r="M658" s="157"/>
      <c r="N658" s="156"/>
      <c r="O658" s="156"/>
      <c r="P658" s="156"/>
      <c r="Q658" s="156"/>
      <c r="R658" s="157"/>
      <c r="S658" s="157"/>
      <c r="T658" s="157"/>
      <c r="U658" s="157"/>
      <c r="V658" s="157"/>
      <c r="W658" s="157"/>
      <c r="X658" s="157"/>
      <c r="Y658" s="157"/>
      <c r="Z658" s="147"/>
      <c r="AA658" s="147"/>
      <c r="AB658" s="147"/>
      <c r="AC658" s="147"/>
      <c r="AD658" s="147"/>
      <c r="AE658" s="147"/>
      <c r="AF658" s="147"/>
      <c r="AG658" s="147" t="s">
        <v>305</v>
      </c>
      <c r="AH658" s="147">
        <v>0</v>
      </c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</row>
    <row r="659" spans="1:60" outlineLevel="3" x14ac:dyDescent="0.2">
      <c r="A659" s="154"/>
      <c r="B659" s="155"/>
      <c r="C659" s="188" t="s">
        <v>1081</v>
      </c>
      <c r="D659" s="159"/>
      <c r="E659" s="160">
        <v>14.1</v>
      </c>
      <c r="F659" s="157"/>
      <c r="G659" s="157"/>
      <c r="H659" s="157"/>
      <c r="I659" s="157"/>
      <c r="J659" s="157"/>
      <c r="K659" s="157"/>
      <c r="L659" s="157"/>
      <c r="M659" s="157"/>
      <c r="N659" s="156"/>
      <c r="O659" s="156"/>
      <c r="P659" s="156"/>
      <c r="Q659" s="156"/>
      <c r="R659" s="157"/>
      <c r="S659" s="157"/>
      <c r="T659" s="157"/>
      <c r="U659" s="157"/>
      <c r="V659" s="157"/>
      <c r="W659" s="157"/>
      <c r="X659" s="157"/>
      <c r="Y659" s="157"/>
      <c r="Z659" s="147"/>
      <c r="AA659" s="147"/>
      <c r="AB659" s="147"/>
      <c r="AC659" s="147"/>
      <c r="AD659" s="147"/>
      <c r="AE659" s="147"/>
      <c r="AF659" s="147"/>
      <c r="AG659" s="147" t="s">
        <v>305</v>
      </c>
      <c r="AH659" s="147">
        <v>0</v>
      </c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</row>
    <row r="660" spans="1:60" outlineLevel="3" x14ac:dyDescent="0.2">
      <c r="A660" s="154"/>
      <c r="B660" s="155"/>
      <c r="C660" s="188" t="s">
        <v>1082</v>
      </c>
      <c r="D660" s="159"/>
      <c r="E660" s="160">
        <v>17.7</v>
      </c>
      <c r="F660" s="157"/>
      <c r="G660" s="157"/>
      <c r="H660" s="157"/>
      <c r="I660" s="157"/>
      <c r="J660" s="157"/>
      <c r="K660" s="157"/>
      <c r="L660" s="157"/>
      <c r="M660" s="157"/>
      <c r="N660" s="156"/>
      <c r="O660" s="156"/>
      <c r="P660" s="156"/>
      <c r="Q660" s="156"/>
      <c r="R660" s="157"/>
      <c r="S660" s="157"/>
      <c r="T660" s="157"/>
      <c r="U660" s="157"/>
      <c r="V660" s="157"/>
      <c r="W660" s="157"/>
      <c r="X660" s="157"/>
      <c r="Y660" s="157"/>
      <c r="Z660" s="147"/>
      <c r="AA660" s="147"/>
      <c r="AB660" s="147"/>
      <c r="AC660" s="147"/>
      <c r="AD660" s="147"/>
      <c r="AE660" s="147"/>
      <c r="AF660" s="147"/>
      <c r="AG660" s="147" t="s">
        <v>305</v>
      </c>
      <c r="AH660" s="147">
        <v>0</v>
      </c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</row>
    <row r="661" spans="1:60" ht="22.5" outlineLevel="1" x14ac:dyDescent="0.2">
      <c r="A661" s="173">
        <v>211</v>
      </c>
      <c r="B661" s="174" t="s">
        <v>1088</v>
      </c>
      <c r="C661" s="187" t="s">
        <v>1089</v>
      </c>
      <c r="D661" s="175" t="s">
        <v>338</v>
      </c>
      <c r="E661" s="176">
        <v>82.730999999999995</v>
      </c>
      <c r="F661" s="177"/>
      <c r="G661" s="178">
        <f>ROUND(E661*F661,2)</f>
        <v>0</v>
      </c>
      <c r="H661" s="158"/>
      <c r="I661" s="157">
        <f>ROUND(E661*H661,2)</f>
        <v>0</v>
      </c>
      <c r="J661" s="158"/>
      <c r="K661" s="157">
        <f>ROUND(E661*J661,2)</f>
        <v>0</v>
      </c>
      <c r="L661" s="157">
        <v>21</v>
      </c>
      <c r="M661" s="157">
        <f>G661*(1+L661/100)</f>
        <v>0</v>
      </c>
      <c r="N661" s="156">
        <v>2.8000000000000001E-2</v>
      </c>
      <c r="O661" s="156">
        <f>ROUND(E661*N661,2)</f>
        <v>2.3199999999999998</v>
      </c>
      <c r="P661" s="156">
        <v>0</v>
      </c>
      <c r="Q661" s="156">
        <f>ROUND(E661*P661,2)</f>
        <v>0</v>
      </c>
      <c r="R661" s="157"/>
      <c r="S661" s="157" t="s">
        <v>332</v>
      </c>
      <c r="T661" s="157" t="s">
        <v>333</v>
      </c>
      <c r="U661" s="157">
        <v>0.78</v>
      </c>
      <c r="V661" s="157">
        <f>ROUND(E661*U661,2)</f>
        <v>64.53</v>
      </c>
      <c r="W661" s="157"/>
      <c r="X661" s="157" t="s">
        <v>301</v>
      </c>
      <c r="Y661" s="157" t="s">
        <v>302</v>
      </c>
      <c r="Z661" s="147"/>
      <c r="AA661" s="147"/>
      <c r="AB661" s="147"/>
      <c r="AC661" s="147"/>
      <c r="AD661" s="147"/>
      <c r="AE661" s="147"/>
      <c r="AF661" s="147"/>
      <c r="AG661" s="147" t="s">
        <v>303</v>
      </c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</row>
    <row r="662" spans="1:60" ht="22.5" outlineLevel="2" x14ac:dyDescent="0.2">
      <c r="A662" s="154"/>
      <c r="B662" s="155"/>
      <c r="C662" s="274" t="s">
        <v>1090</v>
      </c>
      <c r="D662" s="275"/>
      <c r="E662" s="275"/>
      <c r="F662" s="275"/>
      <c r="G662" s="275"/>
      <c r="H662" s="157"/>
      <c r="I662" s="157"/>
      <c r="J662" s="157"/>
      <c r="K662" s="157"/>
      <c r="L662" s="157"/>
      <c r="M662" s="157"/>
      <c r="N662" s="156"/>
      <c r="O662" s="156"/>
      <c r="P662" s="156"/>
      <c r="Q662" s="156"/>
      <c r="R662" s="157"/>
      <c r="S662" s="157"/>
      <c r="T662" s="157"/>
      <c r="U662" s="157"/>
      <c r="V662" s="157"/>
      <c r="W662" s="157"/>
      <c r="X662" s="157"/>
      <c r="Y662" s="157"/>
      <c r="Z662" s="147"/>
      <c r="AA662" s="147"/>
      <c r="AB662" s="147"/>
      <c r="AC662" s="147"/>
      <c r="AD662" s="147"/>
      <c r="AE662" s="147"/>
      <c r="AF662" s="147"/>
      <c r="AG662" s="147" t="s">
        <v>319</v>
      </c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85" t="str">
        <f>C662</f>
        <v>Vyříznutí otvoru v podkladu pro osazení stroje na foukání izolace, foukání a dodávka izolace. Zapravení vyřezaného otvoru.</v>
      </c>
      <c r="BB662" s="147"/>
      <c r="BC662" s="147"/>
      <c r="BD662" s="147"/>
      <c r="BE662" s="147"/>
      <c r="BF662" s="147"/>
      <c r="BG662" s="147"/>
      <c r="BH662" s="147"/>
    </row>
    <row r="663" spans="1:60" ht="45" outlineLevel="2" x14ac:dyDescent="0.2">
      <c r="A663" s="154"/>
      <c r="B663" s="155"/>
      <c r="C663" s="188" t="s">
        <v>1091</v>
      </c>
      <c r="D663" s="159"/>
      <c r="E663" s="160">
        <v>82.730999999999995</v>
      </c>
      <c r="F663" s="157"/>
      <c r="G663" s="157"/>
      <c r="H663" s="157"/>
      <c r="I663" s="157"/>
      <c r="J663" s="157"/>
      <c r="K663" s="157"/>
      <c r="L663" s="157"/>
      <c r="M663" s="157"/>
      <c r="N663" s="156"/>
      <c r="O663" s="156"/>
      <c r="P663" s="156"/>
      <c r="Q663" s="156"/>
      <c r="R663" s="157"/>
      <c r="S663" s="157"/>
      <c r="T663" s="157"/>
      <c r="U663" s="157"/>
      <c r="V663" s="157"/>
      <c r="W663" s="157"/>
      <c r="X663" s="157"/>
      <c r="Y663" s="157"/>
      <c r="Z663" s="147"/>
      <c r="AA663" s="147"/>
      <c r="AB663" s="147"/>
      <c r="AC663" s="147"/>
      <c r="AD663" s="147"/>
      <c r="AE663" s="147"/>
      <c r="AF663" s="147"/>
      <c r="AG663" s="147" t="s">
        <v>305</v>
      </c>
      <c r="AH663" s="147">
        <v>0</v>
      </c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</row>
    <row r="664" spans="1:60" outlineLevel="1" x14ac:dyDescent="0.2">
      <c r="A664" s="179">
        <v>212</v>
      </c>
      <c r="B664" s="180" t="s">
        <v>1092</v>
      </c>
      <c r="C664" s="189" t="s">
        <v>1093</v>
      </c>
      <c r="D664" s="181" t="s">
        <v>348</v>
      </c>
      <c r="E664" s="182">
        <v>3.2068500000000002</v>
      </c>
      <c r="F664" s="183"/>
      <c r="G664" s="184">
        <f>ROUND(E664*F664,2)</f>
        <v>0</v>
      </c>
      <c r="H664" s="158"/>
      <c r="I664" s="157">
        <f>ROUND(E664*H664,2)</f>
        <v>0</v>
      </c>
      <c r="J664" s="158"/>
      <c r="K664" s="157">
        <f>ROUND(E664*J664,2)</f>
        <v>0</v>
      </c>
      <c r="L664" s="157">
        <v>21</v>
      </c>
      <c r="M664" s="157">
        <f>G664*(1+L664/100)</f>
        <v>0</v>
      </c>
      <c r="N664" s="156">
        <v>0</v>
      </c>
      <c r="O664" s="156">
        <f>ROUND(E664*N664,2)</f>
        <v>0</v>
      </c>
      <c r="P664" s="156">
        <v>0</v>
      </c>
      <c r="Q664" s="156">
        <f>ROUND(E664*P664,2)</f>
        <v>0</v>
      </c>
      <c r="R664" s="157"/>
      <c r="S664" s="157" t="s">
        <v>300</v>
      </c>
      <c r="T664" s="157" t="s">
        <v>300</v>
      </c>
      <c r="U664" s="157">
        <v>1.831</v>
      </c>
      <c r="V664" s="157">
        <f>ROUND(E664*U664,2)</f>
        <v>5.87</v>
      </c>
      <c r="W664" s="157"/>
      <c r="X664" s="157" t="s">
        <v>206</v>
      </c>
      <c r="Y664" s="157" t="s">
        <v>302</v>
      </c>
      <c r="Z664" s="147"/>
      <c r="AA664" s="147"/>
      <c r="AB664" s="147"/>
      <c r="AC664" s="147"/>
      <c r="AD664" s="147"/>
      <c r="AE664" s="147"/>
      <c r="AF664" s="147"/>
      <c r="AG664" s="147" t="s">
        <v>458</v>
      </c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</row>
    <row r="665" spans="1:60" x14ac:dyDescent="0.2">
      <c r="A665" s="163" t="s">
        <v>295</v>
      </c>
      <c r="B665" s="164" t="s">
        <v>218</v>
      </c>
      <c r="C665" s="186" t="s">
        <v>219</v>
      </c>
      <c r="D665" s="165"/>
      <c r="E665" s="166"/>
      <c r="F665" s="167"/>
      <c r="G665" s="168">
        <f>SUMIF(AG666:AG669,"&lt;&gt;NOR",G666:G669)</f>
        <v>0</v>
      </c>
      <c r="H665" s="162"/>
      <c r="I665" s="162">
        <f>SUM(I666:I669)</f>
        <v>0</v>
      </c>
      <c r="J665" s="162"/>
      <c r="K665" s="162">
        <f>SUM(K666:K669)</f>
        <v>0</v>
      </c>
      <c r="L665" s="162"/>
      <c r="M665" s="162">
        <f>SUM(M666:M669)</f>
        <v>0</v>
      </c>
      <c r="N665" s="161"/>
      <c r="O665" s="161">
        <f>SUM(O666:O669)</f>
        <v>0.18</v>
      </c>
      <c r="P665" s="161"/>
      <c r="Q665" s="161">
        <f>SUM(Q666:Q669)</f>
        <v>0</v>
      </c>
      <c r="R665" s="162"/>
      <c r="S665" s="162"/>
      <c r="T665" s="162"/>
      <c r="U665" s="162"/>
      <c r="V665" s="162">
        <f>SUM(V666:V669)</f>
        <v>6.4</v>
      </c>
      <c r="W665" s="162"/>
      <c r="X665" s="162"/>
      <c r="Y665" s="162"/>
      <c r="AG665" t="s">
        <v>296</v>
      </c>
    </row>
    <row r="666" spans="1:60" outlineLevel="1" x14ac:dyDescent="0.2">
      <c r="A666" s="173">
        <v>213</v>
      </c>
      <c r="B666" s="174" t="s">
        <v>1094</v>
      </c>
      <c r="C666" s="187" t="s">
        <v>1095</v>
      </c>
      <c r="D666" s="175" t="s">
        <v>314</v>
      </c>
      <c r="E666" s="176">
        <v>2</v>
      </c>
      <c r="F666" s="177"/>
      <c r="G666" s="178">
        <f>ROUND(E666*F666,2)</f>
        <v>0</v>
      </c>
      <c r="H666" s="158"/>
      <c r="I666" s="157">
        <f>ROUND(E666*H666,2)</f>
        <v>0</v>
      </c>
      <c r="J666" s="158"/>
      <c r="K666" s="157">
        <f>ROUND(E666*J666,2)</f>
        <v>0</v>
      </c>
      <c r="L666" s="157">
        <v>21</v>
      </c>
      <c r="M666" s="157">
        <f>G666*(1+L666/100)</f>
        <v>0</v>
      </c>
      <c r="N666" s="156">
        <v>1.004E-2</v>
      </c>
      <c r="O666" s="156">
        <f>ROUND(E666*N666,2)</f>
        <v>0.02</v>
      </c>
      <c r="P666" s="156">
        <v>0</v>
      </c>
      <c r="Q666" s="156">
        <f>ROUND(E666*P666,2)</f>
        <v>0</v>
      </c>
      <c r="R666" s="157"/>
      <c r="S666" s="157" t="s">
        <v>300</v>
      </c>
      <c r="T666" s="157" t="s">
        <v>300</v>
      </c>
      <c r="U666" s="157">
        <v>0.55900000000000005</v>
      </c>
      <c r="V666" s="157">
        <f>ROUND(E666*U666,2)</f>
        <v>1.1200000000000001</v>
      </c>
      <c r="W666" s="157"/>
      <c r="X666" s="157" t="s">
        <v>301</v>
      </c>
      <c r="Y666" s="157" t="s">
        <v>302</v>
      </c>
      <c r="Z666" s="147"/>
      <c r="AA666" s="147"/>
      <c r="AB666" s="147"/>
      <c r="AC666" s="147"/>
      <c r="AD666" s="147"/>
      <c r="AE666" s="147"/>
      <c r="AF666" s="147"/>
      <c r="AG666" s="147" t="s">
        <v>303</v>
      </c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</row>
    <row r="667" spans="1:60" outlineLevel="2" x14ac:dyDescent="0.2">
      <c r="A667" s="154"/>
      <c r="B667" s="155"/>
      <c r="C667" s="188" t="s">
        <v>1096</v>
      </c>
      <c r="D667" s="159"/>
      <c r="E667" s="160">
        <v>2</v>
      </c>
      <c r="F667" s="157"/>
      <c r="G667" s="157"/>
      <c r="H667" s="157"/>
      <c r="I667" s="157"/>
      <c r="J667" s="157"/>
      <c r="K667" s="157"/>
      <c r="L667" s="157"/>
      <c r="M667" s="157"/>
      <c r="N667" s="156"/>
      <c r="O667" s="156"/>
      <c r="P667" s="156"/>
      <c r="Q667" s="156"/>
      <c r="R667" s="157"/>
      <c r="S667" s="157"/>
      <c r="T667" s="157"/>
      <c r="U667" s="157"/>
      <c r="V667" s="157"/>
      <c r="W667" s="157"/>
      <c r="X667" s="157"/>
      <c r="Y667" s="157"/>
      <c r="Z667" s="147"/>
      <c r="AA667" s="147"/>
      <c r="AB667" s="147"/>
      <c r="AC667" s="147"/>
      <c r="AD667" s="147"/>
      <c r="AE667" s="147"/>
      <c r="AF667" s="147"/>
      <c r="AG667" s="147" t="s">
        <v>305</v>
      </c>
      <c r="AH667" s="147">
        <v>0</v>
      </c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</row>
    <row r="668" spans="1:60" outlineLevel="1" x14ac:dyDescent="0.2">
      <c r="A668" s="173">
        <v>214</v>
      </c>
      <c r="B668" s="174" t="s">
        <v>1097</v>
      </c>
      <c r="C668" s="187" t="s">
        <v>1098</v>
      </c>
      <c r="D668" s="175" t="s">
        <v>314</v>
      </c>
      <c r="E668" s="176">
        <v>8</v>
      </c>
      <c r="F668" s="177"/>
      <c r="G668" s="178">
        <f>ROUND(E668*F668,2)</f>
        <v>0</v>
      </c>
      <c r="H668" s="158"/>
      <c r="I668" s="157">
        <f>ROUND(E668*H668,2)</f>
        <v>0</v>
      </c>
      <c r="J668" s="158"/>
      <c r="K668" s="157">
        <f>ROUND(E668*J668,2)</f>
        <v>0</v>
      </c>
      <c r="L668" s="157">
        <v>21</v>
      </c>
      <c r="M668" s="157">
        <f>G668*(1+L668/100)</f>
        <v>0</v>
      </c>
      <c r="N668" s="156">
        <v>2.0060000000000001E-2</v>
      </c>
      <c r="O668" s="156">
        <f>ROUND(E668*N668,2)</f>
        <v>0.16</v>
      </c>
      <c r="P668" s="156">
        <v>0</v>
      </c>
      <c r="Q668" s="156">
        <f>ROUND(E668*P668,2)</f>
        <v>0</v>
      </c>
      <c r="R668" s="157"/>
      <c r="S668" s="157" t="s">
        <v>300</v>
      </c>
      <c r="T668" s="157" t="s">
        <v>300</v>
      </c>
      <c r="U668" s="157">
        <v>0.66</v>
      </c>
      <c r="V668" s="157">
        <f>ROUND(E668*U668,2)</f>
        <v>5.28</v>
      </c>
      <c r="W668" s="157"/>
      <c r="X668" s="157" t="s">
        <v>301</v>
      </c>
      <c r="Y668" s="157" t="s">
        <v>302</v>
      </c>
      <c r="Z668" s="147"/>
      <c r="AA668" s="147"/>
      <c r="AB668" s="147"/>
      <c r="AC668" s="147"/>
      <c r="AD668" s="147"/>
      <c r="AE668" s="147"/>
      <c r="AF668" s="147"/>
      <c r="AG668" s="147" t="s">
        <v>303</v>
      </c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</row>
    <row r="669" spans="1:60" outlineLevel="2" x14ac:dyDescent="0.2">
      <c r="A669" s="154"/>
      <c r="B669" s="155"/>
      <c r="C669" s="188" t="s">
        <v>1099</v>
      </c>
      <c r="D669" s="159"/>
      <c r="E669" s="160">
        <v>8</v>
      </c>
      <c r="F669" s="157"/>
      <c r="G669" s="157"/>
      <c r="H669" s="157"/>
      <c r="I669" s="157"/>
      <c r="J669" s="157"/>
      <c r="K669" s="157"/>
      <c r="L669" s="157"/>
      <c r="M669" s="157"/>
      <c r="N669" s="156"/>
      <c r="O669" s="156"/>
      <c r="P669" s="156"/>
      <c r="Q669" s="156"/>
      <c r="R669" s="157"/>
      <c r="S669" s="157"/>
      <c r="T669" s="157"/>
      <c r="U669" s="157"/>
      <c r="V669" s="157"/>
      <c r="W669" s="157"/>
      <c r="X669" s="157"/>
      <c r="Y669" s="157"/>
      <c r="Z669" s="147"/>
      <c r="AA669" s="147"/>
      <c r="AB669" s="147"/>
      <c r="AC669" s="147"/>
      <c r="AD669" s="147"/>
      <c r="AE669" s="147"/>
      <c r="AF669" s="147"/>
      <c r="AG669" s="147" t="s">
        <v>305</v>
      </c>
      <c r="AH669" s="147">
        <v>0</v>
      </c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</row>
    <row r="670" spans="1:60" x14ac:dyDescent="0.2">
      <c r="A670" s="163" t="s">
        <v>295</v>
      </c>
      <c r="B670" s="164" t="s">
        <v>241</v>
      </c>
      <c r="C670" s="186" t="s">
        <v>242</v>
      </c>
      <c r="D670" s="165"/>
      <c r="E670" s="166"/>
      <c r="F670" s="167"/>
      <c r="G670" s="168">
        <f>SUMIF(AG671:AG709,"&lt;&gt;NOR",G671:G709)</f>
        <v>0</v>
      </c>
      <c r="H670" s="162"/>
      <c r="I670" s="162">
        <f>SUM(I671:I709)</f>
        <v>0</v>
      </c>
      <c r="J670" s="162"/>
      <c r="K670" s="162">
        <f>SUM(K671:K709)</f>
        <v>0</v>
      </c>
      <c r="L670" s="162"/>
      <c r="M670" s="162">
        <f>SUM(M671:M709)</f>
        <v>0</v>
      </c>
      <c r="N670" s="161"/>
      <c r="O670" s="161">
        <f>SUM(O671:O709)</f>
        <v>16.82</v>
      </c>
      <c r="P670" s="161"/>
      <c r="Q670" s="161">
        <f>SUM(Q671:Q709)</f>
        <v>9.92</v>
      </c>
      <c r="R670" s="162"/>
      <c r="S670" s="162"/>
      <c r="T670" s="162"/>
      <c r="U670" s="162"/>
      <c r="V670" s="162">
        <f>SUM(V671:V709)</f>
        <v>568.96</v>
      </c>
      <c r="W670" s="162"/>
      <c r="X670" s="162"/>
      <c r="Y670" s="162"/>
      <c r="AG670" t="s">
        <v>296</v>
      </c>
    </row>
    <row r="671" spans="1:60" ht="33.75" outlineLevel="1" x14ac:dyDescent="0.2">
      <c r="A671" s="173">
        <v>215</v>
      </c>
      <c r="B671" s="174" t="s">
        <v>1100</v>
      </c>
      <c r="C671" s="187" t="s">
        <v>1101</v>
      </c>
      <c r="D671" s="175" t="s">
        <v>314</v>
      </c>
      <c r="E671" s="176">
        <v>6</v>
      </c>
      <c r="F671" s="177"/>
      <c r="G671" s="178">
        <f>ROUND(E671*F671,2)</f>
        <v>0</v>
      </c>
      <c r="H671" s="158"/>
      <c r="I671" s="157">
        <f>ROUND(E671*H671,2)</f>
        <v>0</v>
      </c>
      <c r="J671" s="158"/>
      <c r="K671" s="157">
        <f>ROUND(E671*J671,2)</f>
        <v>0</v>
      </c>
      <c r="L671" s="157">
        <v>21</v>
      </c>
      <c r="M671" s="157">
        <f>G671*(1+L671/100)</f>
        <v>0</v>
      </c>
      <c r="N671" s="156">
        <v>0.17008999999999999</v>
      </c>
      <c r="O671" s="156">
        <f>ROUND(E671*N671,2)</f>
        <v>1.02</v>
      </c>
      <c r="P671" s="156">
        <v>0</v>
      </c>
      <c r="Q671" s="156">
        <f>ROUND(E671*P671,2)</f>
        <v>0</v>
      </c>
      <c r="R671" s="157"/>
      <c r="S671" s="157" t="s">
        <v>300</v>
      </c>
      <c r="T671" s="157" t="s">
        <v>300</v>
      </c>
      <c r="U671" s="157">
        <v>30</v>
      </c>
      <c r="V671" s="157">
        <f>ROUND(E671*U671,2)</f>
        <v>180</v>
      </c>
      <c r="W671" s="157"/>
      <c r="X671" s="157" t="s">
        <v>301</v>
      </c>
      <c r="Y671" s="157" t="s">
        <v>302</v>
      </c>
      <c r="Z671" s="147"/>
      <c r="AA671" s="147"/>
      <c r="AB671" s="147"/>
      <c r="AC671" s="147"/>
      <c r="AD671" s="147"/>
      <c r="AE671" s="147"/>
      <c r="AF671" s="147"/>
      <c r="AG671" s="147" t="s">
        <v>303</v>
      </c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</row>
    <row r="672" spans="1:60" outlineLevel="2" x14ac:dyDescent="0.2">
      <c r="A672" s="154"/>
      <c r="B672" s="155"/>
      <c r="C672" s="274" t="s">
        <v>1102</v>
      </c>
      <c r="D672" s="275"/>
      <c r="E672" s="275"/>
      <c r="F672" s="275"/>
      <c r="G672" s="275"/>
      <c r="H672" s="157"/>
      <c r="I672" s="157"/>
      <c r="J672" s="157"/>
      <c r="K672" s="157"/>
      <c r="L672" s="157"/>
      <c r="M672" s="157"/>
      <c r="N672" s="156"/>
      <c r="O672" s="156"/>
      <c r="P672" s="156"/>
      <c r="Q672" s="156"/>
      <c r="R672" s="157"/>
      <c r="S672" s="157"/>
      <c r="T672" s="157"/>
      <c r="U672" s="157"/>
      <c r="V672" s="157"/>
      <c r="W672" s="157"/>
      <c r="X672" s="157"/>
      <c r="Y672" s="157"/>
      <c r="Z672" s="147"/>
      <c r="AA672" s="147"/>
      <c r="AB672" s="147"/>
      <c r="AC672" s="147"/>
      <c r="AD672" s="147"/>
      <c r="AE672" s="147"/>
      <c r="AF672" s="147"/>
      <c r="AG672" s="147" t="s">
        <v>319</v>
      </c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</row>
    <row r="673" spans="1:60" outlineLevel="2" x14ac:dyDescent="0.2">
      <c r="A673" s="154"/>
      <c r="B673" s="155"/>
      <c r="C673" s="188" t="s">
        <v>169</v>
      </c>
      <c r="D673" s="159"/>
      <c r="E673" s="160">
        <v>6</v>
      </c>
      <c r="F673" s="157"/>
      <c r="G673" s="157"/>
      <c r="H673" s="157"/>
      <c r="I673" s="157"/>
      <c r="J673" s="157"/>
      <c r="K673" s="157"/>
      <c r="L673" s="157"/>
      <c r="M673" s="157"/>
      <c r="N673" s="156"/>
      <c r="O673" s="156"/>
      <c r="P673" s="156"/>
      <c r="Q673" s="156"/>
      <c r="R673" s="157"/>
      <c r="S673" s="157"/>
      <c r="T673" s="157"/>
      <c r="U673" s="157"/>
      <c r="V673" s="157"/>
      <c r="W673" s="157"/>
      <c r="X673" s="157"/>
      <c r="Y673" s="157"/>
      <c r="Z673" s="147"/>
      <c r="AA673" s="147"/>
      <c r="AB673" s="147"/>
      <c r="AC673" s="147"/>
      <c r="AD673" s="147"/>
      <c r="AE673" s="147"/>
      <c r="AF673" s="147"/>
      <c r="AG673" s="147" t="s">
        <v>305</v>
      </c>
      <c r="AH673" s="147">
        <v>0</v>
      </c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</row>
    <row r="674" spans="1:60" outlineLevel="1" x14ac:dyDescent="0.2">
      <c r="A674" s="173">
        <v>216</v>
      </c>
      <c r="B674" s="174" t="s">
        <v>1103</v>
      </c>
      <c r="C674" s="187" t="s">
        <v>1104</v>
      </c>
      <c r="D674" s="175" t="s">
        <v>308</v>
      </c>
      <c r="E674" s="176">
        <v>402.435</v>
      </c>
      <c r="F674" s="177"/>
      <c r="G674" s="178">
        <f>ROUND(E674*F674,2)</f>
        <v>0</v>
      </c>
      <c r="H674" s="158"/>
      <c r="I674" s="157">
        <f>ROUND(E674*H674,2)</f>
        <v>0</v>
      </c>
      <c r="J674" s="158"/>
      <c r="K674" s="157">
        <f>ROUND(E674*J674,2)</f>
        <v>0</v>
      </c>
      <c r="L674" s="157">
        <v>21</v>
      </c>
      <c r="M674" s="157">
        <f>G674*(1+L674/100)</f>
        <v>0</v>
      </c>
      <c r="N674" s="156">
        <v>0</v>
      </c>
      <c r="O674" s="156">
        <f>ROUND(E674*N674,2)</f>
        <v>0</v>
      </c>
      <c r="P674" s="156">
        <v>1.4999999999999999E-2</v>
      </c>
      <c r="Q674" s="156">
        <f>ROUND(E674*P674,2)</f>
        <v>6.04</v>
      </c>
      <c r="R674" s="157"/>
      <c r="S674" s="157" t="s">
        <v>300</v>
      </c>
      <c r="T674" s="157" t="s">
        <v>300</v>
      </c>
      <c r="U674" s="157">
        <v>0.09</v>
      </c>
      <c r="V674" s="157">
        <f>ROUND(E674*U674,2)</f>
        <v>36.22</v>
      </c>
      <c r="W674" s="157"/>
      <c r="X674" s="157" t="s">
        <v>301</v>
      </c>
      <c r="Y674" s="157" t="s">
        <v>302</v>
      </c>
      <c r="Z674" s="147"/>
      <c r="AA674" s="147"/>
      <c r="AB674" s="147"/>
      <c r="AC674" s="147"/>
      <c r="AD674" s="147"/>
      <c r="AE674" s="147"/>
      <c r="AF674" s="147"/>
      <c r="AG674" s="147" t="s">
        <v>303</v>
      </c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</row>
    <row r="675" spans="1:60" ht="45" outlineLevel="2" x14ac:dyDescent="0.2">
      <c r="A675" s="154"/>
      <c r="B675" s="155"/>
      <c r="C675" s="188" t="s">
        <v>1105</v>
      </c>
      <c r="D675" s="159"/>
      <c r="E675" s="160">
        <v>413.65499999999997</v>
      </c>
      <c r="F675" s="157"/>
      <c r="G675" s="157"/>
      <c r="H675" s="157"/>
      <c r="I675" s="157"/>
      <c r="J675" s="157"/>
      <c r="K675" s="157"/>
      <c r="L675" s="157"/>
      <c r="M675" s="157"/>
      <c r="N675" s="156"/>
      <c r="O675" s="156"/>
      <c r="P675" s="156"/>
      <c r="Q675" s="156"/>
      <c r="R675" s="157"/>
      <c r="S675" s="157"/>
      <c r="T675" s="157"/>
      <c r="U675" s="157"/>
      <c r="V675" s="157"/>
      <c r="W675" s="157"/>
      <c r="X675" s="157"/>
      <c r="Y675" s="157"/>
      <c r="Z675" s="147"/>
      <c r="AA675" s="147"/>
      <c r="AB675" s="147"/>
      <c r="AC675" s="147"/>
      <c r="AD675" s="147"/>
      <c r="AE675" s="147"/>
      <c r="AF675" s="147"/>
      <c r="AG675" s="147" t="s">
        <v>305</v>
      </c>
      <c r="AH675" s="147">
        <v>0</v>
      </c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</row>
    <row r="676" spans="1:60" outlineLevel="3" x14ac:dyDescent="0.2">
      <c r="A676" s="154"/>
      <c r="B676" s="155"/>
      <c r="C676" s="188" t="s">
        <v>1106</v>
      </c>
      <c r="D676" s="159"/>
      <c r="E676" s="160">
        <v>-11.22</v>
      </c>
      <c r="F676" s="157"/>
      <c r="G676" s="157"/>
      <c r="H676" s="157"/>
      <c r="I676" s="157"/>
      <c r="J676" s="157"/>
      <c r="K676" s="157"/>
      <c r="L676" s="157"/>
      <c r="M676" s="157"/>
      <c r="N676" s="156"/>
      <c r="O676" s="156"/>
      <c r="P676" s="156"/>
      <c r="Q676" s="156"/>
      <c r="R676" s="157"/>
      <c r="S676" s="157"/>
      <c r="T676" s="157"/>
      <c r="U676" s="157"/>
      <c r="V676" s="157"/>
      <c r="W676" s="157"/>
      <c r="X676" s="157"/>
      <c r="Y676" s="157"/>
      <c r="Z676" s="147"/>
      <c r="AA676" s="147"/>
      <c r="AB676" s="147"/>
      <c r="AC676" s="147"/>
      <c r="AD676" s="147"/>
      <c r="AE676" s="147"/>
      <c r="AF676" s="147"/>
      <c r="AG676" s="147" t="s">
        <v>305</v>
      </c>
      <c r="AH676" s="147">
        <v>0</v>
      </c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</row>
    <row r="677" spans="1:60" outlineLevel="1" x14ac:dyDescent="0.2">
      <c r="A677" s="173">
        <v>217</v>
      </c>
      <c r="B677" s="174" t="s">
        <v>1107</v>
      </c>
      <c r="C677" s="187" t="s">
        <v>1108</v>
      </c>
      <c r="D677" s="175" t="s">
        <v>308</v>
      </c>
      <c r="E677" s="176">
        <v>54.34</v>
      </c>
      <c r="F677" s="177"/>
      <c r="G677" s="178">
        <f>ROUND(E677*F677,2)</f>
        <v>0</v>
      </c>
      <c r="H677" s="158"/>
      <c r="I677" s="157">
        <f>ROUND(E677*H677,2)</f>
        <v>0</v>
      </c>
      <c r="J677" s="158"/>
      <c r="K677" s="157">
        <f>ROUND(E677*J677,2)</f>
        <v>0</v>
      </c>
      <c r="L677" s="157">
        <v>21</v>
      </c>
      <c r="M677" s="157">
        <f>G677*(1+L677/100)</f>
        <v>0</v>
      </c>
      <c r="N677" s="156">
        <v>0</v>
      </c>
      <c r="O677" s="156">
        <f>ROUND(E677*N677,2)</f>
        <v>0</v>
      </c>
      <c r="P677" s="156">
        <v>1.32E-2</v>
      </c>
      <c r="Q677" s="156">
        <f>ROUND(E677*P677,2)</f>
        <v>0.72</v>
      </c>
      <c r="R677" s="157"/>
      <c r="S677" s="157" t="s">
        <v>300</v>
      </c>
      <c r="T677" s="157" t="s">
        <v>300</v>
      </c>
      <c r="U677" s="157">
        <v>0.31030000000000002</v>
      </c>
      <c r="V677" s="157">
        <f>ROUND(E677*U677,2)</f>
        <v>16.86</v>
      </c>
      <c r="W677" s="157"/>
      <c r="X677" s="157" t="s">
        <v>301</v>
      </c>
      <c r="Y677" s="157" t="s">
        <v>302</v>
      </c>
      <c r="Z677" s="147"/>
      <c r="AA677" s="147"/>
      <c r="AB677" s="147"/>
      <c r="AC677" s="147"/>
      <c r="AD677" s="147"/>
      <c r="AE677" s="147"/>
      <c r="AF677" s="147"/>
      <c r="AG677" s="147" t="s">
        <v>303</v>
      </c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</row>
    <row r="678" spans="1:60" outlineLevel="2" x14ac:dyDescent="0.2">
      <c r="A678" s="154"/>
      <c r="B678" s="155"/>
      <c r="C678" s="188" t="s">
        <v>1109</v>
      </c>
      <c r="D678" s="159"/>
      <c r="E678" s="160">
        <v>30.6</v>
      </c>
      <c r="F678" s="157"/>
      <c r="G678" s="157"/>
      <c r="H678" s="157"/>
      <c r="I678" s="157"/>
      <c r="J678" s="157"/>
      <c r="K678" s="157"/>
      <c r="L678" s="157"/>
      <c r="M678" s="157"/>
      <c r="N678" s="156"/>
      <c r="O678" s="156"/>
      <c r="P678" s="156"/>
      <c r="Q678" s="156"/>
      <c r="R678" s="157"/>
      <c r="S678" s="157"/>
      <c r="T678" s="157"/>
      <c r="U678" s="157"/>
      <c r="V678" s="157"/>
      <c r="W678" s="157"/>
      <c r="X678" s="157"/>
      <c r="Y678" s="157"/>
      <c r="Z678" s="147"/>
      <c r="AA678" s="147"/>
      <c r="AB678" s="147"/>
      <c r="AC678" s="147"/>
      <c r="AD678" s="147"/>
      <c r="AE678" s="147"/>
      <c r="AF678" s="147"/>
      <c r="AG678" s="147" t="s">
        <v>305</v>
      </c>
      <c r="AH678" s="147">
        <v>0</v>
      </c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</row>
    <row r="679" spans="1:60" outlineLevel="3" x14ac:dyDescent="0.2">
      <c r="A679" s="154"/>
      <c r="B679" s="155"/>
      <c r="C679" s="188" t="s">
        <v>1110</v>
      </c>
      <c r="D679" s="159"/>
      <c r="E679" s="160">
        <v>23.74</v>
      </c>
      <c r="F679" s="157"/>
      <c r="G679" s="157"/>
      <c r="H679" s="157"/>
      <c r="I679" s="157"/>
      <c r="J679" s="157"/>
      <c r="K679" s="157"/>
      <c r="L679" s="157"/>
      <c r="M679" s="157"/>
      <c r="N679" s="156"/>
      <c r="O679" s="156"/>
      <c r="P679" s="156"/>
      <c r="Q679" s="156"/>
      <c r="R679" s="157"/>
      <c r="S679" s="157"/>
      <c r="T679" s="157"/>
      <c r="U679" s="157"/>
      <c r="V679" s="157"/>
      <c r="W679" s="157"/>
      <c r="X679" s="157"/>
      <c r="Y679" s="157"/>
      <c r="Z679" s="147"/>
      <c r="AA679" s="147"/>
      <c r="AB679" s="147"/>
      <c r="AC679" s="147"/>
      <c r="AD679" s="147"/>
      <c r="AE679" s="147"/>
      <c r="AF679" s="147"/>
      <c r="AG679" s="147" t="s">
        <v>305</v>
      </c>
      <c r="AH679" s="147">
        <v>0</v>
      </c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</row>
    <row r="680" spans="1:60" outlineLevel="1" x14ac:dyDescent="0.2">
      <c r="A680" s="173">
        <v>218</v>
      </c>
      <c r="B680" s="174" t="s">
        <v>1111</v>
      </c>
      <c r="C680" s="187" t="s">
        <v>1112</v>
      </c>
      <c r="D680" s="175" t="s">
        <v>308</v>
      </c>
      <c r="E680" s="176">
        <v>2.8</v>
      </c>
      <c r="F680" s="177"/>
      <c r="G680" s="178">
        <f>ROUND(E680*F680,2)</f>
        <v>0</v>
      </c>
      <c r="H680" s="158"/>
      <c r="I680" s="157">
        <f>ROUND(E680*H680,2)</f>
        <v>0</v>
      </c>
      <c r="J680" s="158"/>
      <c r="K680" s="157">
        <f>ROUND(E680*J680,2)</f>
        <v>0</v>
      </c>
      <c r="L680" s="157">
        <v>21</v>
      </c>
      <c r="M680" s="157">
        <f>G680*(1+L680/100)</f>
        <v>0</v>
      </c>
      <c r="N680" s="156">
        <v>0</v>
      </c>
      <c r="O680" s="156">
        <f>ROUND(E680*N680,2)</f>
        <v>0</v>
      </c>
      <c r="P680" s="156">
        <v>1.6E-2</v>
      </c>
      <c r="Q680" s="156">
        <f>ROUND(E680*P680,2)</f>
        <v>0.04</v>
      </c>
      <c r="R680" s="157"/>
      <c r="S680" s="157" t="s">
        <v>300</v>
      </c>
      <c r="T680" s="157" t="s">
        <v>300</v>
      </c>
      <c r="U680" s="157">
        <v>0.14000000000000001</v>
      </c>
      <c r="V680" s="157">
        <f>ROUND(E680*U680,2)</f>
        <v>0.39</v>
      </c>
      <c r="W680" s="157"/>
      <c r="X680" s="157" t="s">
        <v>301</v>
      </c>
      <c r="Y680" s="157" t="s">
        <v>302</v>
      </c>
      <c r="Z680" s="147"/>
      <c r="AA680" s="147"/>
      <c r="AB680" s="147"/>
      <c r="AC680" s="147"/>
      <c r="AD680" s="147"/>
      <c r="AE680" s="147"/>
      <c r="AF680" s="147"/>
      <c r="AG680" s="147" t="s">
        <v>303</v>
      </c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</row>
    <row r="681" spans="1:60" outlineLevel="2" x14ac:dyDescent="0.2">
      <c r="A681" s="154"/>
      <c r="B681" s="155"/>
      <c r="C681" s="188" t="s">
        <v>1113</v>
      </c>
      <c r="D681" s="159"/>
      <c r="E681" s="160">
        <v>2.8</v>
      </c>
      <c r="F681" s="157"/>
      <c r="G681" s="157"/>
      <c r="H681" s="157"/>
      <c r="I681" s="157"/>
      <c r="J681" s="157"/>
      <c r="K681" s="157"/>
      <c r="L681" s="157"/>
      <c r="M681" s="157"/>
      <c r="N681" s="156"/>
      <c r="O681" s="156"/>
      <c r="P681" s="156"/>
      <c r="Q681" s="156"/>
      <c r="R681" s="157"/>
      <c r="S681" s="157"/>
      <c r="T681" s="157"/>
      <c r="U681" s="157"/>
      <c r="V681" s="157"/>
      <c r="W681" s="157"/>
      <c r="X681" s="157"/>
      <c r="Y681" s="157"/>
      <c r="Z681" s="147"/>
      <c r="AA681" s="147"/>
      <c r="AB681" s="147"/>
      <c r="AC681" s="147"/>
      <c r="AD681" s="147"/>
      <c r="AE681" s="147"/>
      <c r="AF681" s="147"/>
      <c r="AG681" s="147" t="s">
        <v>305</v>
      </c>
      <c r="AH681" s="147">
        <v>0</v>
      </c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</row>
    <row r="682" spans="1:60" outlineLevel="1" x14ac:dyDescent="0.2">
      <c r="A682" s="173">
        <v>219</v>
      </c>
      <c r="B682" s="174" t="s">
        <v>1114</v>
      </c>
      <c r="C682" s="187" t="s">
        <v>1115</v>
      </c>
      <c r="D682" s="175" t="s">
        <v>308</v>
      </c>
      <c r="E682" s="176">
        <v>133.32</v>
      </c>
      <c r="F682" s="177"/>
      <c r="G682" s="178">
        <f>ROUND(E682*F682,2)</f>
        <v>0</v>
      </c>
      <c r="H682" s="158"/>
      <c r="I682" s="157">
        <f>ROUND(E682*H682,2)</f>
        <v>0</v>
      </c>
      <c r="J682" s="158"/>
      <c r="K682" s="157">
        <f>ROUND(E682*J682,2)</f>
        <v>0</v>
      </c>
      <c r="L682" s="157">
        <v>21</v>
      </c>
      <c r="M682" s="157">
        <f>G682*(1+L682/100)</f>
        <v>0</v>
      </c>
      <c r="N682" s="156">
        <v>0</v>
      </c>
      <c r="O682" s="156">
        <f>ROUND(E682*N682,2)</f>
        <v>0</v>
      </c>
      <c r="P682" s="156">
        <v>1.4E-2</v>
      </c>
      <c r="Q682" s="156">
        <f>ROUND(E682*P682,2)</f>
        <v>1.87</v>
      </c>
      <c r="R682" s="157"/>
      <c r="S682" s="157" t="s">
        <v>300</v>
      </c>
      <c r="T682" s="157" t="s">
        <v>300</v>
      </c>
      <c r="U682" s="157">
        <v>0.08</v>
      </c>
      <c r="V682" s="157">
        <f>ROUND(E682*U682,2)</f>
        <v>10.67</v>
      </c>
      <c r="W682" s="157"/>
      <c r="X682" s="157" t="s">
        <v>301</v>
      </c>
      <c r="Y682" s="157" t="s">
        <v>302</v>
      </c>
      <c r="Z682" s="147"/>
      <c r="AA682" s="147"/>
      <c r="AB682" s="147"/>
      <c r="AC682" s="147"/>
      <c r="AD682" s="147"/>
      <c r="AE682" s="147"/>
      <c r="AF682" s="147"/>
      <c r="AG682" s="147" t="s">
        <v>303</v>
      </c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</row>
    <row r="683" spans="1:60" outlineLevel="2" x14ac:dyDescent="0.2">
      <c r="A683" s="154"/>
      <c r="B683" s="155"/>
      <c r="C683" s="188" t="s">
        <v>1116</v>
      </c>
      <c r="D683" s="159"/>
      <c r="E683" s="160">
        <v>7.92</v>
      </c>
      <c r="F683" s="157"/>
      <c r="G683" s="157"/>
      <c r="H683" s="157"/>
      <c r="I683" s="157"/>
      <c r="J683" s="157"/>
      <c r="K683" s="157"/>
      <c r="L683" s="157"/>
      <c r="M683" s="157"/>
      <c r="N683" s="156"/>
      <c r="O683" s="156"/>
      <c r="P683" s="156"/>
      <c r="Q683" s="156"/>
      <c r="R683" s="157"/>
      <c r="S683" s="157"/>
      <c r="T683" s="157"/>
      <c r="U683" s="157"/>
      <c r="V683" s="157"/>
      <c r="W683" s="157"/>
      <c r="X683" s="157"/>
      <c r="Y683" s="157"/>
      <c r="Z683" s="147"/>
      <c r="AA683" s="147"/>
      <c r="AB683" s="147"/>
      <c r="AC683" s="147"/>
      <c r="AD683" s="147"/>
      <c r="AE683" s="147"/>
      <c r="AF683" s="147"/>
      <c r="AG683" s="147" t="s">
        <v>305</v>
      </c>
      <c r="AH683" s="147">
        <v>0</v>
      </c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</row>
    <row r="684" spans="1:60" outlineLevel="3" x14ac:dyDescent="0.2">
      <c r="A684" s="154"/>
      <c r="B684" s="155"/>
      <c r="C684" s="188" t="s">
        <v>1117</v>
      </c>
      <c r="D684" s="159"/>
      <c r="E684" s="160">
        <v>41.8</v>
      </c>
      <c r="F684" s="157"/>
      <c r="G684" s="157"/>
      <c r="H684" s="157"/>
      <c r="I684" s="157"/>
      <c r="J684" s="157"/>
      <c r="K684" s="157"/>
      <c r="L684" s="157"/>
      <c r="M684" s="157"/>
      <c r="N684" s="156"/>
      <c r="O684" s="156"/>
      <c r="P684" s="156"/>
      <c r="Q684" s="156"/>
      <c r="R684" s="157"/>
      <c r="S684" s="157"/>
      <c r="T684" s="157"/>
      <c r="U684" s="157"/>
      <c r="V684" s="157"/>
      <c r="W684" s="157"/>
      <c r="X684" s="157"/>
      <c r="Y684" s="157"/>
      <c r="Z684" s="147"/>
      <c r="AA684" s="147"/>
      <c r="AB684" s="147"/>
      <c r="AC684" s="147"/>
      <c r="AD684" s="147"/>
      <c r="AE684" s="147"/>
      <c r="AF684" s="147"/>
      <c r="AG684" s="147" t="s">
        <v>305</v>
      </c>
      <c r="AH684" s="147">
        <v>0</v>
      </c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</row>
    <row r="685" spans="1:60" outlineLevel="3" x14ac:dyDescent="0.2">
      <c r="A685" s="154"/>
      <c r="B685" s="155"/>
      <c r="C685" s="188" t="s">
        <v>1118</v>
      </c>
      <c r="D685" s="159"/>
      <c r="E685" s="160">
        <v>83.6</v>
      </c>
      <c r="F685" s="157"/>
      <c r="G685" s="157"/>
      <c r="H685" s="157"/>
      <c r="I685" s="157"/>
      <c r="J685" s="157"/>
      <c r="K685" s="157"/>
      <c r="L685" s="157"/>
      <c r="M685" s="157"/>
      <c r="N685" s="156"/>
      <c r="O685" s="156"/>
      <c r="P685" s="156"/>
      <c r="Q685" s="156"/>
      <c r="R685" s="157"/>
      <c r="S685" s="157"/>
      <c r="T685" s="157"/>
      <c r="U685" s="157"/>
      <c r="V685" s="157"/>
      <c r="W685" s="157"/>
      <c r="X685" s="157"/>
      <c r="Y685" s="157"/>
      <c r="Z685" s="147"/>
      <c r="AA685" s="147"/>
      <c r="AB685" s="147"/>
      <c r="AC685" s="147"/>
      <c r="AD685" s="147"/>
      <c r="AE685" s="147"/>
      <c r="AF685" s="147"/>
      <c r="AG685" s="147" t="s">
        <v>305</v>
      </c>
      <c r="AH685" s="147">
        <v>0</v>
      </c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</row>
    <row r="686" spans="1:60" outlineLevel="1" x14ac:dyDescent="0.2">
      <c r="A686" s="173">
        <v>220</v>
      </c>
      <c r="B686" s="174" t="s">
        <v>1119</v>
      </c>
      <c r="C686" s="187" t="s">
        <v>1120</v>
      </c>
      <c r="D686" s="175" t="s">
        <v>308</v>
      </c>
      <c r="E686" s="176">
        <v>11.7</v>
      </c>
      <c r="F686" s="177"/>
      <c r="G686" s="178">
        <f>ROUND(E686*F686,2)</f>
        <v>0</v>
      </c>
      <c r="H686" s="158"/>
      <c r="I686" s="157">
        <f>ROUND(E686*H686,2)</f>
        <v>0</v>
      </c>
      <c r="J686" s="158"/>
      <c r="K686" s="157">
        <f>ROUND(E686*J686,2)</f>
        <v>0</v>
      </c>
      <c r="L686" s="157">
        <v>21</v>
      </c>
      <c r="M686" s="157">
        <f>G686*(1+L686/100)</f>
        <v>0</v>
      </c>
      <c r="N686" s="156">
        <v>1.6000000000000001E-4</v>
      </c>
      <c r="O686" s="156">
        <f>ROUND(E686*N686,2)</f>
        <v>0</v>
      </c>
      <c r="P686" s="156">
        <v>6.4000000000000001E-2</v>
      </c>
      <c r="Q686" s="156">
        <f>ROUND(E686*P686,2)</f>
        <v>0.75</v>
      </c>
      <c r="R686" s="157"/>
      <c r="S686" s="157" t="s">
        <v>300</v>
      </c>
      <c r="T686" s="157" t="s">
        <v>300</v>
      </c>
      <c r="U686" s="157">
        <v>0.26600000000000001</v>
      </c>
      <c r="V686" s="157">
        <f>ROUND(E686*U686,2)</f>
        <v>3.11</v>
      </c>
      <c r="W686" s="157"/>
      <c r="X686" s="157" t="s">
        <v>301</v>
      </c>
      <c r="Y686" s="157" t="s">
        <v>302</v>
      </c>
      <c r="Z686" s="147"/>
      <c r="AA686" s="147"/>
      <c r="AB686" s="147"/>
      <c r="AC686" s="147"/>
      <c r="AD686" s="147"/>
      <c r="AE686" s="147"/>
      <c r="AF686" s="147"/>
      <c r="AG686" s="147" t="s">
        <v>303</v>
      </c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</row>
    <row r="687" spans="1:60" ht="22.5" outlineLevel="2" x14ac:dyDescent="0.2">
      <c r="A687" s="154"/>
      <c r="B687" s="155"/>
      <c r="C687" s="188" t="s">
        <v>1121</v>
      </c>
      <c r="D687" s="159"/>
      <c r="E687" s="160">
        <v>11.7</v>
      </c>
      <c r="F687" s="157"/>
      <c r="G687" s="157"/>
      <c r="H687" s="157"/>
      <c r="I687" s="157"/>
      <c r="J687" s="157"/>
      <c r="K687" s="157"/>
      <c r="L687" s="157"/>
      <c r="M687" s="157"/>
      <c r="N687" s="156"/>
      <c r="O687" s="156"/>
      <c r="P687" s="156"/>
      <c r="Q687" s="156"/>
      <c r="R687" s="157"/>
      <c r="S687" s="157"/>
      <c r="T687" s="157"/>
      <c r="U687" s="157"/>
      <c r="V687" s="157"/>
      <c r="W687" s="157"/>
      <c r="X687" s="157"/>
      <c r="Y687" s="157"/>
      <c r="Z687" s="147"/>
      <c r="AA687" s="147"/>
      <c r="AB687" s="147"/>
      <c r="AC687" s="147"/>
      <c r="AD687" s="147"/>
      <c r="AE687" s="147"/>
      <c r="AF687" s="147"/>
      <c r="AG687" s="147" t="s">
        <v>305</v>
      </c>
      <c r="AH687" s="147">
        <v>0</v>
      </c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</row>
    <row r="688" spans="1:60" ht="22.5" outlineLevel="1" x14ac:dyDescent="0.2">
      <c r="A688" s="173">
        <v>221</v>
      </c>
      <c r="B688" s="174" t="s">
        <v>1122</v>
      </c>
      <c r="C688" s="187" t="s">
        <v>1123</v>
      </c>
      <c r="D688" s="175" t="s">
        <v>308</v>
      </c>
      <c r="E688" s="176">
        <v>54.34</v>
      </c>
      <c r="F688" s="177"/>
      <c r="G688" s="178">
        <f>ROUND(E688*F688,2)</f>
        <v>0</v>
      </c>
      <c r="H688" s="158"/>
      <c r="I688" s="157">
        <f>ROUND(E688*H688,2)</f>
        <v>0</v>
      </c>
      <c r="J688" s="158"/>
      <c r="K688" s="157">
        <f>ROUND(E688*J688,2)</f>
        <v>0</v>
      </c>
      <c r="L688" s="157">
        <v>21</v>
      </c>
      <c r="M688" s="157">
        <f>G688*(1+L688/100)</f>
        <v>0</v>
      </c>
      <c r="N688" s="156">
        <v>1.438E-2</v>
      </c>
      <c r="O688" s="156">
        <f>ROUND(E688*N688,2)</f>
        <v>0.78</v>
      </c>
      <c r="P688" s="156">
        <v>0</v>
      </c>
      <c r="Q688" s="156">
        <f>ROUND(E688*P688,2)</f>
        <v>0</v>
      </c>
      <c r="R688" s="157"/>
      <c r="S688" s="157" t="s">
        <v>300</v>
      </c>
      <c r="T688" s="157" t="s">
        <v>300</v>
      </c>
      <c r="U688" s="157">
        <v>0.24</v>
      </c>
      <c r="V688" s="157">
        <f>ROUND(E688*U688,2)</f>
        <v>13.04</v>
      </c>
      <c r="W688" s="157"/>
      <c r="X688" s="157" t="s">
        <v>301</v>
      </c>
      <c r="Y688" s="157" t="s">
        <v>302</v>
      </c>
      <c r="Z688" s="147"/>
      <c r="AA688" s="147"/>
      <c r="AB688" s="147"/>
      <c r="AC688" s="147"/>
      <c r="AD688" s="147"/>
      <c r="AE688" s="147"/>
      <c r="AF688" s="147"/>
      <c r="AG688" s="147" t="s">
        <v>303</v>
      </c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</row>
    <row r="689" spans="1:60" outlineLevel="2" x14ac:dyDescent="0.2">
      <c r="A689" s="154"/>
      <c r="B689" s="155"/>
      <c r="C689" s="188" t="s">
        <v>1109</v>
      </c>
      <c r="D689" s="159"/>
      <c r="E689" s="160">
        <v>30.6</v>
      </c>
      <c r="F689" s="157"/>
      <c r="G689" s="157"/>
      <c r="H689" s="157"/>
      <c r="I689" s="157"/>
      <c r="J689" s="157"/>
      <c r="K689" s="157"/>
      <c r="L689" s="157"/>
      <c r="M689" s="157"/>
      <c r="N689" s="156"/>
      <c r="O689" s="156"/>
      <c r="P689" s="156"/>
      <c r="Q689" s="156"/>
      <c r="R689" s="157"/>
      <c r="S689" s="157"/>
      <c r="T689" s="157"/>
      <c r="U689" s="157"/>
      <c r="V689" s="157"/>
      <c r="W689" s="157"/>
      <c r="X689" s="157"/>
      <c r="Y689" s="157"/>
      <c r="Z689" s="147"/>
      <c r="AA689" s="147"/>
      <c r="AB689" s="147"/>
      <c r="AC689" s="147"/>
      <c r="AD689" s="147"/>
      <c r="AE689" s="147"/>
      <c r="AF689" s="147"/>
      <c r="AG689" s="147" t="s">
        <v>305</v>
      </c>
      <c r="AH689" s="147">
        <v>0</v>
      </c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</row>
    <row r="690" spans="1:60" outlineLevel="3" x14ac:dyDescent="0.2">
      <c r="A690" s="154"/>
      <c r="B690" s="155"/>
      <c r="C690" s="188" t="s">
        <v>1110</v>
      </c>
      <c r="D690" s="159"/>
      <c r="E690" s="160">
        <v>23.74</v>
      </c>
      <c r="F690" s="157"/>
      <c r="G690" s="157"/>
      <c r="H690" s="157"/>
      <c r="I690" s="157"/>
      <c r="J690" s="157"/>
      <c r="K690" s="157"/>
      <c r="L690" s="157"/>
      <c r="M690" s="157"/>
      <c r="N690" s="156"/>
      <c r="O690" s="156"/>
      <c r="P690" s="156"/>
      <c r="Q690" s="156"/>
      <c r="R690" s="157"/>
      <c r="S690" s="157"/>
      <c r="T690" s="157"/>
      <c r="U690" s="157"/>
      <c r="V690" s="157"/>
      <c r="W690" s="157"/>
      <c r="X690" s="157"/>
      <c r="Y690" s="157"/>
      <c r="Z690" s="147"/>
      <c r="AA690" s="147"/>
      <c r="AB690" s="147"/>
      <c r="AC690" s="147"/>
      <c r="AD690" s="147"/>
      <c r="AE690" s="147"/>
      <c r="AF690" s="147"/>
      <c r="AG690" s="147" t="s">
        <v>305</v>
      </c>
      <c r="AH690" s="147">
        <v>0</v>
      </c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</row>
    <row r="691" spans="1:60" ht="22.5" outlineLevel="1" x14ac:dyDescent="0.2">
      <c r="A691" s="173">
        <v>222</v>
      </c>
      <c r="B691" s="174" t="s">
        <v>1124</v>
      </c>
      <c r="C691" s="187" t="s">
        <v>1125</v>
      </c>
      <c r="D691" s="175" t="s">
        <v>308</v>
      </c>
      <c r="E691" s="176">
        <v>125.4</v>
      </c>
      <c r="F691" s="177"/>
      <c r="G691" s="178">
        <f>ROUND(E691*F691,2)</f>
        <v>0</v>
      </c>
      <c r="H691" s="158"/>
      <c r="I691" s="157">
        <f>ROUND(E691*H691,2)</f>
        <v>0</v>
      </c>
      <c r="J691" s="158"/>
      <c r="K691" s="157">
        <f>ROUND(E691*J691,2)</f>
        <v>0</v>
      </c>
      <c r="L691" s="157">
        <v>21</v>
      </c>
      <c r="M691" s="157">
        <f>G691*(1+L691/100)</f>
        <v>0</v>
      </c>
      <c r="N691" s="156">
        <v>1.426E-2</v>
      </c>
      <c r="O691" s="156">
        <f>ROUND(E691*N691,2)</f>
        <v>1.79</v>
      </c>
      <c r="P691" s="156">
        <v>0</v>
      </c>
      <c r="Q691" s="156">
        <f>ROUND(E691*P691,2)</f>
        <v>0</v>
      </c>
      <c r="R691" s="157"/>
      <c r="S691" s="157" t="s">
        <v>300</v>
      </c>
      <c r="T691" s="157" t="s">
        <v>300</v>
      </c>
      <c r="U691" s="157">
        <v>0.16200000000000001</v>
      </c>
      <c r="V691" s="157">
        <f>ROUND(E691*U691,2)</f>
        <v>20.309999999999999</v>
      </c>
      <c r="W691" s="157"/>
      <c r="X691" s="157" t="s">
        <v>301</v>
      </c>
      <c r="Y691" s="157" t="s">
        <v>302</v>
      </c>
      <c r="Z691" s="147"/>
      <c r="AA691" s="147"/>
      <c r="AB691" s="147"/>
      <c r="AC691" s="147"/>
      <c r="AD691" s="147"/>
      <c r="AE691" s="147"/>
      <c r="AF691" s="147"/>
      <c r="AG691" s="147" t="s">
        <v>303</v>
      </c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</row>
    <row r="692" spans="1:60" outlineLevel="2" x14ac:dyDescent="0.2">
      <c r="A692" s="154"/>
      <c r="B692" s="155"/>
      <c r="C692" s="188" t="s">
        <v>1126</v>
      </c>
      <c r="D692" s="159"/>
      <c r="E692" s="160">
        <v>41.8</v>
      </c>
      <c r="F692" s="157"/>
      <c r="G692" s="157"/>
      <c r="H692" s="157"/>
      <c r="I692" s="157"/>
      <c r="J692" s="157"/>
      <c r="K692" s="157"/>
      <c r="L692" s="157"/>
      <c r="M692" s="157"/>
      <c r="N692" s="156"/>
      <c r="O692" s="156"/>
      <c r="P692" s="156"/>
      <c r="Q692" s="156"/>
      <c r="R692" s="157"/>
      <c r="S692" s="157"/>
      <c r="T692" s="157"/>
      <c r="U692" s="157"/>
      <c r="V692" s="157"/>
      <c r="W692" s="157"/>
      <c r="X692" s="157"/>
      <c r="Y692" s="157"/>
      <c r="Z692" s="147"/>
      <c r="AA692" s="147"/>
      <c r="AB692" s="147"/>
      <c r="AC692" s="147"/>
      <c r="AD692" s="147"/>
      <c r="AE692" s="147"/>
      <c r="AF692" s="147"/>
      <c r="AG692" s="147" t="s">
        <v>305</v>
      </c>
      <c r="AH692" s="147">
        <v>0</v>
      </c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</row>
    <row r="693" spans="1:60" outlineLevel="3" x14ac:dyDescent="0.2">
      <c r="A693" s="154"/>
      <c r="B693" s="155"/>
      <c r="C693" s="188" t="s">
        <v>1127</v>
      </c>
      <c r="D693" s="159"/>
      <c r="E693" s="160">
        <v>83.6</v>
      </c>
      <c r="F693" s="157"/>
      <c r="G693" s="157"/>
      <c r="H693" s="157"/>
      <c r="I693" s="157"/>
      <c r="J693" s="157"/>
      <c r="K693" s="157"/>
      <c r="L693" s="157"/>
      <c r="M693" s="157"/>
      <c r="N693" s="156"/>
      <c r="O693" s="156"/>
      <c r="P693" s="156"/>
      <c r="Q693" s="156"/>
      <c r="R693" s="157"/>
      <c r="S693" s="157"/>
      <c r="T693" s="157"/>
      <c r="U693" s="157"/>
      <c r="V693" s="157"/>
      <c r="W693" s="157"/>
      <c r="X693" s="157"/>
      <c r="Y693" s="157"/>
      <c r="Z693" s="147"/>
      <c r="AA693" s="147"/>
      <c r="AB693" s="147"/>
      <c r="AC693" s="147"/>
      <c r="AD693" s="147"/>
      <c r="AE693" s="147"/>
      <c r="AF693" s="147"/>
      <c r="AG693" s="147" t="s">
        <v>305</v>
      </c>
      <c r="AH693" s="147">
        <v>0</v>
      </c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</row>
    <row r="694" spans="1:60" ht="22.5" outlineLevel="1" x14ac:dyDescent="0.2">
      <c r="A694" s="173">
        <v>223</v>
      </c>
      <c r="B694" s="174" t="s">
        <v>1128</v>
      </c>
      <c r="C694" s="187" t="s">
        <v>1129</v>
      </c>
      <c r="D694" s="175" t="s">
        <v>308</v>
      </c>
      <c r="E694" s="176">
        <v>7.74</v>
      </c>
      <c r="F694" s="177"/>
      <c r="G694" s="178">
        <f>ROUND(E694*F694,2)</f>
        <v>0</v>
      </c>
      <c r="H694" s="158"/>
      <c r="I694" s="157">
        <f>ROUND(E694*H694,2)</f>
        <v>0</v>
      </c>
      <c r="J694" s="158"/>
      <c r="K694" s="157">
        <f>ROUND(E694*J694,2)</f>
        <v>0</v>
      </c>
      <c r="L694" s="157">
        <v>21</v>
      </c>
      <c r="M694" s="157">
        <f>G694*(1+L694/100)</f>
        <v>0</v>
      </c>
      <c r="N694" s="156">
        <v>1.4420000000000001E-2</v>
      </c>
      <c r="O694" s="156">
        <f>ROUND(E694*N694,2)</f>
        <v>0.11</v>
      </c>
      <c r="P694" s="156">
        <v>0</v>
      </c>
      <c r="Q694" s="156">
        <f>ROUND(E694*P694,2)</f>
        <v>0</v>
      </c>
      <c r="R694" s="157"/>
      <c r="S694" s="157" t="s">
        <v>300</v>
      </c>
      <c r="T694" s="157" t="s">
        <v>300</v>
      </c>
      <c r="U694" s="157">
        <v>0.188</v>
      </c>
      <c r="V694" s="157">
        <f>ROUND(E694*U694,2)</f>
        <v>1.46</v>
      </c>
      <c r="W694" s="157"/>
      <c r="X694" s="157" t="s">
        <v>301</v>
      </c>
      <c r="Y694" s="157" t="s">
        <v>302</v>
      </c>
      <c r="Z694" s="147"/>
      <c r="AA694" s="147"/>
      <c r="AB694" s="147"/>
      <c r="AC694" s="147"/>
      <c r="AD694" s="147"/>
      <c r="AE694" s="147"/>
      <c r="AF694" s="147"/>
      <c r="AG694" s="147" t="s">
        <v>303</v>
      </c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</row>
    <row r="695" spans="1:60" ht="22.5" outlineLevel="2" x14ac:dyDescent="0.2">
      <c r="A695" s="154"/>
      <c r="B695" s="155"/>
      <c r="C695" s="188" t="s">
        <v>1130</v>
      </c>
      <c r="D695" s="159"/>
      <c r="E695" s="160">
        <v>7.74</v>
      </c>
      <c r="F695" s="157"/>
      <c r="G695" s="157"/>
      <c r="H695" s="157"/>
      <c r="I695" s="157"/>
      <c r="J695" s="157"/>
      <c r="K695" s="157"/>
      <c r="L695" s="157"/>
      <c r="M695" s="157"/>
      <c r="N695" s="156"/>
      <c r="O695" s="156"/>
      <c r="P695" s="156"/>
      <c r="Q695" s="156"/>
      <c r="R695" s="157"/>
      <c r="S695" s="157"/>
      <c r="T695" s="157"/>
      <c r="U695" s="157"/>
      <c r="V695" s="157"/>
      <c r="W695" s="157"/>
      <c r="X695" s="157"/>
      <c r="Y695" s="157"/>
      <c r="Z695" s="147"/>
      <c r="AA695" s="147"/>
      <c r="AB695" s="147"/>
      <c r="AC695" s="147"/>
      <c r="AD695" s="147"/>
      <c r="AE695" s="147"/>
      <c r="AF695" s="147"/>
      <c r="AG695" s="147" t="s">
        <v>305</v>
      </c>
      <c r="AH695" s="147">
        <v>0</v>
      </c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</row>
    <row r="696" spans="1:60" outlineLevel="1" x14ac:dyDescent="0.2">
      <c r="A696" s="173">
        <v>224</v>
      </c>
      <c r="B696" s="174" t="s">
        <v>1131</v>
      </c>
      <c r="C696" s="187" t="s">
        <v>1132</v>
      </c>
      <c r="D696" s="175" t="s">
        <v>355</v>
      </c>
      <c r="E696" s="176">
        <v>20.399999999999999</v>
      </c>
      <c r="F696" s="177"/>
      <c r="G696" s="178">
        <f>ROUND(E696*F696,2)</f>
        <v>0</v>
      </c>
      <c r="H696" s="158"/>
      <c r="I696" s="157">
        <f>ROUND(E696*H696,2)</f>
        <v>0</v>
      </c>
      <c r="J696" s="158"/>
      <c r="K696" s="157">
        <f>ROUND(E696*J696,2)</f>
        <v>0</v>
      </c>
      <c r="L696" s="157">
        <v>21</v>
      </c>
      <c r="M696" s="157">
        <f>G696*(1+L696/100)</f>
        <v>0</v>
      </c>
      <c r="N696" s="156">
        <v>1.6000000000000001E-4</v>
      </c>
      <c r="O696" s="156">
        <f>ROUND(E696*N696,2)</f>
        <v>0</v>
      </c>
      <c r="P696" s="156">
        <v>2.4750000000000001E-2</v>
      </c>
      <c r="Q696" s="156">
        <f>ROUND(E696*P696,2)</f>
        <v>0.5</v>
      </c>
      <c r="R696" s="157"/>
      <c r="S696" s="157" t="s">
        <v>300</v>
      </c>
      <c r="T696" s="157" t="s">
        <v>300</v>
      </c>
      <c r="U696" s="157">
        <v>0.30587999999999999</v>
      </c>
      <c r="V696" s="157">
        <f>ROUND(E696*U696,2)</f>
        <v>6.24</v>
      </c>
      <c r="W696" s="157"/>
      <c r="X696" s="157" t="s">
        <v>301</v>
      </c>
      <c r="Y696" s="157" t="s">
        <v>302</v>
      </c>
      <c r="Z696" s="147"/>
      <c r="AA696" s="147"/>
      <c r="AB696" s="147"/>
      <c r="AC696" s="147"/>
      <c r="AD696" s="147"/>
      <c r="AE696" s="147"/>
      <c r="AF696" s="147"/>
      <c r="AG696" s="147" t="s">
        <v>303</v>
      </c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</row>
    <row r="697" spans="1:60" ht="22.5" outlineLevel="2" x14ac:dyDescent="0.2">
      <c r="A697" s="154"/>
      <c r="B697" s="155"/>
      <c r="C697" s="188" t="s">
        <v>1133</v>
      </c>
      <c r="D697" s="159"/>
      <c r="E697" s="160">
        <v>20.399999999999999</v>
      </c>
      <c r="F697" s="157"/>
      <c r="G697" s="157"/>
      <c r="H697" s="157"/>
      <c r="I697" s="157"/>
      <c r="J697" s="157"/>
      <c r="K697" s="157"/>
      <c r="L697" s="157"/>
      <c r="M697" s="157"/>
      <c r="N697" s="156"/>
      <c r="O697" s="156"/>
      <c r="P697" s="156"/>
      <c r="Q697" s="156"/>
      <c r="R697" s="157"/>
      <c r="S697" s="157"/>
      <c r="T697" s="157"/>
      <c r="U697" s="157"/>
      <c r="V697" s="157"/>
      <c r="W697" s="157"/>
      <c r="X697" s="157"/>
      <c r="Y697" s="157"/>
      <c r="Z697" s="147"/>
      <c r="AA697" s="147"/>
      <c r="AB697" s="147"/>
      <c r="AC697" s="147"/>
      <c r="AD697" s="147"/>
      <c r="AE697" s="147"/>
      <c r="AF697" s="147"/>
      <c r="AG697" s="147" t="s">
        <v>305</v>
      </c>
      <c r="AH697" s="147">
        <v>0</v>
      </c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</row>
    <row r="698" spans="1:60" ht="22.5" outlineLevel="1" x14ac:dyDescent="0.2">
      <c r="A698" s="173">
        <v>225</v>
      </c>
      <c r="B698" s="174" t="s">
        <v>1134</v>
      </c>
      <c r="C698" s="187" t="s">
        <v>1135</v>
      </c>
      <c r="D698" s="175" t="s">
        <v>355</v>
      </c>
      <c r="E698" s="176">
        <v>20.399999999999999</v>
      </c>
      <c r="F698" s="177"/>
      <c r="G698" s="178">
        <f>ROUND(E698*F698,2)</f>
        <v>0</v>
      </c>
      <c r="H698" s="158"/>
      <c r="I698" s="157">
        <f>ROUND(E698*H698,2)</f>
        <v>0</v>
      </c>
      <c r="J698" s="158"/>
      <c r="K698" s="157">
        <f>ROUND(E698*J698,2)</f>
        <v>0</v>
      </c>
      <c r="L698" s="157">
        <v>21</v>
      </c>
      <c r="M698" s="157">
        <f>G698*(1+L698/100)</f>
        <v>0</v>
      </c>
      <c r="N698" s="156">
        <v>2.7490000000000001E-2</v>
      </c>
      <c r="O698" s="156">
        <f>ROUND(E698*N698,2)</f>
        <v>0.56000000000000005</v>
      </c>
      <c r="P698" s="156">
        <v>0</v>
      </c>
      <c r="Q698" s="156">
        <f>ROUND(E698*P698,2)</f>
        <v>0</v>
      </c>
      <c r="R698" s="157"/>
      <c r="S698" s="157" t="s">
        <v>300</v>
      </c>
      <c r="T698" s="157" t="s">
        <v>300</v>
      </c>
      <c r="U698" s="157">
        <v>0.60599999999999998</v>
      </c>
      <c r="V698" s="157">
        <f>ROUND(E698*U698,2)</f>
        <v>12.36</v>
      </c>
      <c r="W698" s="157"/>
      <c r="X698" s="157" t="s">
        <v>301</v>
      </c>
      <c r="Y698" s="157" t="s">
        <v>302</v>
      </c>
      <c r="Z698" s="147"/>
      <c r="AA698" s="147"/>
      <c r="AB698" s="147"/>
      <c r="AC698" s="147"/>
      <c r="AD698" s="147"/>
      <c r="AE698" s="147"/>
      <c r="AF698" s="147"/>
      <c r="AG698" s="147" t="s">
        <v>303</v>
      </c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</row>
    <row r="699" spans="1:60" ht="22.5" outlineLevel="2" x14ac:dyDescent="0.2">
      <c r="A699" s="154"/>
      <c r="B699" s="155"/>
      <c r="C699" s="188" t="s">
        <v>1133</v>
      </c>
      <c r="D699" s="159"/>
      <c r="E699" s="160">
        <v>20.399999999999999</v>
      </c>
      <c r="F699" s="157"/>
      <c r="G699" s="157"/>
      <c r="H699" s="157"/>
      <c r="I699" s="157"/>
      <c r="J699" s="157"/>
      <c r="K699" s="157"/>
      <c r="L699" s="157"/>
      <c r="M699" s="157"/>
      <c r="N699" s="156"/>
      <c r="O699" s="156"/>
      <c r="P699" s="156"/>
      <c r="Q699" s="156"/>
      <c r="R699" s="157"/>
      <c r="S699" s="157"/>
      <c r="T699" s="157"/>
      <c r="U699" s="157"/>
      <c r="V699" s="157"/>
      <c r="W699" s="157"/>
      <c r="X699" s="157"/>
      <c r="Y699" s="157"/>
      <c r="Z699" s="147"/>
      <c r="AA699" s="147"/>
      <c r="AB699" s="147"/>
      <c r="AC699" s="147"/>
      <c r="AD699" s="147"/>
      <c r="AE699" s="147"/>
      <c r="AF699" s="147"/>
      <c r="AG699" s="147" t="s">
        <v>305</v>
      </c>
      <c r="AH699" s="147">
        <v>0</v>
      </c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</row>
    <row r="700" spans="1:60" ht="22.5" outlineLevel="1" x14ac:dyDescent="0.2">
      <c r="A700" s="173">
        <v>226</v>
      </c>
      <c r="B700" s="174" t="s">
        <v>1136</v>
      </c>
      <c r="C700" s="187" t="s">
        <v>1137</v>
      </c>
      <c r="D700" s="175" t="s">
        <v>308</v>
      </c>
      <c r="E700" s="176">
        <v>802.83</v>
      </c>
      <c r="F700" s="177"/>
      <c r="G700" s="178">
        <f>ROUND(E700*F700,2)</f>
        <v>0</v>
      </c>
      <c r="H700" s="158"/>
      <c r="I700" s="157">
        <f>ROUND(E700*H700,2)</f>
        <v>0</v>
      </c>
      <c r="J700" s="158"/>
      <c r="K700" s="157">
        <f>ROUND(E700*J700,2)</f>
        <v>0</v>
      </c>
      <c r="L700" s="157">
        <v>21</v>
      </c>
      <c r="M700" s="157">
        <f>G700*(1+L700/100)</f>
        <v>0</v>
      </c>
      <c r="N700" s="156">
        <v>1.452E-2</v>
      </c>
      <c r="O700" s="156">
        <f>ROUND(E700*N700,2)</f>
        <v>11.66</v>
      </c>
      <c r="P700" s="156">
        <v>0</v>
      </c>
      <c r="Q700" s="156">
        <f>ROUND(E700*P700,2)</f>
        <v>0</v>
      </c>
      <c r="R700" s="157"/>
      <c r="S700" s="157" t="s">
        <v>300</v>
      </c>
      <c r="T700" s="157" t="s">
        <v>300</v>
      </c>
      <c r="U700" s="157">
        <v>0.27</v>
      </c>
      <c r="V700" s="157">
        <f>ROUND(E700*U700,2)</f>
        <v>216.76</v>
      </c>
      <c r="W700" s="157"/>
      <c r="X700" s="157" t="s">
        <v>301</v>
      </c>
      <c r="Y700" s="157" t="s">
        <v>302</v>
      </c>
      <c r="Z700" s="147"/>
      <c r="AA700" s="147"/>
      <c r="AB700" s="147"/>
      <c r="AC700" s="147"/>
      <c r="AD700" s="147"/>
      <c r="AE700" s="147"/>
      <c r="AF700" s="147"/>
      <c r="AG700" s="147" t="s">
        <v>303</v>
      </c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</row>
    <row r="701" spans="1:60" ht="45" outlineLevel="2" x14ac:dyDescent="0.2">
      <c r="A701" s="154"/>
      <c r="B701" s="155"/>
      <c r="C701" s="188" t="s">
        <v>1138</v>
      </c>
      <c r="D701" s="159"/>
      <c r="E701" s="160">
        <v>827.31</v>
      </c>
      <c r="F701" s="157"/>
      <c r="G701" s="157"/>
      <c r="H701" s="157"/>
      <c r="I701" s="157"/>
      <c r="J701" s="157"/>
      <c r="K701" s="157"/>
      <c r="L701" s="157"/>
      <c r="M701" s="157"/>
      <c r="N701" s="156"/>
      <c r="O701" s="156"/>
      <c r="P701" s="156"/>
      <c r="Q701" s="156"/>
      <c r="R701" s="157"/>
      <c r="S701" s="157"/>
      <c r="T701" s="157"/>
      <c r="U701" s="157"/>
      <c r="V701" s="157"/>
      <c r="W701" s="157"/>
      <c r="X701" s="157"/>
      <c r="Y701" s="157"/>
      <c r="Z701" s="147"/>
      <c r="AA701" s="147"/>
      <c r="AB701" s="147"/>
      <c r="AC701" s="147"/>
      <c r="AD701" s="147"/>
      <c r="AE701" s="147"/>
      <c r="AF701" s="147"/>
      <c r="AG701" s="147" t="s">
        <v>305</v>
      </c>
      <c r="AH701" s="147">
        <v>0</v>
      </c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</row>
    <row r="702" spans="1:60" outlineLevel="3" x14ac:dyDescent="0.2">
      <c r="A702" s="154"/>
      <c r="B702" s="155"/>
      <c r="C702" s="188" t="s">
        <v>1139</v>
      </c>
      <c r="D702" s="159"/>
      <c r="E702" s="160">
        <v>-24.48</v>
      </c>
      <c r="F702" s="157"/>
      <c r="G702" s="157"/>
      <c r="H702" s="157"/>
      <c r="I702" s="157"/>
      <c r="J702" s="157"/>
      <c r="K702" s="157"/>
      <c r="L702" s="157"/>
      <c r="M702" s="157"/>
      <c r="N702" s="156"/>
      <c r="O702" s="156"/>
      <c r="P702" s="156"/>
      <c r="Q702" s="156"/>
      <c r="R702" s="157"/>
      <c r="S702" s="157"/>
      <c r="T702" s="157"/>
      <c r="U702" s="157"/>
      <c r="V702" s="157"/>
      <c r="W702" s="157"/>
      <c r="X702" s="157"/>
      <c r="Y702" s="157"/>
      <c r="Z702" s="147"/>
      <c r="AA702" s="147"/>
      <c r="AB702" s="147"/>
      <c r="AC702" s="147"/>
      <c r="AD702" s="147"/>
      <c r="AE702" s="147"/>
      <c r="AF702" s="147"/>
      <c r="AG702" s="147" t="s">
        <v>305</v>
      </c>
      <c r="AH702" s="147">
        <v>0</v>
      </c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</row>
    <row r="703" spans="1:60" outlineLevel="1" x14ac:dyDescent="0.2">
      <c r="A703" s="173">
        <v>227</v>
      </c>
      <c r="B703" s="174" t="s">
        <v>1140</v>
      </c>
      <c r="C703" s="187" t="s">
        <v>1141</v>
      </c>
      <c r="D703" s="175" t="s">
        <v>308</v>
      </c>
      <c r="E703" s="176">
        <v>401.41500000000002</v>
      </c>
      <c r="F703" s="177"/>
      <c r="G703" s="178">
        <f>ROUND(E703*F703,2)</f>
        <v>0</v>
      </c>
      <c r="H703" s="158"/>
      <c r="I703" s="157">
        <f>ROUND(E703*H703,2)</f>
        <v>0</v>
      </c>
      <c r="J703" s="158"/>
      <c r="K703" s="157">
        <f>ROUND(E703*J703,2)</f>
        <v>0</v>
      </c>
      <c r="L703" s="157">
        <v>21</v>
      </c>
      <c r="M703" s="157">
        <f>G703*(1+L703/100)</f>
        <v>0</v>
      </c>
      <c r="N703" s="156">
        <v>0</v>
      </c>
      <c r="O703" s="156">
        <f>ROUND(E703*N703,2)</f>
        <v>0</v>
      </c>
      <c r="P703" s="156">
        <v>0</v>
      </c>
      <c r="Q703" s="156">
        <f>ROUND(E703*P703,2)</f>
        <v>0</v>
      </c>
      <c r="R703" s="157"/>
      <c r="S703" s="157" t="s">
        <v>300</v>
      </c>
      <c r="T703" s="157" t="s">
        <v>300</v>
      </c>
      <c r="U703" s="157">
        <v>5.5E-2</v>
      </c>
      <c r="V703" s="157">
        <f>ROUND(E703*U703,2)</f>
        <v>22.08</v>
      </c>
      <c r="W703" s="157"/>
      <c r="X703" s="157" t="s">
        <v>301</v>
      </c>
      <c r="Y703" s="157" t="s">
        <v>302</v>
      </c>
      <c r="Z703" s="147"/>
      <c r="AA703" s="147"/>
      <c r="AB703" s="147"/>
      <c r="AC703" s="147"/>
      <c r="AD703" s="147"/>
      <c r="AE703" s="147"/>
      <c r="AF703" s="147"/>
      <c r="AG703" s="147" t="s">
        <v>303</v>
      </c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</row>
    <row r="704" spans="1:60" ht="45" outlineLevel="2" x14ac:dyDescent="0.2">
      <c r="A704" s="154"/>
      <c r="B704" s="155"/>
      <c r="C704" s="188" t="s">
        <v>1105</v>
      </c>
      <c r="D704" s="159"/>
      <c r="E704" s="160">
        <v>413.65499999999997</v>
      </c>
      <c r="F704" s="157"/>
      <c r="G704" s="157"/>
      <c r="H704" s="157"/>
      <c r="I704" s="157"/>
      <c r="J704" s="157"/>
      <c r="K704" s="157"/>
      <c r="L704" s="157"/>
      <c r="M704" s="157"/>
      <c r="N704" s="156"/>
      <c r="O704" s="156"/>
      <c r="P704" s="156"/>
      <c r="Q704" s="156"/>
      <c r="R704" s="157"/>
      <c r="S704" s="157"/>
      <c r="T704" s="157"/>
      <c r="U704" s="157"/>
      <c r="V704" s="157"/>
      <c r="W704" s="157"/>
      <c r="X704" s="157"/>
      <c r="Y704" s="157"/>
      <c r="Z704" s="147"/>
      <c r="AA704" s="147"/>
      <c r="AB704" s="147"/>
      <c r="AC704" s="147"/>
      <c r="AD704" s="147"/>
      <c r="AE704" s="147"/>
      <c r="AF704" s="147"/>
      <c r="AG704" s="147" t="s">
        <v>305</v>
      </c>
      <c r="AH704" s="147">
        <v>0</v>
      </c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</row>
    <row r="705" spans="1:60" outlineLevel="3" x14ac:dyDescent="0.2">
      <c r="A705" s="154"/>
      <c r="B705" s="155"/>
      <c r="C705" s="188" t="s">
        <v>1142</v>
      </c>
      <c r="D705" s="159"/>
      <c r="E705" s="160">
        <v>-12.24</v>
      </c>
      <c r="F705" s="157"/>
      <c r="G705" s="157"/>
      <c r="H705" s="157"/>
      <c r="I705" s="157"/>
      <c r="J705" s="157"/>
      <c r="K705" s="157"/>
      <c r="L705" s="157"/>
      <c r="M705" s="157"/>
      <c r="N705" s="156"/>
      <c r="O705" s="156"/>
      <c r="P705" s="156"/>
      <c r="Q705" s="156"/>
      <c r="R705" s="157"/>
      <c r="S705" s="157"/>
      <c r="T705" s="157"/>
      <c r="U705" s="157"/>
      <c r="V705" s="157"/>
      <c r="W705" s="157"/>
      <c r="X705" s="157"/>
      <c r="Y705" s="157"/>
      <c r="Z705" s="147"/>
      <c r="AA705" s="147"/>
      <c r="AB705" s="147"/>
      <c r="AC705" s="147"/>
      <c r="AD705" s="147"/>
      <c r="AE705" s="147"/>
      <c r="AF705" s="147"/>
      <c r="AG705" s="147" t="s">
        <v>305</v>
      </c>
      <c r="AH705" s="147">
        <v>0</v>
      </c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</row>
    <row r="706" spans="1:60" outlineLevel="1" x14ac:dyDescent="0.2">
      <c r="A706" s="173">
        <v>228</v>
      </c>
      <c r="B706" s="174" t="s">
        <v>1143</v>
      </c>
      <c r="C706" s="187" t="s">
        <v>1144</v>
      </c>
      <c r="D706" s="175" t="s">
        <v>338</v>
      </c>
      <c r="E706" s="176">
        <v>1.6380699999999999</v>
      </c>
      <c r="F706" s="177"/>
      <c r="G706" s="178">
        <f>ROUND(E706*F706,2)</f>
        <v>0</v>
      </c>
      <c r="H706" s="158"/>
      <c r="I706" s="157">
        <f>ROUND(E706*H706,2)</f>
        <v>0</v>
      </c>
      <c r="J706" s="158"/>
      <c r="K706" s="157">
        <f>ROUND(E706*J706,2)</f>
        <v>0</v>
      </c>
      <c r="L706" s="157">
        <v>21</v>
      </c>
      <c r="M706" s="157">
        <f>G706*(1+L706/100)</f>
        <v>0</v>
      </c>
      <c r="N706" s="156">
        <v>0.55000000000000004</v>
      </c>
      <c r="O706" s="156">
        <f>ROUND(E706*N706,2)</f>
        <v>0.9</v>
      </c>
      <c r="P706" s="156">
        <v>0</v>
      </c>
      <c r="Q706" s="156">
        <f>ROUND(E706*P706,2)</f>
        <v>0</v>
      </c>
      <c r="R706" s="157" t="s">
        <v>349</v>
      </c>
      <c r="S706" s="157" t="s">
        <v>300</v>
      </c>
      <c r="T706" s="157" t="s">
        <v>300</v>
      </c>
      <c r="U706" s="157">
        <v>0</v>
      </c>
      <c r="V706" s="157">
        <f>ROUND(E706*U706,2)</f>
        <v>0</v>
      </c>
      <c r="W706" s="157"/>
      <c r="X706" s="157" t="s">
        <v>334</v>
      </c>
      <c r="Y706" s="157" t="s">
        <v>302</v>
      </c>
      <c r="Z706" s="147"/>
      <c r="AA706" s="147"/>
      <c r="AB706" s="147"/>
      <c r="AC706" s="147"/>
      <c r="AD706" s="147"/>
      <c r="AE706" s="147"/>
      <c r="AF706" s="147"/>
      <c r="AG706" s="147" t="s">
        <v>335</v>
      </c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</row>
    <row r="707" spans="1:60" ht="45" outlineLevel="2" x14ac:dyDescent="0.2">
      <c r="A707" s="154"/>
      <c r="B707" s="155"/>
      <c r="C707" s="188" t="s">
        <v>1145</v>
      </c>
      <c r="D707" s="159"/>
      <c r="E707" s="160">
        <v>1.48916</v>
      </c>
      <c r="F707" s="157"/>
      <c r="G707" s="157"/>
      <c r="H707" s="157"/>
      <c r="I707" s="157"/>
      <c r="J707" s="157"/>
      <c r="K707" s="157"/>
      <c r="L707" s="157"/>
      <c r="M707" s="157"/>
      <c r="N707" s="156"/>
      <c r="O707" s="156"/>
      <c r="P707" s="156"/>
      <c r="Q707" s="156"/>
      <c r="R707" s="157"/>
      <c r="S707" s="157"/>
      <c r="T707" s="157"/>
      <c r="U707" s="157"/>
      <c r="V707" s="157"/>
      <c r="W707" s="157"/>
      <c r="X707" s="157"/>
      <c r="Y707" s="157"/>
      <c r="Z707" s="147"/>
      <c r="AA707" s="147"/>
      <c r="AB707" s="147"/>
      <c r="AC707" s="147"/>
      <c r="AD707" s="147"/>
      <c r="AE707" s="147"/>
      <c r="AF707" s="147"/>
      <c r="AG707" s="147" t="s">
        <v>305</v>
      </c>
      <c r="AH707" s="147">
        <v>0</v>
      </c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</row>
    <row r="708" spans="1:60" outlineLevel="3" x14ac:dyDescent="0.2">
      <c r="A708" s="154"/>
      <c r="B708" s="155"/>
      <c r="C708" s="195" t="s">
        <v>1146</v>
      </c>
      <c r="D708" s="193"/>
      <c r="E708" s="194">
        <v>0.14892</v>
      </c>
      <c r="F708" s="157"/>
      <c r="G708" s="157"/>
      <c r="H708" s="157"/>
      <c r="I708" s="157"/>
      <c r="J708" s="157"/>
      <c r="K708" s="157"/>
      <c r="L708" s="157"/>
      <c r="M708" s="157"/>
      <c r="N708" s="156"/>
      <c r="O708" s="156"/>
      <c r="P708" s="156"/>
      <c r="Q708" s="156"/>
      <c r="R708" s="157"/>
      <c r="S708" s="157"/>
      <c r="T708" s="157"/>
      <c r="U708" s="157"/>
      <c r="V708" s="157"/>
      <c r="W708" s="157"/>
      <c r="X708" s="157"/>
      <c r="Y708" s="157"/>
      <c r="Z708" s="147"/>
      <c r="AA708" s="147"/>
      <c r="AB708" s="147"/>
      <c r="AC708" s="147"/>
      <c r="AD708" s="147"/>
      <c r="AE708" s="147"/>
      <c r="AF708" s="147"/>
      <c r="AG708" s="147" t="s">
        <v>305</v>
      </c>
      <c r="AH708" s="147">
        <v>4</v>
      </c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</row>
    <row r="709" spans="1:60" ht="22.5" outlineLevel="1" x14ac:dyDescent="0.2">
      <c r="A709" s="179">
        <v>229</v>
      </c>
      <c r="B709" s="180" t="s">
        <v>1147</v>
      </c>
      <c r="C709" s="189" t="s">
        <v>1148</v>
      </c>
      <c r="D709" s="181" t="s">
        <v>348</v>
      </c>
      <c r="E709" s="182">
        <v>16.82573</v>
      </c>
      <c r="F709" s="183"/>
      <c r="G709" s="184">
        <f>ROUND(E709*F709,2)</f>
        <v>0</v>
      </c>
      <c r="H709" s="158"/>
      <c r="I709" s="157">
        <f>ROUND(E709*H709,2)</f>
        <v>0</v>
      </c>
      <c r="J709" s="158"/>
      <c r="K709" s="157">
        <f>ROUND(E709*J709,2)</f>
        <v>0</v>
      </c>
      <c r="L709" s="157">
        <v>21</v>
      </c>
      <c r="M709" s="157">
        <f>G709*(1+L709/100)</f>
        <v>0</v>
      </c>
      <c r="N709" s="156">
        <v>0</v>
      </c>
      <c r="O709" s="156">
        <f>ROUND(E709*N709,2)</f>
        <v>0</v>
      </c>
      <c r="P709" s="156">
        <v>0</v>
      </c>
      <c r="Q709" s="156">
        <f>ROUND(E709*P709,2)</f>
        <v>0</v>
      </c>
      <c r="R709" s="157"/>
      <c r="S709" s="157" t="s">
        <v>300</v>
      </c>
      <c r="T709" s="157" t="s">
        <v>300</v>
      </c>
      <c r="U709" s="157">
        <v>1.7509999999999999</v>
      </c>
      <c r="V709" s="157">
        <f>ROUND(E709*U709,2)</f>
        <v>29.46</v>
      </c>
      <c r="W709" s="157"/>
      <c r="X709" s="157" t="s">
        <v>206</v>
      </c>
      <c r="Y709" s="157" t="s">
        <v>302</v>
      </c>
      <c r="Z709" s="147"/>
      <c r="AA709" s="147"/>
      <c r="AB709" s="147"/>
      <c r="AC709" s="147"/>
      <c r="AD709" s="147"/>
      <c r="AE709" s="147"/>
      <c r="AF709" s="147"/>
      <c r="AG709" s="147" t="s">
        <v>458</v>
      </c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</row>
    <row r="710" spans="1:60" x14ac:dyDescent="0.2">
      <c r="A710" s="163" t="s">
        <v>295</v>
      </c>
      <c r="B710" s="164" t="s">
        <v>243</v>
      </c>
      <c r="C710" s="186" t="s">
        <v>244</v>
      </c>
      <c r="D710" s="165"/>
      <c r="E710" s="166"/>
      <c r="F710" s="167"/>
      <c r="G710" s="168">
        <f>SUMIF(AG711:AG815,"&lt;&gt;NOR",G711:G815)</f>
        <v>0</v>
      </c>
      <c r="H710" s="162"/>
      <c r="I710" s="162">
        <f>SUM(I711:I815)</f>
        <v>0</v>
      </c>
      <c r="J710" s="162"/>
      <c r="K710" s="162">
        <f>SUM(K711:K815)</f>
        <v>0</v>
      </c>
      <c r="L710" s="162"/>
      <c r="M710" s="162">
        <f>SUM(M711:M815)</f>
        <v>0</v>
      </c>
      <c r="N710" s="161"/>
      <c r="O710" s="161">
        <f>SUM(O711:O815)</f>
        <v>2.94</v>
      </c>
      <c r="P710" s="161"/>
      <c r="Q710" s="161">
        <f>SUM(Q711:Q815)</f>
        <v>3.63</v>
      </c>
      <c r="R710" s="162"/>
      <c r="S710" s="162"/>
      <c r="T710" s="162"/>
      <c r="U710" s="162"/>
      <c r="V710" s="162">
        <f>SUM(V711:V815)</f>
        <v>1108.7300000000002</v>
      </c>
      <c r="W710" s="162"/>
      <c r="X710" s="162"/>
      <c r="Y710" s="162"/>
      <c r="AG710" t="s">
        <v>296</v>
      </c>
    </row>
    <row r="711" spans="1:60" outlineLevel="1" x14ac:dyDescent="0.2">
      <c r="A711" s="173">
        <v>230</v>
      </c>
      <c r="B711" s="174" t="s">
        <v>1149</v>
      </c>
      <c r="C711" s="187" t="s">
        <v>1150</v>
      </c>
      <c r="D711" s="175" t="s">
        <v>308</v>
      </c>
      <c r="E711" s="176">
        <v>402.435</v>
      </c>
      <c r="F711" s="177"/>
      <c r="G711" s="178">
        <f>ROUND(E711*F711,2)</f>
        <v>0</v>
      </c>
      <c r="H711" s="158"/>
      <c r="I711" s="157">
        <f>ROUND(E711*H711,2)</f>
        <v>0</v>
      </c>
      <c r="J711" s="158"/>
      <c r="K711" s="157">
        <f>ROUND(E711*J711,2)</f>
        <v>0</v>
      </c>
      <c r="L711" s="157">
        <v>21</v>
      </c>
      <c r="M711" s="157">
        <f>G711*(1+L711/100)</f>
        <v>0</v>
      </c>
      <c r="N711" s="156">
        <v>0</v>
      </c>
      <c r="O711" s="156">
        <f>ROUND(E711*N711,2)</f>
        <v>0</v>
      </c>
      <c r="P711" s="156">
        <v>7.3200000000000001E-3</v>
      </c>
      <c r="Q711" s="156">
        <f>ROUND(E711*P711,2)</f>
        <v>2.95</v>
      </c>
      <c r="R711" s="157"/>
      <c r="S711" s="157" t="s">
        <v>300</v>
      </c>
      <c r="T711" s="157" t="s">
        <v>300</v>
      </c>
      <c r="U711" s="157">
        <v>0.10580000000000001</v>
      </c>
      <c r="V711" s="157">
        <f>ROUND(E711*U711,2)</f>
        <v>42.58</v>
      </c>
      <c r="W711" s="157"/>
      <c r="X711" s="157" t="s">
        <v>301</v>
      </c>
      <c r="Y711" s="157" t="s">
        <v>302</v>
      </c>
      <c r="Z711" s="147"/>
      <c r="AA711" s="147"/>
      <c r="AB711" s="147"/>
      <c r="AC711" s="147"/>
      <c r="AD711" s="147"/>
      <c r="AE711" s="147"/>
      <c r="AF711" s="147"/>
      <c r="AG711" s="147" t="s">
        <v>303</v>
      </c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</row>
    <row r="712" spans="1:60" ht="45" outlineLevel="2" x14ac:dyDescent="0.2">
      <c r="A712" s="154"/>
      <c r="B712" s="155"/>
      <c r="C712" s="188" t="s">
        <v>1105</v>
      </c>
      <c r="D712" s="159"/>
      <c r="E712" s="160">
        <v>413.65499999999997</v>
      </c>
      <c r="F712" s="157"/>
      <c r="G712" s="157"/>
      <c r="H712" s="157"/>
      <c r="I712" s="157"/>
      <c r="J712" s="157"/>
      <c r="K712" s="157"/>
      <c r="L712" s="157"/>
      <c r="M712" s="157"/>
      <c r="N712" s="156"/>
      <c r="O712" s="156"/>
      <c r="P712" s="156"/>
      <c r="Q712" s="156"/>
      <c r="R712" s="157"/>
      <c r="S712" s="157"/>
      <c r="T712" s="157"/>
      <c r="U712" s="157"/>
      <c r="V712" s="157"/>
      <c r="W712" s="157"/>
      <c r="X712" s="157"/>
      <c r="Y712" s="157"/>
      <c r="Z712" s="147"/>
      <c r="AA712" s="147"/>
      <c r="AB712" s="147"/>
      <c r="AC712" s="147"/>
      <c r="AD712" s="147"/>
      <c r="AE712" s="147"/>
      <c r="AF712" s="147"/>
      <c r="AG712" s="147" t="s">
        <v>305</v>
      </c>
      <c r="AH712" s="147">
        <v>0</v>
      </c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</row>
    <row r="713" spans="1:60" outlineLevel="3" x14ac:dyDescent="0.2">
      <c r="A713" s="154"/>
      <c r="B713" s="155"/>
      <c r="C713" s="188" t="s">
        <v>1106</v>
      </c>
      <c r="D713" s="159"/>
      <c r="E713" s="160">
        <v>-11.22</v>
      </c>
      <c r="F713" s="157"/>
      <c r="G713" s="157"/>
      <c r="H713" s="157"/>
      <c r="I713" s="157"/>
      <c r="J713" s="157"/>
      <c r="K713" s="157"/>
      <c r="L713" s="157"/>
      <c r="M713" s="157"/>
      <c r="N713" s="156"/>
      <c r="O713" s="156"/>
      <c r="P713" s="156"/>
      <c r="Q713" s="156"/>
      <c r="R713" s="157"/>
      <c r="S713" s="157"/>
      <c r="T713" s="157"/>
      <c r="U713" s="157"/>
      <c r="V713" s="157"/>
      <c r="W713" s="157"/>
      <c r="X713" s="157"/>
      <c r="Y713" s="157"/>
      <c r="Z713" s="147"/>
      <c r="AA713" s="147"/>
      <c r="AB713" s="147"/>
      <c r="AC713" s="147"/>
      <c r="AD713" s="147"/>
      <c r="AE713" s="147"/>
      <c r="AF713" s="147"/>
      <c r="AG713" s="147" t="s">
        <v>305</v>
      </c>
      <c r="AH713" s="147">
        <v>0</v>
      </c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</row>
    <row r="714" spans="1:60" ht="22.5" outlineLevel="1" x14ac:dyDescent="0.2">
      <c r="A714" s="173">
        <v>231</v>
      </c>
      <c r="B714" s="174" t="s">
        <v>1151</v>
      </c>
      <c r="C714" s="187" t="s">
        <v>3690</v>
      </c>
      <c r="D714" s="175" t="s">
        <v>308</v>
      </c>
      <c r="E714" s="176">
        <v>401.41500000000002</v>
      </c>
      <c r="F714" s="177"/>
      <c r="G714" s="178">
        <f>ROUND(E714*F714,2)</f>
        <v>0</v>
      </c>
      <c r="H714" s="158"/>
      <c r="I714" s="157">
        <f>ROUND(E714*H714,2)</f>
        <v>0</v>
      </c>
      <c r="J714" s="158"/>
      <c r="K714" s="157">
        <f>ROUND(E714*J714,2)</f>
        <v>0</v>
      </c>
      <c r="L714" s="157">
        <v>21</v>
      </c>
      <c r="M714" s="157">
        <f>G714*(1+L714/100)</f>
        <v>0</v>
      </c>
      <c r="N714" s="156">
        <v>2.6099999999999999E-3</v>
      </c>
      <c r="O714" s="156">
        <f>ROUND(E714*N714,2)</f>
        <v>1.05</v>
      </c>
      <c r="P714" s="156">
        <v>0</v>
      </c>
      <c r="Q714" s="156">
        <f>ROUND(E714*P714,2)</f>
        <v>0</v>
      </c>
      <c r="R714" s="157"/>
      <c r="S714" s="157" t="s">
        <v>300</v>
      </c>
      <c r="T714" s="157" t="s">
        <v>300</v>
      </c>
      <c r="U714" s="157">
        <v>1.36164</v>
      </c>
      <c r="V714" s="157">
        <f>ROUND(E714*U714,2)</f>
        <v>546.58000000000004</v>
      </c>
      <c r="W714" s="157"/>
      <c r="X714" s="157" t="s">
        <v>301</v>
      </c>
      <c r="Y714" s="157" t="s">
        <v>302</v>
      </c>
      <c r="Z714" s="147"/>
      <c r="AA714" s="147"/>
      <c r="AB714" s="147"/>
      <c r="AC714" s="147"/>
      <c r="AD714" s="147"/>
      <c r="AE714" s="147"/>
      <c r="AF714" s="147"/>
      <c r="AG714" s="147" t="s">
        <v>303</v>
      </c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</row>
    <row r="715" spans="1:60" outlineLevel="2" x14ac:dyDescent="0.2">
      <c r="A715" s="154"/>
      <c r="B715" s="155"/>
      <c r="C715" s="274" t="s">
        <v>1152</v>
      </c>
      <c r="D715" s="275"/>
      <c r="E715" s="275"/>
      <c r="F715" s="275"/>
      <c r="G715" s="275"/>
      <c r="H715" s="157"/>
      <c r="I715" s="157"/>
      <c r="J715" s="157"/>
      <c r="K715" s="157"/>
      <c r="L715" s="157"/>
      <c r="M715" s="157"/>
      <c r="N715" s="156"/>
      <c r="O715" s="156"/>
      <c r="P715" s="156"/>
      <c r="Q715" s="156"/>
      <c r="R715" s="157"/>
      <c r="S715" s="157"/>
      <c r="T715" s="157"/>
      <c r="U715" s="157"/>
      <c r="V715" s="157"/>
      <c r="W715" s="157"/>
      <c r="X715" s="157"/>
      <c r="Y715" s="157"/>
      <c r="Z715" s="147"/>
      <c r="AA715" s="147"/>
      <c r="AB715" s="147"/>
      <c r="AC715" s="147"/>
      <c r="AD715" s="147"/>
      <c r="AE715" s="147"/>
      <c r="AF715" s="147"/>
      <c r="AG715" s="147" t="s">
        <v>319</v>
      </c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</row>
    <row r="716" spans="1:60" ht="45" outlineLevel="2" x14ac:dyDescent="0.2">
      <c r="A716" s="154"/>
      <c r="B716" s="155"/>
      <c r="C716" s="188" t="s">
        <v>1105</v>
      </c>
      <c r="D716" s="159"/>
      <c r="E716" s="160">
        <v>413.65499999999997</v>
      </c>
      <c r="F716" s="157"/>
      <c r="G716" s="157"/>
      <c r="H716" s="157"/>
      <c r="I716" s="157"/>
      <c r="J716" s="157"/>
      <c r="K716" s="157"/>
      <c r="L716" s="157"/>
      <c r="M716" s="157"/>
      <c r="N716" s="156"/>
      <c r="O716" s="156"/>
      <c r="P716" s="156"/>
      <c r="Q716" s="156"/>
      <c r="R716" s="157"/>
      <c r="S716" s="157"/>
      <c r="T716" s="157"/>
      <c r="U716" s="157"/>
      <c r="V716" s="157"/>
      <c r="W716" s="157"/>
      <c r="X716" s="157"/>
      <c r="Y716" s="157"/>
      <c r="Z716" s="147"/>
      <c r="AA716" s="147"/>
      <c r="AB716" s="147"/>
      <c r="AC716" s="147"/>
      <c r="AD716" s="147"/>
      <c r="AE716" s="147"/>
      <c r="AF716" s="147"/>
      <c r="AG716" s="147" t="s">
        <v>305</v>
      </c>
      <c r="AH716" s="147">
        <v>0</v>
      </c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</row>
    <row r="717" spans="1:60" outlineLevel="3" x14ac:dyDescent="0.2">
      <c r="A717" s="154"/>
      <c r="B717" s="155"/>
      <c r="C717" s="188" t="s">
        <v>1142</v>
      </c>
      <c r="D717" s="159"/>
      <c r="E717" s="160">
        <v>-12.24</v>
      </c>
      <c r="F717" s="157"/>
      <c r="G717" s="157"/>
      <c r="H717" s="157"/>
      <c r="I717" s="157"/>
      <c r="J717" s="157"/>
      <c r="K717" s="157"/>
      <c r="L717" s="157"/>
      <c r="M717" s="157"/>
      <c r="N717" s="156"/>
      <c r="O717" s="156"/>
      <c r="P717" s="156"/>
      <c r="Q717" s="156"/>
      <c r="R717" s="157"/>
      <c r="S717" s="157"/>
      <c r="T717" s="157"/>
      <c r="U717" s="157"/>
      <c r="V717" s="157"/>
      <c r="W717" s="157"/>
      <c r="X717" s="157"/>
      <c r="Y717" s="157"/>
      <c r="Z717" s="147"/>
      <c r="AA717" s="147"/>
      <c r="AB717" s="147"/>
      <c r="AC717" s="147"/>
      <c r="AD717" s="147"/>
      <c r="AE717" s="147"/>
      <c r="AF717" s="147"/>
      <c r="AG717" s="147" t="s">
        <v>305</v>
      </c>
      <c r="AH717" s="147">
        <v>0</v>
      </c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</row>
    <row r="718" spans="1:60" outlineLevel="1" x14ac:dyDescent="0.2">
      <c r="A718" s="173">
        <v>232</v>
      </c>
      <c r="B718" s="174" t="s">
        <v>1153</v>
      </c>
      <c r="C718" s="187" t="s">
        <v>1154</v>
      </c>
      <c r="D718" s="175" t="s">
        <v>308</v>
      </c>
      <c r="E718" s="176">
        <v>401.41500000000002</v>
      </c>
      <c r="F718" s="177"/>
      <c r="G718" s="178">
        <f>ROUND(E718*F718,2)</f>
        <v>0</v>
      </c>
      <c r="H718" s="158"/>
      <c r="I718" s="157">
        <f>ROUND(E718*H718,2)</f>
        <v>0</v>
      </c>
      <c r="J718" s="158"/>
      <c r="K718" s="157">
        <f>ROUND(E718*J718,2)</f>
        <v>0</v>
      </c>
      <c r="L718" s="157">
        <v>21</v>
      </c>
      <c r="M718" s="157">
        <f>G718*(1+L718/100)</f>
        <v>0</v>
      </c>
      <c r="N718" s="156">
        <v>4.0000000000000002E-4</v>
      </c>
      <c r="O718" s="156">
        <f>ROUND(E718*N718,2)</f>
        <v>0.16</v>
      </c>
      <c r="P718" s="156">
        <v>0</v>
      </c>
      <c r="Q718" s="156">
        <f>ROUND(E718*P718,2)</f>
        <v>0</v>
      </c>
      <c r="R718" s="157"/>
      <c r="S718" s="157" t="s">
        <v>300</v>
      </c>
      <c r="T718" s="157" t="s">
        <v>300</v>
      </c>
      <c r="U718" s="157">
        <v>0.107</v>
      </c>
      <c r="V718" s="157">
        <f>ROUND(E718*U718,2)</f>
        <v>42.95</v>
      </c>
      <c r="W718" s="157"/>
      <c r="X718" s="157" t="s">
        <v>301</v>
      </c>
      <c r="Y718" s="157" t="s">
        <v>302</v>
      </c>
      <c r="Z718" s="147"/>
      <c r="AA718" s="147"/>
      <c r="AB718" s="147"/>
      <c r="AC718" s="147"/>
      <c r="AD718" s="147"/>
      <c r="AE718" s="147"/>
      <c r="AF718" s="147"/>
      <c r="AG718" s="147" t="s">
        <v>303</v>
      </c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</row>
    <row r="719" spans="1:60" outlineLevel="2" x14ac:dyDescent="0.2">
      <c r="A719" s="154"/>
      <c r="B719" s="155"/>
      <c r="C719" s="274" t="s">
        <v>1155</v>
      </c>
      <c r="D719" s="275"/>
      <c r="E719" s="275"/>
      <c r="F719" s="275"/>
      <c r="G719" s="275"/>
      <c r="H719" s="157"/>
      <c r="I719" s="157"/>
      <c r="J719" s="157"/>
      <c r="K719" s="157"/>
      <c r="L719" s="157"/>
      <c r="M719" s="157"/>
      <c r="N719" s="156"/>
      <c r="O719" s="156"/>
      <c r="P719" s="156"/>
      <c r="Q719" s="156"/>
      <c r="R719" s="157"/>
      <c r="S719" s="157"/>
      <c r="T719" s="157"/>
      <c r="U719" s="157"/>
      <c r="V719" s="157"/>
      <c r="W719" s="157"/>
      <c r="X719" s="157"/>
      <c r="Y719" s="157"/>
      <c r="Z719" s="147"/>
      <c r="AA719" s="147"/>
      <c r="AB719" s="147"/>
      <c r="AC719" s="147"/>
      <c r="AD719" s="147"/>
      <c r="AE719" s="147"/>
      <c r="AF719" s="147"/>
      <c r="AG719" s="147" t="s">
        <v>319</v>
      </c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</row>
    <row r="720" spans="1:60" ht="45" outlineLevel="2" x14ac:dyDescent="0.2">
      <c r="A720" s="154"/>
      <c r="B720" s="155"/>
      <c r="C720" s="188" t="s">
        <v>1105</v>
      </c>
      <c r="D720" s="159"/>
      <c r="E720" s="160">
        <v>413.65499999999997</v>
      </c>
      <c r="F720" s="157"/>
      <c r="G720" s="157"/>
      <c r="H720" s="157"/>
      <c r="I720" s="157"/>
      <c r="J720" s="157"/>
      <c r="K720" s="157"/>
      <c r="L720" s="157"/>
      <c r="M720" s="157"/>
      <c r="N720" s="156"/>
      <c r="O720" s="156"/>
      <c r="P720" s="156"/>
      <c r="Q720" s="156"/>
      <c r="R720" s="157"/>
      <c r="S720" s="157"/>
      <c r="T720" s="157"/>
      <c r="U720" s="157"/>
      <c r="V720" s="157"/>
      <c r="W720" s="157"/>
      <c r="X720" s="157"/>
      <c r="Y720" s="157"/>
      <c r="Z720" s="147"/>
      <c r="AA720" s="147"/>
      <c r="AB720" s="147"/>
      <c r="AC720" s="147"/>
      <c r="AD720" s="147"/>
      <c r="AE720" s="147"/>
      <c r="AF720" s="147"/>
      <c r="AG720" s="147" t="s">
        <v>305</v>
      </c>
      <c r="AH720" s="147">
        <v>0</v>
      </c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</row>
    <row r="721" spans="1:60" outlineLevel="3" x14ac:dyDescent="0.2">
      <c r="A721" s="154"/>
      <c r="B721" s="155"/>
      <c r="C721" s="188" t="s">
        <v>1142</v>
      </c>
      <c r="D721" s="159"/>
      <c r="E721" s="160">
        <v>-12.24</v>
      </c>
      <c r="F721" s="157"/>
      <c r="G721" s="157"/>
      <c r="H721" s="157"/>
      <c r="I721" s="157"/>
      <c r="J721" s="157"/>
      <c r="K721" s="157"/>
      <c r="L721" s="157"/>
      <c r="M721" s="157"/>
      <c r="N721" s="156"/>
      <c r="O721" s="156"/>
      <c r="P721" s="156"/>
      <c r="Q721" s="156"/>
      <c r="R721" s="157"/>
      <c r="S721" s="157"/>
      <c r="T721" s="157"/>
      <c r="U721" s="157"/>
      <c r="V721" s="157"/>
      <c r="W721" s="157"/>
      <c r="X721" s="157"/>
      <c r="Y721" s="157"/>
      <c r="Z721" s="147"/>
      <c r="AA721" s="147"/>
      <c r="AB721" s="147"/>
      <c r="AC721" s="147"/>
      <c r="AD721" s="147"/>
      <c r="AE721" s="147"/>
      <c r="AF721" s="147"/>
      <c r="AG721" s="147" t="s">
        <v>305</v>
      </c>
      <c r="AH721" s="147">
        <v>0</v>
      </c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</row>
    <row r="722" spans="1:60" outlineLevel="1" x14ac:dyDescent="0.2">
      <c r="A722" s="173">
        <v>233</v>
      </c>
      <c r="B722" s="174" t="s">
        <v>1156</v>
      </c>
      <c r="C722" s="187" t="s">
        <v>1157</v>
      </c>
      <c r="D722" s="175" t="s">
        <v>308</v>
      </c>
      <c r="E722" s="176">
        <v>4.5</v>
      </c>
      <c r="F722" s="177"/>
      <c r="G722" s="178">
        <f>ROUND(E722*F722,2)</f>
        <v>0</v>
      </c>
      <c r="H722" s="158"/>
      <c r="I722" s="157">
        <f>ROUND(E722*H722,2)</f>
        <v>0</v>
      </c>
      <c r="J722" s="158"/>
      <c r="K722" s="157">
        <f>ROUND(E722*J722,2)</f>
        <v>0</v>
      </c>
      <c r="L722" s="157">
        <v>21</v>
      </c>
      <c r="M722" s="157">
        <f>G722*(1+L722/100)</f>
        <v>0</v>
      </c>
      <c r="N722" s="156">
        <v>1.515E-2</v>
      </c>
      <c r="O722" s="156">
        <f>ROUND(E722*N722,2)</f>
        <v>7.0000000000000007E-2</v>
      </c>
      <c r="P722" s="156">
        <v>0</v>
      </c>
      <c r="Q722" s="156">
        <f>ROUND(E722*P722,2)</f>
        <v>0</v>
      </c>
      <c r="R722" s="157"/>
      <c r="S722" s="157" t="s">
        <v>300</v>
      </c>
      <c r="T722" s="157" t="s">
        <v>300</v>
      </c>
      <c r="U722" s="157">
        <v>1.3080000000000001</v>
      </c>
      <c r="V722" s="157">
        <f>ROUND(E722*U722,2)</f>
        <v>5.89</v>
      </c>
      <c r="W722" s="157"/>
      <c r="X722" s="157" t="s">
        <v>301</v>
      </c>
      <c r="Y722" s="157" t="s">
        <v>302</v>
      </c>
      <c r="Z722" s="147"/>
      <c r="AA722" s="147"/>
      <c r="AB722" s="147"/>
      <c r="AC722" s="147"/>
      <c r="AD722" s="147"/>
      <c r="AE722" s="147"/>
      <c r="AF722" s="147"/>
      <c r="AG722" s="147" t="s">
        <v>303</v>
      </c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</row>
    <row r="723" spans="1:60" outlineLevel="2" x14ac:dyDescent="0.2">
      <c r="A723" s="154"/>
      <c r="B723" s="155"/>
      <c r="C723" s="188" t="s">
        <v>1158</v>
      </c>
      <c r="D723" s="159"/>
      <c r="E723" s="160">
        <v>4.5</v>
      </c>
      <c r="F723" s="157"/>
      <c r="G723" s="157"/>
      <c r="H723" s="157"/>
      <c r="I723" s="157"/>
      <c r="J723" s="157"/>
      <c r="K723" s="157"/>
      <c r="L723" s="157"/>
      <c r="M723" s="157"/>
      <c r="N723" s="156"/>
      <c r="O723" s="156"/>
      <c r="P723" s="156"/>
      <c r="Q723" s="156"/>
      <c r="R723" s="157"/>
      <c r="S723" s="157"/>
      <c r="T723" s="157"/>
      <c r="U723" s="157"/>
      <c r="V723" s="157"/>
      <c r="W723" s="157"/>
      <c r="X723" s="157"/>
      <c r="Y723" s="157"/>
      <c r="Z723" s="147"/>
      <c r="AA723" s="147"/>
      <c r="AB723" s="147"/>
      <c r="AC723" s="147"/>
      <c r="AD723" s="147"/>
      <c r="AE723" s="147"/>
      <c r="AF723" s="147"/>
      <c r="AG723" s="147" t="s">
        <v>305</v>
      </c>
      <c r="AH723" s="147">
        <v>0</v>
      </c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</row>
    <row r="724" spans="1:60" ht="22.5" outlineLevel="1" x14ac:dyDescent="0.2">
      <c r="A724" s="173">
        <v>234</v>
      </c>
      <c r="B724" s="174" t="s">
        <v>1159</v>
      </c>
      <c r="C724" s="187" t="s">
        <v>1160</v>
      </c>
      <c r="D724" s="175" t="s">
        <v>355</v>
      </c>
      <c r="E724" s="176">
        <v>19</v>
      </c>
      <c r="F724" s="177"/>
      <c r="G724" s="178">
        <f>ROUND(E724*F724,2)</f>
        <v>0</v>
      </c>
      <c r="H724" s="158"/>
      <c r="I724" s="157">
        <f>ROUND(E724*H724,2)</f>
        <v>0</v>
      </c>
      <c r="J724" s="158"/>
      <c r="K724" s="157">
        <f>ROUND(E724*J724,2)</f>
        <v>0</v>
      </c>
      <c r="L724" s="157">
        <v>21</v>
      </c>
      <c r="M724" s="157">
        <f>G724*(1+L724/100)</f>
        <v>0</v>
      </c>
      <c r="N724" s="156">
        <v>2.1900000000000001E-3</v>
      </c>
      <c r="O724" s="156">
        <f>ROUND(E724*N724,2)</f>
        <v>0.04</v>
      </c>
      <c r="P724" s="156">
        <v>0</v>
      </c>
      <c r="Q724" s="156">
        <f>ROUND(E724*P724,2)</f>
        <v>0</v>
      </c>
      <c r="R724" s="157"/>
      <c r="S724" s="157" t="s">
        <v>300</v>
      </c>
      <c r="T724" s="157" t="s">
        <v>300</v>
      </c>
      <c r="U724" s="157">
        <v>0.28699999999999998</v>
      </c>
      <c r="V724" s="157">
        <f>ROUND(E724*U724,2)</f>
        <v>5.45</v>
      </c>
      <c r="W724" s="157"/>
      <c r="X724" s="157" t="s">
        <v>301</v>
      </c>
      <c r="Y724" s="157" t="s">
        <v>302</v>
      </c>
      <c r="Z724" s="147"/>
      <c r="AA724" s="147"/>
      <c r="AB724" s="147"/>
      <c r="AC724" s="147"/>
      <c r="AD724" s="147"/>
      <c r="AE724" s="147"/>
      <c r="AF724" s="147"/>
      <c r="AG724" s="147" t="s">
        <v>303</v>
      </c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</row>
    <row r="725" spans="1:60" outlineLevel="2" x14ac:dyDescent="0.2">
      <c r="A725" s="154"/>
      <c r="B725" s="155"/>
      <c r="C725" s="274" t="s">
        <v>1161</v>
      </c>
      <c r="D725" s="275"/>
      <c r="E725" s="275"/>
      <c r="F725" s="275"/>
      <c r="G725" s="275"/>
      <c r="H725" s="157"/>
      <c r="I725" s="157"/>
      <c r="J725" s="157"/>
      <c r="K725" s="157"/>
      <c r="L725" s="157"/>
      <c r="M725" s="157"/>
      <c r="N725" s="156"/>
      <c r="O725" s="156"/>
      <c r="P725" s="156"/>
      <c r="Q725" s="156"/>
      <c r="R725" s="157"/>
      <c r="S725" s="157"/>
      <c r="T725" s="157"/>
      <c r="U725" s="157"/>
      <c r="V725" s="157"/>
      <c r="W725" s="157"/>
      <c r="X725" s="157"/>
      <c r="Y725" s="157"/>
      <c r="Z725" s="147"/>
      <c r="AA725" s="147"/>
      <c r="AB725" s="147"/>
      <c r="AC725" s="147"/>
      <c r="AD725" s="147"/>
      <c r="AE725" s="147"/>
      <c r="AF725" s="147"/>
      <c r="AG725" s="147" t="s">
        <v>319</v>
      </c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</row>
    <row r="726" spans="1:60" outlineLevel="2" x14ac:dyDescent="0.2">
      <c r="A726" s="154"/>
      <c r="B726" s="155"/>
      <c r="C726" s="188" t="s">
        <v>1162</v>
      </c>
      <c r="D726" s="159"/>
      <c r="E726" s="160">
        <v>19</v>
      </c>
      <c r="F726" s="157"/>
      <c r="G726" s="157"/>
      <c r="H726" s="157"/>
      <c r="I726" s="157"/>
      <c r="J726" s="157"/>
      <c r="K726" s="157"/>
      <c r="L726" s="157"/>
      <c r="M726" s="157"/>
      <c r="N726" s="156"/>
      <c r="O726" s="156"/>
      <c r="P726" s="156"/>
      <c r="Q726" s="156"/>
      <c r="R726" s="157"/>
      <c r="S726" s="157"/>
      <c r="T726" s="157"/>
      <c r="U726" s="157"/>
      <c r="V726" s="157"/>
      <c r="W726" s="157"/>
      <c r="X726" s="157"/>
      <c r="Y726" s="157"/>
      <c r="Z726" s="147"/>
      <c r="AA726" s="147"/>
      <c r="AB726" s="147"/>
      <c r="AC726" s="147"/>
      <c r="AD726" s="147"/>
      <c r="AE726" s="147"/>
      <c r="AF726" s="147"/>
      <c r="AG726" s="147" t="s">
        <v>305</v>
      </c>
      <c r="AH726" s="147">
        <v>0</v>
      </c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</row>
    <row r="727" spans="1:60" ht="22.5" outlineLevel="1" x14ac:dyDescent="0.2">
      <c r="A727" s="173">
        <v>235</v>
      </c>
      <c r="B727" s="174" t="s">
        <v>1163</v>
      </c>
      <c r="C727" s="187" t="s">
        <v>1164</v>
      </c>
      <c r="D727" s="175" t="s">
        <v>355</v>
      </c>
      <c r="E727" s="176">
        <v>46</v>
      </c>
      <c r="F727" s="177"/>
      <c r="G727" s="178">
        <f>ROUND(E727*F727,2)</f>
        <v>0</v>
      </c>
      <c r="H727" s="158"/>
      <c r="I727" s="157">
        <f>ROUND(E727*H727,2)</f>
        <v>0</v>
      </c>
      <c r="J727" s="158"/>
      <c r="K727" s="157">
        <f>ROUND(E727*J727,2)</f>
        <v>0</v>
      </c>
      <c r="L727" s="157">
        <v>21</v>
      </c>
      <c r="M727" s="157">
        <f>G727*(1+L727/100)</f>
        <v>0</v>
      </c>
      <c r="N727" s="156">
        <v>2.7499999999999998E-3</v>
      </c>
      <c r="O727" s="156">
        <f>ROUND(E727*N727,2)</f>
        <v>0.13</v>
      </c>
      <c r="P727" s="156">
        <v>0</v>
      </c>
      <c r="Q727" s="156">
        <f>ROUND(E727*P727,2)</f>
        <v>0</v>
      </c>
      <c r="R727" s="157"/>
      <c r="S727" s="157" t="s">
        <v>332</v>
      </c>
      <c r="T727" s="157" t="s">
        <v>333</v>
      </c>
      <c r="U727" s="157">
        <v>0.29799999999999999</v>
      </c>
      <c r="V727" s="157">
        <f>ROUND(E727*U727,2)</f>
        <v>13.71</v>
      </c>
      <c r="W727" s="157"/>
      <c r="X727" s="157" t="s">
        <v>301</v>
      </c>
      <c r="Y727" s="157" t="s">
        <v>302</v>
      </c>
      <c r="Z727" s="147"/>
      <c r="AA727" s="147"/>
      <c r="AB727" s="147"/>
      <c r="AC727" s="147"/>
      <c r="AD727" s="147"/>
      <c r="AE727" s="147"/>
      <c r="AF727" s="147"/>
      <c r="AG727" s="147" t="s">
        <v>303</v>
      </c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</row>
    <row r="728" spans="1:60" outlineLevel="2" x14ac:dyDescent="0.2">
      <c r="A728" s="154"/>
      <c r="B728" s="155"/>
      <c r="C728" s="274" t="s">
        <v>1161</v>
      </c>
      <c r="D728" s="275"/>
      <c r="E728" s="275"/>
      <c r="F728" s="275"/>
      <c r="G728" s="275"/>
      <c r="H728" s="157"/>
      <c r="I728" s="157"/>
      <c r="J728" s="157"/>
      <c r="K728" s="157"/>
      <c r="L728" s="157"/>
      <c r="M728" s="157"/>
      <c r="N728" s="156"/>
      <c r="O728" s="156"/>
      <c r="P728" s="156"/>
      <c r="Q728" s="156"/>
      <c r="R728" s="157"/>
      <c r="S728" s="157"/>
      <c r="T728" s="157"/>
      <c r="U728" s="157"/>
      <c r="V728" s="157"/>
      <c r="W728" s="157"/>
      <c r="X728" s="157"/>
      <c r="Y728" s="157"/>
      <c r="Z728" s="147"/>
      <c r="AA728" s="147"/>
      <c r="AB728" s="147"/>
      <c r="AC728" s="147"/>
      <c r="AD728" s="147"/>
      <c r="AE728" s="147"/>
      <c r="AF728" s="147"/>
      <c r="AG728" s="147" t="s">
        <v>319</v>
      </c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</row>
    <row r="729" spans="1:60" outlineLevel="2" x14ac:dyDescent="0.2">
      <c r="A729" s="154"/>
      <c r="B729" s="155"/>
      <c r="C729" s="188" t="s">
        <v>1165</v>
      </c>
      <c r="D729" s="159"/>
      <c r="E729" s="160">
        <v>46</v>
      </c>
      <c r="F729" s="157"/>
      <c r="G729" s="157"/>
      <c r="H729" s="157"/>
      <c r="I729" s="157"/>
      <c r="J729" s="157"/>
      <c r="K729" s="157"/>
      <c r="L729" s="157"/>
      <c r="M729" s="157"/>
      <c r="N729" s="156"/>
      <c r="O729" s="156"/>
      <c r="P729" s="156"/>
      <c r="Q729" s="156"/>
      <c r="R729" s="157"/>
      <c r="S729" s="157"/>
      <c r="T729" s="157"/>
      <c r="U729" s="157"/>
      <c r="V729" s="157"/>
      <c r="W729" s="157"/>
      <c r="X729" s="157"/>
      <c r="Y729" s="157"/>
      <c r="Z729" s="147"/>
      <c r="AA729" s="147"/>
      <c r="AB729" s="147"/>
      <c r="AC729" s="147"/>
      <c r="AD729" s="147"/>
      <c r="AE729" s="147"/>
      <c r="AF729" s="147"/>
      <c r="AG729" s="147" t="s">
        <v>305</v>
      </c>
      <c r="AH729" s="147">
        <v>0</v>
      </c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</row>
    <row r="730" spans="1:60" ht="22.5" outlineLevel="1" x14ac:dyDescent="0.2">
      <c r="A730" s="173">
        <v>236</v>
      </c>
      <c r="B730" s="174" t="s">
        <v>1166</v>
      </c>
      <c r="C730" s="187" t="s">
        <v>3691</v>
      </c>
      <c r="D730" s="175" t="s">
        <v>355</v>
      </c>
      <c r="E730" s="176">
        <v>96</v>
      </c>
      <c r="F730" s="177"/>
      <c r="G730" s="178">
        <f>ROUND(E730*F730,2)</f>
        <v>0</v>
      </c>
      <c r="H730" s="158"/>
      <c r="I730" s="157">
        <f>ROUND(E730*H730,2)</f>
        <v>0</v>
      </c>
      <c r="J730" s="158"/>
      <c r="K730" s="157">
        <f>ROUND(E730*J730,2)</f>
        <v>0</v>
      </c>
      <c r="L730" s="157">
        <v>21</v>
      </c>
      <c r="M730" s="157">
        <f>G730*(1+L730/100)</f>
        <v>0</v>
      </c>
      <c r="N730" s="156">
        <v>1.5299999999999999E-3</v>
      </c>
      <c r="O730" s="156">
        <f>ROUND(E730*N730,2)</f>
        <v>0.15</v>
      </c>
      <c r="P730" s="156">
        <v>0</v>
      </c>
      <c r="Q730" s="156">
        <f>ROUND(E730*P730,2)</f>
        <v>0</v>
      </c>
      <c r="R730" s="157"/>
      <c r="S730" s="157" t="s">
        <v>300</v>
      </c>
      <c r="T730" s="157" t="s">
        <v>300</v>
      </c>
      <c r="U730" s="157">
        <v>0.27600000000000002</v>
      </c>
      <c r="V730" s="157">
        <f>ROUND(E730*U730,2)</f>
        <v>26.5</v>
      </c>
      <c r="W730" s="157"/>
      <c r="X730" s="157" t="s">
        <v>301</v>
      </c>
      <c r="Y730" s="157" t="s">
        <v>302</v>
      </c>
      <c r="Z730" s="147"/>
      <c r="AA730" s="147"/>
      <c r="AB730" s="147"/>
      <c r="AC730" s="147"/>
      <c r="AD730" s="147"/>
      <c r="AE730" s="147"/>
      <c r="AF730" s="147"/>
      <c r="AG730" s="147" t="s">
        <v>303</v>
      </c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</row>
    <row r="731" spans="1:60" outlineLevel="2" x14ac:dyDescent="0.2">
      <c r="A731" s="154"/>
      <c r="B731" s="155"/>
      <c r="C731" s="274" t="s">
        <v>1167</v>
      </c>
      <c r="D731" s="275"/>
      <c r="E731" s="275"/>
      <c r="F731" s="275"/>
      <c r="G731" s="275"/>
      <c r="H731" s="157"/>
      <c r="I731" s="157"/>
      <c r="J731" s="157"/>
      <c r="K731" s="157"/>
      <c r="L731" s="157"/>
      <c r="M731" s="157"/>
      <c r="N731" s="156"/>
      <c r="O731" s="156"/>
      <c r="P731" s="156"/>
      <c r="Q731" s="156"/>
      <c r="R731" s="157"/>
      <c r="S731" s="157"/>
      <c r="T731" s="157"/>
      <c r="U731" s="157"/>
      <c r="V731" s="157"/>
      <c r="W731" s="157"/>
      <c r="X731" s="157"/>
      <c r="Y731" s="157"/>
      <c r="Z731" s="147"/>
      <c r="AA731" s="147"/>
      <c r="AB731" s="147"/>
      <c r="AC731" s="147"/>
      <c r="AD731" s="147"/>
      <c r="AE731" s="147"/>
      <c r="AF731" s="147"/>
      <c r="AG731" s="147" t="s">
        <v>319</v>
      </c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</row>
    <row r="732" spans="1:60" outlineLevel="2" x14ac:dyDescent="0.2">
      <c r="A732" s="154"/>
      <c r="B732" s="155"/>
      <c r="C732" s="188" t="s">
        <v>1168</v>
      </c>
      <c r="D732" s="159"/>
      <c r="E732" s="160">
        <v>96</v>
      </c>
      <c r="F732" s="157"/>
      <c r="G732" s="157"/>
      <c r="H732" s="157"/>
      <c r="I732" s="157"/>
      <c r="J732" s="157"/>
      <c r="K732" s="157"/>
      <c r="L732" s="157"/>
      <c r="M732" s="157"/>
      <c r="N732" s="156"/>
      <c r="O732" s="156"/>
      <c r="P732" s="156"/>
      <c r="Q732" s="156"/>
      <c r="R732" s="157"/>
      <c r="S732" s="157"/>
      <c r="T732" s="157"/>
      <c r="U732" s="157"/>
      <c r="V732" s="157"/>
      <c r="W732" s="157"/>
      <c r="X732" s="157"/>
      <c r="Y732" s="157"/>
      <c r="Z732" s="147"/>
      <c r="AA732" s="147"/>
      <c r="AB732" s="147"/>
      <c r="AC732" s="147"/>
      <c r="AD732" s="147"/>
      <c r="AE732" s="147"/>
      <c r="AF732" s="147"/>
      <c r="AG732" s="147" t="s">
        <v>305</v>
      </c>
      <c r="AH732" s="147">
        <v>0</v>
      </c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</row>
    <row r="733" spans="1:60" outlineLevel="1" x14ac:dyDescent="0.2">
      <c r="A733" s="173">
        <v>237</v>
      </c>
      <c r="B733" s="174" t="s">
        <v>1169</v>
      </c>
      <c r="C733" s="187" t="s">
        <v>1170</v>
      </c>
      <c r="D733" s="175" t="s">
        <v>355</v>
      </c>
      <c r="E733" s="176">
        <v>18</v>
      </c>
      <c r="F733" s="177"/>
      <c r="G733" s="178">
        <f>ROUND(E733*F733,2)</f>
        <v>0</v>
      </c>
      <c r="H733" s="158"/>
      <c r="I733" s="157">
        <f>ROUND(E733*H733,2)</f>
        <v>0</v>
      </c>
      <c r="J733" s="158"/>
      <c r="K733" s="157">
        <f>ROUND(E733*J733,2)</f>
        <v>0</v>
      </c>
      <c r="L733" s="157">
        <v>21</v>
      </c>
      <c r="M733" s="157">
        <f>G733*(1+L733/100)</f>
        <v>0</v>
      </c>
      <c r="N733" s="156">
        <v>1.57E-3</v>
      </c>
      <c r="O733" s="156">
        <f>ROUND(E733*N733,2)</f>
        <v>0.03</v>
      </c>
      <c r="P733" s="156">
        <v>0</v>
      </c>
      <c r="Q733" s="156">
        <f>ROUND(E733*P733,2)</f>
        <v>0</v>
      </c>
      <c r="R733" s="157"/>
      <c r="S733" s="157" t="s">
        <v>332</v>
      </c>
      <c r="T733" s="157" t="s">
        <v>333</v>
      </c>
      <c r="U733" s="157">
        <v>0.31624999999999998</v>
      </c>
      <c r="V733" s="157">
        <f>ROUND(E733*U733,2)</f>
        <v>5.69</v>
      </c>
      <c r="W733" s="157"/>
      <c r="X733" s="157" t="s">
        <v>301</v>
      </c>
      <c r="Y733" s="157" t="s">
        <v>302</v>
      </c>
      <c r="Z733" s="147"/>
      <c r="AA733" s="147"/>
      <c r="AB733" s="147"/>
      <c r="AC733" s="147"/>
      <c r="AD733" s="147"/>
      <c r="AE733" s="147"/>
      <c r="AF733" s="147"/>
      <c r="AG733" s="147" t="s">
        <v>303</v>
      </c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</row>
    <row r="734" spans="1:60" outlineLevel="2" x14ac:dyDescent="0.2">
      <c r="A734" s="154"/>
      <c r="B734" s="155"/>
      <c r="C734" s="274" t="s">
        <v>1171</v>
      </c>
      <c r="D734" s="275"/>
      <c r="E734" s="275"/>
      <c r="F734" s="275"/>
      <c r="G734" s="275"/>
      <c r="H734" s="157"/>
      <c r="I734" s="157"/>
      <c r="J734" s="157"/>
      <c r="K734" s="157"/>
      <c r="L734" s="157"/>
      <c r="M734" s="157"/>
      <c r="N734" s="156"/>
      <c r="O734" s="156"/>
      <c r="P734" s="156"/>
      <c r="Q734" s="156"/>
      <c r="R734" s="157"/>
      <c r="S734" s="157"/>
      <c r="T734" s="157"/>
      <c r="U734" s="157"/>
      <c r="V734" s="157"/>
      <c r="W734" s="157"/>
      <c r="X734" s="157"/>
      <c r="Y734" s="157"/>
      <c r="Z734" s="147"/>
      <c r="AA734" s="147"/>
      <c r="AB734" s="147"/>
      <c r="AC734" s="147"/>
      <c r="AD734" s="147"/>
      <c r="AE734" s="147"/>
      <c r="AF734" s="147"/>
      <c r="AG734" s="147" t="s">
        <v>319</v>
      </c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</row>
    <row r="735" spans="1:60" outlineLevel="2" x14ac:dyDescent="0.2">
      <c r="A735" s="154"/>
      <c r="B735" s="155"/>
      <c r="C735" s="188" t="s">
        <v>1172</v>
      </c>
      <c r="D735" s="159"/>
      <c r="E735" s="160">
        <v>18</v>
      </c>
      <c r="F735" s="157"/>
      <c r="G735" s="157"/>
      <c r="H735" s="157"/>
      <c r="I735" s="157"/>
      <c r="J735" s="157"/>
      <c r="K735" s="157"/>
      <c r="L735" s="157"/>
      <c r="M735" s="157"/>
      <c r="N735" s="156"/>
      <c r="O735" s="156"/>
      <c r="P735" s="156"/>
      <c r="Q735" s="156"/>
      <c r="R735" s="157"/>
      <c r="S735" s="157"/>
      <c r="T735" s="157"/>
      <c r="U735" s="157"/>
      <c r="V735" s="157"/>
      <c r="W735" s="157"/>
      <c r="X735" s="157"/>
      <c r="Y735" s="157"/>
      <c r="Z735" s="147"/>
      <c r="AA735" s="147"/>
      <c r="AB735" s="147"/>
      <c r="AC735" s="147"/>
      <c r="AD735" s="147"/>
      <c r="AE735" s="147"/>
      <c r="AF735" s="147"/>
      <c r="AG735" s="147" t="s">
        <v>305</v>
      </c>
      <c r="AH735" s="147">
        <v>0</v>
      </c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</row>
    <row r="736" spans="1:60" outlineLevel="1" x14ac:dyDescent="0.2">
      <c r="A736" s="173">
        <v>238</v>
      </c>
      <c r="B736" s="174" t="s">
        <v>1173</v>
      </c>
      <c r="C736" s="187" t="s">
        <v>1174</v>
      </c>
      <c r="D736" s="175" t="s">
        <v>355</v>
      </c>
      <c r="E736" s="176">
        <v>8</v>
      </c>
      <c r="F736" s="177"/>
      <c r="G736" s="178">
        <f>ROUND(E736*F736,2)</f>
        <v>0</v>
      </c>
      <c r="H736" s="158"/>
      <c r="I736" s="157">
        <f>ROUND(E736*H736,2)</f>
        <v>0</v>
      </c>
      <c r="J736" s="158"/>
      <c r="K736" s="157">
        <f>ROUND(E736*J736,2)</f>
        <v>0</v>
      </c>
      <c r="L736" s="157">
        <v>21</v>
      </c>
      <c r="M736" s="157">
        <f>G736*(1+L736/100)</f>
        <v>0</v>
      </c>
      <c r="N736" s="156">
        <v>1.66E-3</v>
      </c>
      <c r="O736" s="156">
        <f>ROUND(E736*N736,2)</f>
        <v>0.01</v>
      </c>
      <c r="P736" s="156">
        <v>0</v>
      </c>
      <c r="Q736" s="156">
        <f>ROUND(E736*P736,2)</f>
        <v>0</v>
      </c>
      <c r="R736" s="157"/>
      <c r="S736" s="157" t="s">
        <v>332</v>
      </c>
      <c r="T736" s="157" t="s">
        <v>333</v>
      </c>
      <c r="U736" s="157">
        <v>0.46050000000000002</v>
      </c>
      <c r="V736" s="157">
        <f>ROUND(E736*U736,2)</f>
        <v>3.68</v>
      </c>
      <c r="W736" s="157"/>
      <c r="X736" s="157" t="s">
        <v>301</v>
      </c>
      <c r="Y736" s="157" t="s">
        <v>302</v>
      </c>
      <c r="Z736" s="147"/>
      <c r="AA736" s="147"/>
      <c r="AB736" s="147"/>
      <c r="AC736" s="147"/>
      <c r="AD736" s="147"/>
      <c r="AE736" s="147"/>
      <c r="AF736" s="147"/>
      <c r="AG736" s="147" t="s">
        <v>303</v>
      </c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</row>
    <row r="737" spans="1:60" outlineLevel="2" x14ac:dyDescent="0.2">
      <c r="A737" s="154"/>
      <c r="B737" s="155"/>
      <c r="C737" s="188" t="s">
        <v>1175</v>
      </c>
      <c r="D737" s="159"/>
      <c r="E737" s="160">
        <v>8</v>
      </c>
      <c r="F737" s="157"/>
      <c r="G737" s="157"/>
      <c r="H737" s="157"/>
      <c r="I737" s="157"/>
      <c r="J737" s="157"/>
      <c r="K737" s="157"/>
      <c r="L737" s="157"/>
      <c r="M737" s="157"/>
      <c r="N737" s="156"/>
      <c r="O737" s="156"/>
      <c r="P737" s="156"/>
      <c r="Q737" s="156"/>
      <c r="R737" s="157"/>
      <c r="S737" s="157"/>
      <c r="T737" s="157"/>
      <c r="U737" s="157"/>
      <c r="V737" s="157"/>
      <c r="W737" s="157"/>
      <c r="X737" s="157"/>
      <c r="Y737" s="157"/>
      <c r="Z737" s="147"/>
      <c r="AA737" s="147"/>
      <c r="AB737" s="147"/>
      <c r="AC737" s="147"/>
      <c r="AD737" s="147"/>
      <c r="AE737" s="147"/>
      <c r="AF737" s="147"/>
      <c r="AG737" s="147" t="s">
        <v>305</v>
      </c>
      <c r="AH737" s="147">
        <v>0</v>
      </c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</row>
    <row r="738" spans="1:60" ht="22.5" outlineLevel="1" x14ac:dyDescent="0.2">
      <c r="A738" s="173">
        <v>239</v>
      </c>
      <c r="B738" s="174" t="s">
        <v>1176</v>
      </c>
      <c r="C738" s="187" t="s">
        <v>1177</v>
      </c>
      <c r="D738" s="175" t="s">
        <v>355</v>
      </c>
      <c r="E738" s="176">
        <v>8</v>
      </c>
      <c r="F738" s="177"/>
      <c r="G738" s="178">
        <f>ROUND(E738*F738,2)</f>
        <v>0</v>
      </c>
      <c r="H738" s="158"/>
      <c r="I738" s="157">
        <f>ROUND(E738*H738,2)</f>
        <v>0</v>
      </c>
      <c r="J738" s="158"/>
      <c r="K738" s="157">
        <f>ROUND(E738*J738,2)</f>
        <v>0</v>
      </c>
      <c r="L738" s="157">
        <v>21</v>
      </c>
      <c r="M738" s="157">
        <f>G738*(1+L738/100)</f>
        <v>0</v>
      </c>
      <c r="N738" s="156">
        <v>1.5299999999999999E-3</v>
      </c>
      <c r="O738" s="156">
        <f>ROUND(E738*N738,2)</f>
        <v>0.01</v>
      </c>
      <c r="P738" s="156">
        <v>0</v>
      </c>
      <c r="Q738" s="156">
        <f>ROUND(E738*P738,2)</f>
        <v>0</v>
      </c>
      <c r="R738" s="157"/>
      <c r="S738" s="157" t="s">
        <v>332</v>
      </c>
      <c r="T738" s="157" t="s">
        <v>333</v>
      </c>
      <c r="U738" s="157">
        <v>0.27600000000000002</v>
      </c>
      <c r="V738" s="157">
        <f>ROUND(E738*U738,2)</f>
        <v>2.21</v>
      </c>
      <c r="W738" s="157"/>
      <c r="X738" s="157" t="s">
        <v>301</v>
      </c>
      <c r="Y738" s="157" t="s">
        <v>302</v>
      </c>
      <c r="Z738" s="147"/>
      <c r="AA738" s="147"/>
      <c r="AB738" s="147"/>
      <c r="AC738" s="147"/>
      <c r="AD738" s="147"/>
      <c r="AE738" s="147"/>
      <c r="AF738" s="147"/>
      <c r="AG738" s="147" t="s">
        <v>303</v>
      </c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</row>
    <row r="739" spans="1:60" outlineLevel="2" x14ac:dyDescent="0.2">
      <c r="A739" s="154"/>
      <c r="B739" s="155"/>
      <c r="C739" s="274" t="s">
        <v>1167</v>
      </c>
      <c r="D739" s="275"/>
      <c r="E739" s="275"/>
      <c r="F739" s="275"/>
      <c r="G739" s="275"/>
      <c r="H739" s="157"/>
      <c r="I739" s="157"/>
      <c r="J739" s="157"/>
      <c r="K739" s="157"/>
      <c r="L739" s="157"/>
      <c r="M739" s="157"/>
      <c r="N739" s="156"/>
      <c r="O739" s="156"/>
      <c r="P739" s="156"/>
      <c r="Q739" s="156"/>
      <c r="R739" s="157"/>
      <c r="S739" s="157"/>
      <c r="T739" s="157"/>
      <c r="U739" s="157"/>
      <c r="V739" s="157"/>
      <c r="W739" s="157"/>
      <c r="X739" s="157"/>
      <c r="Y739" s="157"/>
      <c r="Z739" s="147"/>
      <c r="AA739" s="147"/>
      <c r="AB739" s="147"/>
      <c r="AC739" s="147"/>
      <c r="AD739" s="147"/>
      <c r="AE739" s="147"/>
      <c r="AF739" s="147"/>
      <c r="AG739" s="147" t="s">
        <v>319</v>
      </c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</row>
    <row r="740" spans="1:60" outlineLevel="2" x14ac:dyDescent="0.2">
      <c r="A740" s="154"/>
      <c r="B740" s="155"/>
      <c r="C740" s="188" t="s">
        <v>1175</v>
      </c>
      <c r="D740" s="159"/>
      <c r="E740" s="160">
        <v>8</v>
      </c>
      <c r="F740" s="157"/>
      <c r="G740" s="157"/>
      <c r="H740" s="157"/>
      <c r="I740" s="157"/>
      <c r="J740" s="157"/>
      <c r="K740" s="157"/>
      <c r="L740" s="157"/>
      <c r="M740" s="157"/>
      <c r="N740" s="156"/>
      <c r="O740" s="156"/>
      <c r="P740" s="156"/>
      <c r="Q740" s="156"/>
      <c r="R740" s="157"/>
      <c r="S740" s="157"/>
      <c r="T740" s="157"/>
      <c r="U740" s="157"/>
      <c r="V740" s="157"/>
      <c r="W740" s="157"/>
      <c r="X740" s="157"/>
      <c r="Y740" s="157"/>
      <c r="Z740" s="147"/>
      <c r="AA740" s="147"/>
      <c r="AB740" s="147"/>
      <c r="AC740" s="147"/>
      <c r="AD740" s="147"/>
      <c r="AE740" s="147"/>
      <c r="AF740" s="147"/>
      <c r="AG740" s="147" t="s">
        <v>305</v>
      </c>
      <c r="AH740" s="147">
        <v>0</v>
      </c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</row>
    <row r="741" spans="1:60" ht="22.5" outlineLevel="1" x14ac:dyDescent="0.2">
      <c r="A741" s="173">
        <v>240</v>
      </c>
      <c r="B741" s="174" t="s">
        <v>1178</v>
      </c>
      <c r="C741" s="187" t="s">
        <v>3692</v>
      </c>
      <c r="D741" s="175" t="s">
        <v>355</v>
      </c>
      <c r="E741" s="176">
        <v>72</v>
      </c>
      <c r="F741" s="177"/>
      <c r="G741" s="178">
        <f>ROUND(E741*F741,2)</f>
        <v>0</v>
      </c>
      <c r="H741" s="158"/>
      <c r="I741" s="157">
        <f>ROUND(E741*H741,2)</f>
        <v>0</v>
      </c>
      <c r="J741" s="158"/>
      <c r="K741" s="157">
        <f>ROUND(E741*J741,2)</f>
        <v>0</v>
      </c>
      <c r="L741" s="157">
        <v>21</v>
      </c>
      <c r="M741" s="157">
        <f>G741*(1+L741/100)</f>
        <v>0</v>
      </c>
      <c r="N741" s="156">
        <v>1.2099999999999999E-3</v>
      </c>
      <c r="O741" s="156">
        <f>ROUND(E741*N741,2)</f>
        <v>0.09</v>
      </c>
      <c r="P741" s="156">
        <v>0</v>
      </c>
      <c r="Q741" s="156">
        <f>ROUND(E741*P741,2)</f>
        <v>0</v>
      </c>
      <c r="R741" s="157"/>
      <c r="S741" s="157" t="s">
        <v>300</v>
      </c>
      <c r="T741" s="157" t="s">
        <v>300</v>
      </c>
      <c r="U741" s="157">
        <v>0.46400000000000002</v>
      </c>
      <c r="V741" s="157">
        <f>ROUND(E741*U741,2)</f>
        <v>33.409999999999997</v>
      </c>
      <c r="W741" s="157"/>
      <c r="X741" s="157" t="s">
        <v>301</v>
      </c>
      <c r="Y741" s="157" t="s">
        <v>302</v>
      </c>
      <c r="Z741" s="147"/>
      <c r="AA741" s="147"/>
      <c r="AB741" s="147"/>
      <c r="AC741" s="147"/>
      <c r="AD741" s="147"/>
      <c r="AE741" s="147"/>
      <c r="AF741" s="147"/>
      <c r="AG741" s="147" t="s">
        <v>303</v>
      </c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</row>
    <row r="742" spans="1:60" outlineLevel="2" x14ac:dyDescent="0.2">
      <c r="A742" s="154"/>
      <c r="B742" s="155"/>
      <c r="C742" s="274" t="s">
        <v>1179</v>
      </c>
      <c r="D742" s="275"/>
      <c r="E742" s="275"/>
      <c r="F742" s="275"/>
      <c r="G742" s="275"/>
      <c r="H742" s="157"/>
      <c r="I742" s="157"/>
      <c r="J742" s="157"/>
      <c r="K742" s="157"/>
      <c r="L742" s="157"/>
      <c r="M742" s="157"/>
      <c r="N742" s="156"/>
      <c r="O742" s="156"/>
      <c r="P742" s="156"/>
      <c r="Q742" s="156"/>
      <c r="R742" s="157"/>
      <c r="S742" s="157"/>
      <c r="T742" s="157"/>
      <c r="U742" s="157"/>
      <c r="V742" s="157"/>
      <c r="W742" s="157"/>
      <c r="X742" s="157"/>
      <c r="Y742" s="157"/>
      <c r="Z742" s="147"/>
      <c r="AA742" s="147"/>
      <c r="AB742" s="147"/>
      <c r="AC742" s="147"/>
      <c r="AD742" s="147"/>
      <c r="AE742" s="147"/>
      <c r="AF742" s="147"/>
      <c r="AG742" s="147" t="s">
        <v>319</v>
      </c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</row>
    <row r="743" spans="1:60" outlineLevel="2" x14ac:dyDescent="0.2">
      <c r="A743" s="154"/>
      <c r="B743" s="155"/>
      <c r="C743" s="188" t="s">
        <v>1180</v>
      </c>
      <c r="D743" s="159"/>
      <c r="E743" s="160">
        <v>72</v>
      </c>
      <c r="F743" s="157"/>
      <c r="G743" s="157"/>
      <c r="H743" s="157"/>
      <c r="I743" s="157"/>
      <c r="J743" s="157"/>
      <c r="K743" s="157"/>
      <c r="L743" s="157"/>
      <c r="M743" s="157"/>
      <c r="N743" s="156"/>
      <c r="O743" s="156"/>
      <c r="P743" s="156"/>
      <c r="Q743" s="156"/>
      <c r="R743" s="157"/>
      <c r="S743" s="157"/>
      <c r="T743" s="157"/>
      <c r="U743" s="157"/>
      <c r="V743" s="157"/>
      <c r="W743" s="157"/>
      <c r="X743" s="157"/>
      <c r="Y743" s="157"/>
      <c r="Z743" s="147"/>
      <c r="AA743" s="147"/>
      <c r="AB743" s="147"/>
      <c r="AC743" s="147"/>
      <c r="AD743" s="147"/>
      <c r="AE743" s="147"/>
      <c r="AF743" s="147"/>
      <c r="AG743" s="147" t="s">
        <v>305</v>
      </c>
      <c r="AH743" s="147">
        <v>0</v>
      </c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</row>
    <row r="744" spans="1:60" ht="22.5" outlineLevel="1" x14ac:dyDescent="0.2">
      <c r="A744" s="173">
        <v>241</v>
      </c>
      <c r="B744" s="174" t="s">
        <v>1181</v>
      </c>
      <c r="C744" s="187" t="s">
        <v>3693</v>
      </c>
      <c r="D744" s="175" t="s">
        <v>355</v>
      </c>
      <c r="E744" s="176">
        <v>11</v>
      </c>
      <c r="F744" s="177"/>
      <c r="G744" s="178">
        <f>ROUND(E744*F744,2)</f>
        <v>0</v>
      </c>
      <c r="H744" s="158"/>
      <c r="I744" s="157">
        <f>ROUND(E744*H744,2)</f>
        <v>0</v>
      </c>
      <c r="J744" s="158"/>
      <c r="K744" s="157">
        <f>ROUND(E744*J744,2)</f>
        <v>0</v>
      </c>
      <c r="L744" s="157">
        <v>21</v>
      </c>
      <c r="M744" s="157">
        <f>G744*(1+L744/100)</f>
        <v>0</v>
      </c>
      <c r="N744" s="156">
        <v>5.1999999999999995E-4</v>
      </c>
      <c r="O744" s="156">
        <f>ROUND(E744*N744,2)</f>
        <v>0.01</v>
      </c>
      <c r="P744" s="156">
        <v>0</v>
      </c>
      <c r="Q744" s="156">
        <f>ROUND(E744*P744,2)</f>
        <v>0</v>
      </c>
      <c r="R744" s="157"/>
      <c r="S744" s="157" t="s">
        <v>332</v>
      </c>
      <c r="T744" s="157" t="s">
        <v>333</v>
      </c>
      <c r="U744" s="157">
        <v>0.13800000000000001</v>
      </c>
      <c r="V744" s="157">
        <f>ROUND(E744*U744,2)</f>
        <v>1.52</v>
      </c>
      <c r="W744" s="157"/>
      <c r="X744" s="157" t="s">
        <v>301</v>
      </c>
      <c r="Y744" s="157" t="s">
        <v>302</v>
      </c>
      <c r="Z744" s="147"/>
      <c r="AA744" s="147"/>
      <c r="AB744" s="147"/>
      <c r="AC744" s="147"/>
      <c r="AD744" s="147"/>
      <c r="AE744" s="147"/>
      <c r="AF744" s="147"/>
      <c r="AG744" s="147" t="s">
        <v>303</v>
      </c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</row>
    <row r="745" spans="1:60" outlineLevel="2" x14ac:dyDescent="0.2">
      <c r="A745" s="154"/>
      <c r="B745" s="155"/>
      <c r="C745" s="274" t="s">
        <v>1171</v>
      </c>
      <c r="D745" s="275"/>
      <c r="E745" s="275"/>
      <c r="F745" s="275"/>
      <c r="G745" s="275"/>
      <c r="H745" s="157"/>
      <c r="I745" s="157"/>
      <c r="J745" s="157"/>
      <c r="K745" s="157"/>
      <c r="L745" s="157"/>
      <c r="M745" s="157"/>
      <c r="N745" s="156"/>
      <c r="O745" s="156"/>
      <c r="P745" s="156"/>
      <c r="Q745" s="156"/>
      <c r="R745" s="157"/>
      <c r="S745" s="157"/>
      <c r="T745" s="157"/>
      <c r="U745" s="157"/>
      <c r="V745" s="157"/>
      <c r="W745" s="157"/>
      <c r="X745" s="157"/>
      <c r="Y745" s="157"/>
      <c r="Z745" s="147"/>
      <c r="AA745" s="147"/>
      <c r="AB745" s="147"/>
      <c r="AC745" s="147"/>
      <c r="AD745" s="147"/>
      <c r="AE745" s="147"/>
      <c r="AF745" s="147"/>
      <c r="AG745" s="147" t="s">
        <v>319</v>
      </c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</row>
    <row r="746" spans="1:60" outlineLevel="2" x14ac:dyDescent="0.2">
      <c r="A746" s="154"/>
      <c r="B746" s="155"/>
      <c r="C746" s="188" t="s">
        <v>1182</v>
      </c>
      <c r="D746" s="159"/>
      <c r="E746" s="160">
        <v>11</v>
      </c>
      <c r="F746" s="157"/>
      <c r="G746" s="157"/>
      <c r="H746" s="157"/>
      <c r="I746" s="157"/>
      <c r="J746" s="157"/>
      <c r="K746" s="157"/>
      <c r="L746" s="157"/>
      <c r="M746" s="157"/>
      <c r="N746" s="156"/>
      <c r="O746" s="156"/>
      <c r="P746" s="156"/>
      <c r="Q746" s="156"/>
      <c r="R746" s="157"/>
      <c r="S746" s="157"/>
      <c r="T746" s="157"/>
      <c r="U746" s="157"/>
      <c r="V746" s="157"/>
      <c r="W746" s="157"/>
      <c r="X746" s="157"/>
      <c r="Y746" s="157"/>
      <c r="Z746" s="147"/>
      <c r="AA746" s="147"/>
      <c r="AB746" s="147"/>
      <c r="AC746" s="147"/>
      <c r="AD746" s="147"/>
      <c r="AE746" s="147"/>
      <c r="AF746" s="147"/>
      <c r="AG746" s="147" t="s">
        <v>305</v>
      </c>
      <c r="AH746" s="147">
        <v>0</v>
      </c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</row>
    <row r="747" spans="1:60" ht="22.5" outlineLevel="1" x14ac:dyDescent="0.2">
      <c r="A747" s="173">
        <v>242</v>
      </c>
      <c r="B747" s="174" t="s">
        <v>1183</v>
      </c>
      <c r="C747" s="187" t="s">
        <v>3694</v>
      </c>
      <c r="D747" s="175" t="s">
        <v>355</v>
      </c>
      <c r="E747" s="176">
        <v>30</v>
      </c>
      <c r="F747" s="177"/>
      <c r="G747" s="178">
        <f>ROUND(E747*F747,2)</f>
        <v>0</v>
      </c>
      <c r="H747" s="158"/>
      <c r="I747" s="157">
        <f>ROUND(E747*H747,2)</f>
        <v>0</v>
      </c>
      <c r="J747" s="158"/>
      <c r="K747" s="157">
        <f>ROUND(E747*J747,2)</f>
        <v>0</v>
      </c>
      <c r="L747" s="157">
        <v>21</v>
      </c>
      <c r="M747" s="157">
        <f>G747*(1+L747/100)</f>
        <v>0</v>
      </c>
      <c r="N747" s="156">
        <v>5.1999999999999995E-4</v>
      </c>
      <c r="O747" s="156">
        <f>ROUND(E747*N747,2)</f>
        <v>0.02</v>
      </c>
      <c r="P747" s="156">
        <v>0</v>
      </c>
      <c r="Q747" s="156">
        <f>ROUND(E747*P747,2)</f>
        <v>0</v>
      </c>
      <c r="R747" s="157"/>
      <c r="S747" s="157" t="s">
        <v>332</v>
      </c>
      <c r="T747" s="157" t="s">
        <v>333</v>
      </c>
      <c r="U747" s="157">
        <v>0.13800000000000001</v>
      </c>
      <c r="V747" s="157">
        <f>ROUND(E747*U747,2)</f>
        <v>4.1399999999999997</v>
      </c>
      <c r="W747" s="157"/>
      <c r="X747" s="157" t="s">
        <v>301</v>
      </c>
      <c r="Y747" s="157" t="s">
        <v>302</v>
      </c>
      <c r="Z747" s="147"/>
      <c r="AA747" s="147"/>
      <c r="AB747" s="147"/>
      <c r="AC747" s="147"/>
      <c r="AD747" s="147"/>
      <c r="AE747" s="147"/>
      <c r="AF747" s="147"/>
      <c r="AG747" s="147" t="s">
        <v>303</v>
      </c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</row>
    <row r="748" spans="1:60" outlineLevel="2" x14ac:dyDescent="0.2">
      <c r="A748" s="154"/>
      <c r="B748" s="155"/>
      <c r="C748" s="274" t="s">
        <v>1171</v>
      </c>
      <c r="D748" s="275"/>
      <c r="E748" s="275"/>
      <c r="F748" s="275"/>
      <c r="G748" s="275"/>
      <c r="H748" s="157"/>
      <c r="I748" s="157"/>
      <c r="J748" s="157"/>
      <c r="K748" s="157"/>
      <c r="L748" s="157"/>
      <c r="M748" s="157"/>
      <c r="N748" s="156"/>
      <c r="O748" s="156"/>
      <c r="P748" s="156"/>
      <c r="Q748" s="156"/>
      <c r="R748" s="157"/>
      <c r="S748" s="157"/>
      <c r="T748" s="157"/>
      <c r="U748" s="157"/>
      <c r="V748" s="157"/>
      <c r="W748" s="157"/>
      <c r="X748" s="157"/>
      <c r="Y748" s="157"/>
      <c r="Z748" s="147"/>
      <c r="AA748" s="147"/>
      <c r="AB748" s="147"/>
      <c r="AC748" s="147"/>
      <c r="AD748" s="147"/>
      <c r="AE748" s="147"/>
      <c r="AF748" s="147"/>
      <c r="AG748" s="147" t="s">
        <v>319</v>
      </c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</row>
    <row r="749" spans="1:60" outlineLevel="2" x14ac:dyDescent="0.2">
      <c r="A749" s="154"/>
      <c r="B749" s="155"/>
      <c r="C749" s="188" t="s">
        <v>1184</v>
      </c>
      <c r="D749" s="159"/>
      <c r="E749" s="160">
        <v>30</v>
      </c>
      <c r="F749" s="157"/>
      <c r="G749" s="157"/>
      <c r="H749" s="157"/>
      <c r="I749" s="157"/>
      <c r="J749" s="157"/>
      <c r="K749" s="157"/>
      <c r="L749" s="157"/>
      <c r="M749" s="157"/>
      <c r="N749" s="156"/>
      <c r="O749" s="156"/>
      <c r="P749" s="156"/>
      <c r="Q749" s="156"/>
      <c r="R749" s="157"/>
      <c r="S749" s="157"/>
      <c r="T749" s="157"/>
      <c r="U749" s="157"/>
      <c r="V749" s="157"/>
      <c r="W749" s="157"/>
      <c r="X749" s="157"/>
      <c r="Y749" s="157"/>
      <c r="Z749" s="147"/>
      <c r="AA749" s="147"/>
      <c r="AB749" s="147"/>
      <c r="AC749" s="147"/>
      <c r="AD749" s="147"/>
      <c r="AE749" s="147"/>
      <c r="AF749" s="147"/>
      <c r="AG749" s="147" t="s">
        <v>305</v>
      </c>
      <c r="AH749" s="147">
        <v>0</v>
      </c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</row>
    <row r="750" spans="1:60" ht="22.5" outlineLevel="1" x14ac:dyDescent="0.2">
      <c r="A750" s="173">
        <v>243</v>
      </c>
      <c r="B750" s="174" t="s">
        <v>1185</v>
      </c>
      <c r="C750" s="187" t="s">
        <v>3695</v>
      </c>
      <c r="D750" s="175" t="s">
        <v>355</v>
      </c>
      <c r="E750" s="176">
        <v>30</v>
      </c>
      <c r="F750" s="177"/>
      <c r="G750" s="178">
        <f>ROUND(E750*F750,2)</f>
        <v>0</v>
      </c>
      <c r="H750" s="158"/>
      <c r="I750" s="157">
        <f>ROUND(E750*H750,2)</f>
        <v>0</v>
      </c>
      <c r="J750" s="158"/>
      <c r="K750" s="157">
        <f>ROUND(E750*J750,2)</f>
        <v>0</v>
      </c>
      <c r="L750" s="157">
        <v>21</v>
      </c>
      <c r="M750" s="157">
        <f>G750*(1+L750/100)</f>
        <v>0</v>
      </c>
      <c r="N750" s="156">
        <v>6.8999999999999997E-4</v>
      </c>
      <c r="O750" s="156">
        <f>ROUND(E750*N750,2)</f>
        <v>0.02</v>
      </c>
      <c r="P750" s="156">
        <v>0</v>
      </c>
      <c r="Q750" s="156">
        <f>ROUND(E750*P750,2)</f>
        <v>0</v>
      </c>
      <c r="R750" s="157"/>
      <c r="S750" s="157" t="s">
        <v>300</v>
      </c>
      <c r="T750" s="157" t="s">
        <v>300</v>
      </c>
      <c r="U750" s="157">
        <v>0.26400000000000001</v>
      </c>
      <c r="V750" s="157">
        <f>ROUND(E750*U750,2)</f>
        <v>7.92</v>
      </c>
      <c r="W750" s="157"/>
      <c r="X750" s="157" t="s">
        <v>301</v>
      </c>
      <c r="Y750" s="157" t="s">
        <v>302</v>
      </c>
      <c r="Z750" s="147"/>
      <c r="AA750" s="147"/>
      <c r="AB750" s="147"/>
      <c r="AC750" s="147"/>
      <c r="AD750" s="147"/>
      <c r="AE750" s="147"/>
      <c r="AF750" s="147"/>
      <c r="AG750" s="147" t="s">
        <v>303</v>
      </c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</row>
    <row r="751" spans="1:60" outlineLevel="2" x14ac:dyDescent="0.2">
      <c r="A751" s="154"/>
      <c r="B751" s="155"/>
      <c r="C751" s="274" t="s">
        <v>1179</v>
      </c>
      <c r="D751" s="275"/>
      <c r="E751" s="275"/>
      <c r="F751" s="275"/>
      <c r="G751" s="275"/>
      <c r="H751" s="157"/>
      <c r="I751" s="157"/>
      <c r="J751" s="157"/>
      <c r="K751" s="157"/>
      <c r="L751" s="157"/>
      <c r="M751" s="157"/>
      <c r="N751" s="156"/>
      <c r="O751" s="156"/>
      <c r="P751" s="156"/>
      <c r="Q751" s="156"/>
      <c r="R751" s="157"/>
      <c r="S751" s="157"/>
      <c r="T751" s="157"/>
      <c r="U751" s="157"/>
      <c r="V751" s="157"/>
      <c r="W751" s="157"/>
      <c r="X751" s="157"/>
      <c r="Y751" s="157"/>
      <c r="Z751" s="147"/>
      <c r="AA751" s="147"/>
      <c r="AB751" s="147"/>
      <c r="AC751" s="147"/>
      <c r="AD751" s="147"/>
      <c r="AE751" s="147"/>
      <c r="AF751" s="147"/>
      <c r="AG751" s="147" t="s">
        <v>319</v>
      </c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</row>
    <row r="752" spans="1:60" outlineLevel="2" x14ac:dyDescent="0.2">
      <c r="A752" s="154"/>
      <c r="B752" s="155"/>
      <c r="C752" s="188" t="s">
        <v>1186</v>
      </c>
      <c r="D752" s="159"/>
      <c r="E752" s="160">
        <v>30</v>
      </c>
      <c r="F752" s="157"/>
      <c r="G752" s="157"/>
      <c r="H752" s="157"/>
      <c r="I752" s="157"/>
      <c r="J752" s="157"/>
      <c r="K752" s="157"/>
      <c r="L752" s="157"/>
      <c r="M752" s="157"/>
      <c r="N752" s="156"/>
      <c r="O752" s="156"/>
      <c r="P752" s="156"/>
      <c r="Q752" s="156"/>
      <c r="R752" s="157"/>
      <c r="S752" s="157"/>
      <c r="T752" s="157"/>
      <c r="U752" s="157"/>
      <c r="V752" s="157"/>
      <c r="W752" s="157"/>
      <c r="X752" s="157"/>
      <c r="Y752" s="157"/>
      <c r="Z752" s="147"/>
      <c r="AA752" s="147"/>
      <c r="AB752" s="147"/>
      <c r="AC752" s="147"/>
      <c r="AD752" s="147"/>
      <c r="AE752" s="147"/>
      <c r="AF752" s="147"/>
      <c r="AG752" s="147" t="s">
        <v>305</v>
      </c>
      <c r="AH752" s="147">
        <v>0</v>
      </c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</row>
    <row r="753" spans="1:60" ht="22.5" outlineLevel="1" x14ac:dyDescent="0.2">
      <c r="A753" s="173">
        <v>244</v>
      </c>
      <c r="B753" s="174" t="s">
        <v>1187</v>
      </c>
      <c r="C753" s="187" t="s">
        <v>1188</v>
      </c>
      <c r="D753" s="175" t="s">
        <v>355</v>
      </c>
      <c r="E753" s="176">
        <v>102</v>
      </c>
      <c r="F753" s="177"/>
      <c r="G753" s="178">
        <f>ROUND(E753*F753,2)</f>
        <v>0</v>
      </c>
      <c r="H753" s="158"/>
      <c r="I753" s="157">
        <f>ROUND(E753*H753,2)</f>
        <v>0</v>
      </c>
      <c r="J753" s="158"/>
      <c r="K753" s="157">
        <f>ROUND(E753*J753,2)</f>
        <v>0</v>
      </c>
      <c r="L753" s="157">
        <v>21</v>
      </c>
      <c r="M753" s="157">
        <f>G753*(1+L753/100)</f>
        <v>0</v>
      </c>
      <c r="N753" s="156">
        <v>1.5299999999999999E-3</v>
      </c>
      <c r="O753" s="156">
        <f>ROUND(E753*N753,2)</f>
        <v>0.16</v>
      </c>
      <c r="P753" s="156">
        <v>0</v>
      </c>
      <c r="Q753" s="156">
        <f>ROUND(E753*P753,2)</f>
        <v>0</v>
      </c>
      <c r="R753" s="157"/>
      <c r="S753" s="157" t="s">
        <v>332</v>
      </c>
      <c r="T753" s="157" t="s">
        <v>333</v>
      </c>
      <c r="U753" s="157">
        <v>0.27600000000000002</v>
      </c>
      <c r="V753" s="157">
        <f>ROUND(E753*U753,2)</f>
        <v>28.15</v>
      </c>
      <c r="W753" s="157"/>
      <c r="X753" s="157" t="s">
        <v>301</v>
      </c>
      <c r="Y753" s="157" t="s">
        <v>302</v>
      </c>
      <c r="Z753" s="147"/>
      <c r="AA753" s="147"/>
      <c r="AB753" s="147"/>
      <c r="AC753" s="147"/>
      <c r="AD753" s="147"/>
      <c r="AE753" s="147"/>
      <c r="AF753" s="147"/>
      <c r="AG753" s="147" t="s">
        <v>303</v>
      </c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</row>
    <row r="754" spans="1:60" outlineLevel="2" x14ac:dyDescent="0.2">
      <c r="A754" s="154"/>
      <c r="B754" s="155"/>
      <c r="C754" s="274" t="s">
        <v>1167</v>
      </c>
      <c r="D754" s="275"/>
      <c r="E754" s="275"/>
      <c r="F754" s="275"/>
      <c r="G754" s="275"/>
      <c r="H754" s="157"/>
      <c r="I754" s="157"/>
      <c r="J754" s="157"/>
      <c r="K754" s="157"/>
      <c r="L754" s="157"/>
      <c r="M754" s="157"/>
      <c r="N754" s="156"/>
      <c r="O754" s="156"/>
      <c r="P754" s="156"/>
      <c r="Q754" s="156"/>
      <c r="R754" s="157"/>
      <c r="S754" s="157"/>
      <c r="T754" s="157"/>
      <c r="U754" s="157"/>
      <c r="V754" s="157"/>
      <c r="W754" s="157"/>
      <c r="X754" s="157"/>
      <c r="Y754" s="157"/>
      <c r="Z754" s="147"/>
      <c r="AA754" s="147"/>
      <c r="AB754" s="147"/>
      <c r="AC754" s="147"/>
      <c r="AD754" s="147"/>
      <c r="AE754" s="147"/>
      <c r="AF754" s="147"/>
      <c r="AG754" s="147" t="s">
        <v>319</v>
      </c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</row>
    <row r="755" spans="1:60" outlineLevel="2" x14ac:dyDescent="0.2">
      <c r="A755" s="154"/>
      <c r="B755" s="155"/>
      <c r="C755" s="188" t="s">
        <v>1180</v>
      </c>
      <c r="D755" s="159"/>
      <c r="E755" s="160">
        <v>72</v>
      </c>
      <c r="F755" s="157"/>
      <c r="G755" s="157"/>
      <c r="H755" s="157"/>
      <c r="I755" s="157"/>
      <c r="J755" s="157"/>
      <c r="K755" s="157"/>
      <c r="L755" s="157"/>
      <c r="M755" s="157"/>
      <c r="N755" s="156"/>
      <c r="O755" s="156"/>
      <c r="P755" s="156"/>
      <c r="Q755" s="156"/>
      <c r="R755" s="157"/>
      <c r="S755" s="157"/>
      <c r="T755" s="157"/>
      <c r="U755" s="157"/>
      <c r="V755" s="157"/>
      <c r="W755" s="157"/>
      <c r="X755" s="157"/>
      <c r="Y755" s="157"/>
      <c r="Z755" s="147"/>
      <c r="AA755" s="147"/>
      <c r="AB755" s="147"/>
      <c r="AC755" s="147"/>
      <c r="AD755" s="147"/>
      <c r="AE755" s="147"/>
      <c r="AF755" s="147"/>
      <c r="AG755" s="147" t="s">
        <v>305</v>
      </c>
      <c r="AH755" s="147">
        <v>0</v>
      </c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</row>
    <row r="756" spans="1:60" outlineLevel="3" x14ac:dyDescent="0.2">
      <c r="A756" s="154"/>
      <c r="B756" s="155"/>
      <c r="C756" s="188" t="s">
        <v>1186</v>
      </c>
      <c r="D756" s="159"/>
      <c r="E756" s="160">
        <v>30</v>
      </c>
      <c r="F756" s="157"/>
      <c r="G756" s="157"/>
      <c r="H756" s="157"/>
      <c r="I756" s="157"/>
      <c r="J756" s="157"/>
      <c r="K756" s="157"/>
      <c r="L756" s="157"/>
      <c r="M756" s="157"/>
      <c r="N756" s="156"/>
      <c r="O756" s="156"/>
      <c r="P756" s="156"/>
      <c r="Q756" s="156"/>
      <c r="R756" s="157"/>
      <c r="S756" s="157"/>
      <c r="T756" s="157"/>
      <c r="U756" s="157"/>
      <c r="V756" s="157"/>
      <c r="W756" s="157"/>
      <c r="X756" s="157"/>
      <c r="Y756" s="157"/>
      <c r="Z756" s="147"/>
      <c r="AA756" s="147"/>
      <c r="AB756" s="147"/>
      <c r="AC756" s="147"/>
      <c r="AD756" s="147"/>
      <c r="AE756" s="147"/>
      <c r="AF756" s="147"/>
      <c r="AG756" s="147" t="s">
        <v>305</v>
      </c>
      <c r="AH756" s="147">
        <v>0</v>
      </c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</row>
    <row r="757" spans="1:60" ht="33.75" outlineLevel="1" x14ac:dyDescent="0.2">
      <c r="A757" s="173">
        <v>245</v>
      </c>
      <c r="B757" s="174" t="s">
        <v>1189</v>
      </c>
      <c r="C757" s="187" t="s">
        <v>1190</v>
      </c>
      <c r="D757" s="175" t="s">
        <v>355</v>
      </c>
      <c r="E757" s="176">
        <v>96</v>
      </c>
      <c r="F757" s="177"/>
      <c r="G757" s="178">
        <f>ROUND(E757*F757,2)</f>
        <v>0</v>
      </c>
      <c r="H757" s="158"/>
      <c r="I757" s="157">
        <f>ROUND(E757*H757,2)</f>
        <v>0</v>
      </c>
      <c r="J757" s="158"/>
      <c r="K757" s="157">
        <f>ROUND(E757*J757,2)</f>
        <v>0</v>
      </c>
      <c r="L757" s="157">
        <v>21</v>
      </c>
      <c r="M757" s="157">
        <f>G757*(1+L757/100)</f>
        <v>0</v>
      </c>
      <c r="N757" s="156">
        <v>4.6000000000000001E-4</v>
      </c>
      <c r="O757" s="156">
        <f>ROUND(E757*N757,2)</f>
        <v>0.04</v>
      </c>
      <c r="P757" s="156">
        <v>0</v>
      </c>
      <c r="Q757" s="156">
        <f>ROUND(E757*P757,2)</f>
        <v>0</v>
      </c>
      <c r="R757" s="157"/>
      <c r="S757" s="157" t="s">
        <v>332</v>
      </c>
      <c r="T757" s="157" t="s">
        <v>333</v>
      </c>
      <c r="U757" s="157">
        <v>5.6349999999999997E-2</v>
      </c>
      <c r="V757" s="157">
        <f>ROUND(E757*U757,2)</f>
        <v>5.41</v>
      </c>
      <c r="W757" s="157"/>
      <c r="X757" s="157" t="s">
        <v>301</v>
      </c>
      <c r="Y757" s="157" t="s">
        <v>302</v>
      </c>
      <c r="Z757" s="147"/>
      <c r="AA757" s="147"/>
      <c r="AB757" s="147"/>
      <c r="AC757" s="147"/>
      <c r="AD757" s="147"/>
      <c r="AE757" s="147"/>
      <c r="AF757" s="147"/>
      <c r="AG757" s="147" t="s">
        <v>303</v>
      </c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</row>
    <row r="758" spans="1:60" outlineLevel="2" x14ac:dyDescent="0.2">
      <c r="A758" s="154"/>
      <c r="B758" s="155"/>
      <c r="C758" s="188" t="s">
        <v>1191</v>
      </c>
      <c r="D758" s="159"/>
      <c r="E758" s="160">
        <v>96</v>
      </c>
      <c r="F758" s="157"/>
      <c r="G758" s="157"/>
      <c r="H758" s="157"/>
      <c r="I758" s="157"/>
      <c r="J758" s="157"/>
      <c r="K758" s="157"/>
      <c r="L758" s="157"/>
      <c r="M758" s="157"/>
      <c r="N758" s="156"/>
      <c r="O758" s="156"/>
      <c r="P758" s="156"/>
      <c r="Q758" s="156"/>
      <c r="R758" s="157"/>
      <c r="S758" s="157"/>
      <c r="T758" s="157"/>
      <c r="U758" s="157"/>
      <c r="V758" s="157"/>
      <c r="W758" s="157"/>
      <c r="X758" s="157"/>
      <c r="Y758" s="157"/>
      <c r="Z758" s="147"/>
      <c r="AA758" s="147"/>
      <c r="AB758" s="147"/>
      <c r="AC758" s="147"/>
      <c r="AD758" s="147"/>
      <c r="AE758" s="147"/>
      <c r="AF758" s="147"/>
      <c r="AG758" s="147" t="s">
        <v>305</v>
      </c>
      <c r="AH758" s="147">
        <v>0</v>
      </c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</row>
    <row r="759" spans="1:60" ht="22.5" outlineLevel="1" x14ac:dyDescent="0.2">
      <c r="A759" s="173">
        <v>246</v>
      </c>
      <c r="B759" s="174" t="s">
        <v>1192</v>
      </c>
      <c r="C759" s="187" t="s">
        <v>3696</v>
      </c>
      <c r="D759" s="175" t="s">
        <v>355</v>
      </c>
      <c r="E759" s="176">
        <v>62</v>
      </c>
      <c r="F759" s="177"/>
      <c r="G759" s="178">
        <f>ROUND(E759*F759,2)</f>
        <v>0</v>
      </c>
      <c r="H759" s="158"/>
      <c r="I759" s="157">
        <f>ROUND(E759*H759,2)</f>
        <v>0</v>
      </c>
      <c r="J759" s="158"/>
      <c r="K759" s="157">
        <f>ROUND(E759*J759,2)</f>
        <v>0</v>
      </c>
      <c r="L759" s="157">
        <v>21</v>
      </c>
      <c r="M759" s="157">
        <f>G759*(1+L759/100)</f>
        <v>0</v>
      </c>
      <c r="N759" s="156">
        <v>5.1999999999999995E-4</v>
      </c>
      <c r="O759" s="156">
        <f>ROUND(E759*N759,2)</f>
        <v>0.03</v>
      </c>
      <c r="P759" s="156">
        <v>0</v>
      </c>
      <c r="Q759" s="156">
        <f>ROUND(E759*P759,2)</f>
        <v>0</v>
      </c>
      <c r="R759" s="157"/>
      <c r="S759" s="157" t="s">
        <v>332</v>
      </c>
      <c r="T759" s="157" t="s">
        <v>333</v>
      </c>
      <c r="U759" s="157">
        <v>0.13800000000000001</v>
      </c>
      <c r="V759" s="157">
        <f>ROUND(E759*U759,2)</f>
        <v>8.56</v>
      </c>
      <c r="W759" s="157"/>
      <c r="X759" s="157" t="s">
        <v>301</v>
      </c>
      <c r="Y759" s="157" t="s">
        <v>302</v>
      </c>
      <c r="Z759" s="147"/>
      <c r="AA759" s="147"/>
      <c r="AB759" s="147"/>
      <c r="AC759" s="147"/>
      <c r="AD759" s="147"/>
      <c r="AE759" s="147"/>
      <c r="AF759" s="147"/>
      <c r="AG759" s="147" t="s">
        <v>303</v>
      </c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</row>
    <row r="760" spans="1:60" outlineLevel="2" x14ac:dyDescent="0.2">
      <c r="A760" s="154"/>
      <c r="B760" s="155"/>
      <c r="C760" s="274" t="s">
        <v>1171</v>
      </c>
      <c r="D760" s="275"/>
      <c r="E760" s="275"/>
      <c r="F760" s="275"/>
      <c r="G760" s="275"/>
      <c r="H760" s="157"/>
      <c r="I760" s="157"/>
      <c r="J760" s="157"/>
      <c r="K760" s="157"/>
      <c r="L760" s="157"/>
      <c r="M760" s="157"/>
      <c r="N760" s="156"/>
      <c r="O760" s="156"/>
      <c r="P760" s="156"/>
      <c r="Q760" s="156"/>
      <c r="R760" s="157"/>
      <c r="S760" s="157"/>
      <c r="T760" s="157"/>
      <c r="U760" s="157"/>
      <c r="V760" s="157"/>
      <c r="W760" s="157"/>
      <c r="X760" s="157"/>
      <c r="Y760" s="157"/>
      <c r="Z760" s="147"/>
      <c r="AA760" s="147"/>
      <c r="AB760" s="147"/>
      <c r="AC760" s="147"/>
      <c r="AD760" s="147"/>
      <c r="AE760" s="147"/>
      <c r="AF760" s="147"/>
      <c r="AG760" s="147" t="s">
        <v>319</v>
      </c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</row>
    <row r="761" spans="1:60" outlineLevel="2" x14ac:dyDescent="0.2">
      <c r="A761" s="154"/>
      <c r="B761" s="155"/>
      <c r="C761" s="188" t="s">
        <v>1193</v>
      </c>
      <c r="D761" s="159"/>
      <c r="E761" s="160">
        <v>62</v>
      </c>
      <c r="F761" s="157"/>
      <c r="G761" s="157"/>
      <c r="H761" s="157"/>
      <c r="I761" s="157"/>
      <c r="J761" s="157"/>
      <c r="K761" s="157"/>
      <c r="L761" s="157"/>
      <c r="M761" s="157"/>
      <c r="N761" s="156"/>
      <c r="O761" s="156"/>
      <c r="P761" s="156"/>
      <c r="Q761" s="156"/>
      <c r="R761" s="157"/>
      <c r="S761" s="157"/>
      <c r="T761" s="157"/>
      <c r="U761" s="157"/>
      <c r="V761" s="157"/>
      <c r="W761" s="157"/>
      <c r="X761" s="157"/>
      <c r="Y761" s="157"/>
      <c r="Z761" s="147"/>
      <c r="AA761" s="147"/>
      <c r="AB761" s="147"/>
      <c r="AC761" s="147"/>
      <c r="AD761" s="147"/>
      <c r="AE761" s="147"/>
      <c r="AF761" s="147"/>
      <c r="AG761" s="147" t="s">
        <v>305</v>
      </c>
      <c r="AH761" s="147">
        <v>0</v>
      </c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</row>
    <row r="762" spans="1:60" ht="22.5" outlineLevel="1" x14ac:dyDescent="0.2">
      <c r="A762" s="173">
        <v>247</v>
      </c>
      <c r="B762" s="174" t="s">
        <v>1194</v>
      </c>
      <c r="C762" s="187" t="s">
        <v>3697</v>
      </c>
      <c r="D762" s="175" t="s">
        <v>314</v>
      </c>
      <c r="E762" s="176">
        <v>8</v>
      </c>
      <c r="F762" s="177"/>
      <c r="G762" s="178">
        <f>ROUND(E762*F762,2)</f>
        <v>0</v>
      </c>
      <c r="H762" s="158"/>
      <c r="I762" s="157">
        <f>ROUND(E762*H762,2)</f>
        <v>0</v>
      </c>
      <c r="J762" s="158"/>
      <c r="K762" s="157">
        <f>ROUND(E762*J762,2)</f>
        <v>0</v>
      </c>
      <c r="L762" s="157">
        <v>21</v>
      </c>
      <c r="M762" s="157">
        <f>G762*(1+L762/100)</f>
        <v>0</v>
      </c>
      <c r="N762" s="156">
        <v>1.7799999999999999E-3</v>
      </c>
      <c r="O762" s="156">
        <f>ROUND(E762*N762,2)</f>
        <v>0.01</v>
      </c>
      <c r="P762" s="156">
        <v>0</v>
      </c>
      <c r="Q762" s="156">
        <f>ROUND(E762*P762,2)</f>
        <v>0</v>
      </c>
      <c r="R762" s="157"/>
      <c r="S762" s="157" t="s">
        <v>300</v>
      </c>
      <c r="T762" s="157" t="s">
        <v>300</v>
      </c>
      <c r="U762" s="157">
        <v>0.28899999999999998</v>
      </c>
      <c r="V762" s="157">
        <f>ROUND(E762*U762,2)</f>
        <v>2.31</v>
      </c>
      <c r="W762" s="157"/>
      <c r="X762" s="157" t="s">
        <v>301</v>
      </c>
      <c r="Y762" s="157" t="s">
        <v>302</v>
      </c>
      <c r="Z762" s="147"/>
      <c r="AA762" s="147"/>
      <c r="AB762" s="147"/>
      <c r="AC762" s="147"/>
      <c r="AD762" s="147"/>
      <c r="AE762" s="147"/>
      <c r="AF762" s="147"/>
      <c r="AG762" s="147" t="s">
        <v>303</v>
      </c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</row>
    <row r="763" spans="1:60" outlineLevel="2" x14ac:dyDescent="0.2">
      <c r="A763" s="154"/>
      <c r="B763" s="155"/>
      <c r="C763" s="274" t="s">
        <v>1195</v>
      </c>
      <c r="D763" s="275"/>
      <c r="E763" s="275"/>
      <c r="F763" s="275"/>
      <c r="G763" s="275"/>
      <c r="H763" s="157"/>
      <c r="I763" s="157"/>
      <c r="J763" s="157"/>
      <c r="K763" s="157"/>
      <c r="L763" s="157"/>
      <c r="M763" s="157"/>
      <c r="N763" s="156"/>
      <c r="O763" s="156"/>
      <c r="P763" s="156"/>
      <c r="Q763" s="156"/>
      <c r="R763" s="157"/>
      <c r="S763" s="157"/>
      <c r="T763" s="157"/>
      <c r="U763" s="157"/>
      <c r="V763" s="157"/>
      <c r="W763" s="157"/>
      <c r="X763" s="157"/>
      <c r="Y763" s="157"/>
      <c r="Z763" s="147"/>
      <c r="AA763" s="147"/>
      <c r="AB763" s="147"/>
      <c r="AC763" s="147"/>
      <c r="AD763" s="147"/>
      <c r="AE763" s="147"/>
      <c r="AF763" s="147"/>
      <c r="AG763" s="147" t="s">
        <v>319</v>
      </c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</row>
    <row r="764" spans="1:60" outlineLevel="2" x14ac:dyDescent="0.2">
      <c r="A764" s="154"/>
      <c r="B764" s="155"/>
      <c r="C764" s="188" t="s">
        <v>1099</v>
      </c>
      <c r="D764" s="159"/>
      <c r="E764" s="160">
        <v>8</v>
      </c>
      <c r="F764" s="157"/>
      <c r="G764" s="157"/>
      <c r="H764" s="157"/>
      <c r="I764" s="157"/>
      <c r="J764" s="157"/>
      <c r="K764" s="157"/>
      <c r="L764" s="157"/>
      <c r="M764" s="157"/>
      <c r="N764" s="156"/>
      <c r="O764" s="156"/>
      <c r="P764" s="156"/>
      <c r="Q764" s="156"/>
      <c r="R764" s="157"/>
      <c r="S764" s="157"/>
      <c r="T764" s="157"/>
      <c r="U764" s="157"/>
      <c r="V764" s="157"/>
      <c r="W764" s="157"/>
      <c r="X764" s="157"/>
      <c r="Y764" s="157"/>
      <c r="Z764" s="147"/>
      <c r="AA764" s="147"/>
      <c r="AB764" s="147"/>
      <c r="AC764" s="147"/>
      <c r="AD764" s="147"/>
      <c r="AE764" s="147"/>
      <c r="AF764" s="147"/>
      <c r="AG764" s="147" t="s">
        <v>305</v>
      </c>
      <c r="AH764" s="147">
        <v>0</v>
      </c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</row>
    <row r="765" spans="1:60" ht="22.5" outlineLevel="1" x14ac:dyDescent="0.2">
      <c r="A765" s="173">
        <v>248</v>
      </c>
      <c r="B765" s="174" t="s">
        <v>1196</v>
      </c>
      <c r="C765" s="187" t="s">
        <v>1197</v>
      </c>
      <c r="D765" s="175" t="s">
        <v>355</v>
      </c>
      <c r="E765" s="176">
        <v>73</v>
      </c>
      <c r="F765" s="177"/>
      <c r="G765" s="178">
        <f>ROUND(E765*F765,2)</f>
        <v>0</v>
      </c>
      <c r="H765" s="158"/>
      <c r="I765" s="157">
        <f>ROUND(E765*H765,2)</f>
        <v>0</v>
      </c>
      <c r="J765" s="158"/>
      <c r="K765" s="157">
        <f>ROUND(E765*J765,2)</f>
        <v>0</v>
      </c>
      <c r="L765" s="157">
        <v>21</v>
      </c>
      <c r="M765" s="157">
        <f>G765*(1+L765/100)</f>
        <v>0</v>
      </c>
      <c r="N765" s="156">
        <v>0</v>
      </c>
      <c r="O765" s="156">
        <f>ROUND(E765*N765,2)</f>
        <v>0</v>
      </c>
      <c r="P765" s="156">
        <v>1.3500000000000001E-3</v>
      </c>
      <c r="Q765" s="156">
        <f>ROUND(E765*P765,2)</f>
        <v>0.1</v>
      </c>
      <c r="R765" s="157"/>
      <c r="S765" s="157" t="s">
        <v>300</v>
      </c>
      <c r="T765" s="157" t="s">
        <v>300</v>
      </c>
      <c r="U765" s="157">
        <v>9.1999999999999998E-2</v>
      </c>
      <c r="V765" s="157">
        <f>ROUND(E765*U765,2)</f>
        <v>6.72</v>
      </c>
      <c r="W765" s="157"/>
      <c r="X765" s="157" t="s">
        <v>301</v>
      </c>
      <c r="Y765" s="157" t="s">
        <v>302</v>
      </c>
      <c r="Z765" s="147"/>
      <c r="AA765" s="147"/>
      <c r="AB765" s="147"/>
      <c r="AC765" s="147"/>
      <c r="AD765" s="147"/>
      <c r="AE765" s="147"/>
      <c r="AF765" s="147"/>
      <c r="AG765" s="147" t="s">
        <v>303</v>
      </c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</row>
    <row r="766" spans="1:60" outlineLevel="2" x14ac:dyDescent="0.2">
      <c r="A766" s="154"/>
      <c r="B766" s="155"/>
      <c r="C766" s="188" t="s">
        <v>1162</v>
      </c>
      <c r="D766" s="159"/>
      <c r="E766" s="160">
        <v>19</v>
      </c>
      <c r="F766" s="157"/>
      <c r="G766" s="157"/>
      <c r="H766" s="157"/>
      <c r="I766" s="157"/>
      <c r="J766" s="157"/>
      <c r="K766" s="157"/>
      <c r="L766" s="157"/>
      <c r="M766" s="157"/>
      <c r="N766" s="156"/>
      <c r="O766" s="156"/>
      <c r="P766" s="156"/>
      <c r="Q766" s="156"/>
      <c r="R766" s="157"/>
      <c r="S766" s="157"/>
      <c r="T766" s="157"/>
      <c r="U766" s="157"/>
      <c r="V766" s="157"/>
      <c r="W766" s="157"/>
      <c r="X766" s="157"/>
      <c r="Y766" s="157"/>
      <c r="Z766" s="147"/>
      <c r="AA766" s="147"/>
      <c r="AB766" s="147"/>
      <c r="AC766" s="147"/>
      <c r="AD766" s="147"/>
      <c r="AE766" s="147"/>
      <c r="AF766" s="147"/>
      <c r="AG766" s="147" t="s">
        <v>305</v>
      </c>
      <c r="AH766" s="147">
        <v>0</v>
      </c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</row>
    <row r="767" spans="1:60" outlineLevel="3" x14ac:dyDescent="0.2">
      <c r="A767" s="154"/>
      <c r="B767" s="155"/>
      <c r="C767" s="188" t="s">
        <v>1099</v>
      </c>
      <c r="D767" s="159"/>
      <c r="E767" s="160">
        <v>8</v>
      </c>
      <c r="F767" s="157"/>
      <c r="G767" s="157"/>
      <c r="H767" s="157"/>
      <c r="I767" s="157"/>
      <c r="J767" s="157"/>
      <c r="K767" s="157"/>
      <c r="L767" s="157"/>
      <c r="M767" s="157"/>
      <c r="N767" s="156"/>
      <c r="O767" s="156"/>
      <c r="P767" s="156"/>
      <c r="Q767" s="156"/>
      <c r="R767" s="157"/>
      <c r="S767" s="157"/>
      <c r="T767" s="157"/>
      <c r="U767" s="157"/>
      <c r="V767" s="157"/>
      <c r="W767" s="157"/>
      <c r="X767" s="157"/>
      <c r="Y767" s="157"/>
      <c r="Z767" s="147"/>
      <c r="AA767" s="147"/>
      <c r="AB767" s="147"/>
      <c r="AC767" s="147"/>
      <c r="AD767" s="147"/>
      <c r="AE767" s="147"/>
      <c r="AF767" s="147"/>
      <c r="AG767" s="147" t="s">
        <v>305</v>
      </c>
      <c r="AH767" s="147">
        <v>0</v>
      </c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</row>
    <row r="768" spans="1:60" outlineLevel="3" x14ac:dyDescent="0.2">
      <c r="A768" s="154"/>
      <c r="B768" s="155"/>
      <c r="C768" s="188" t="s">
        <v>1165</v>
      </c>
      <c r="D768" s="159"/>
      <c r="E768" s="160">
        <v>46</v>
      </c>
      <c r="F768" s="157"/>
      <c r="G768" s="157"/>
      <c r="H768" s="157"/>
      <c r="I768" s="157"/>
      <c r="J768" s="157"/>
      <c r="K768" s="157"/>
      <c r="L768" s="157"/>
      <c r="M768" s="157"/>
      <c r="N768" s="156"/>
      <c r="O768" s="156"/>
      <c r="P768" s="156"/>
      <c r="Q768" s="156"/>
      <c r="R768" s="157"/>
      <c r="S768" s="157"/>
      <c r="T768" s="157"/>
      <c r="U768" s="157"/>
      <c r="V768" s="157"/>
      <c r="W768" s="157"/>
      <c r="X768" s="157"/>
      <c r="Y768" s="157"/>
      <c r="Z768" s="147"/>
      <c r="AA768" s="147"/>
      <c r="AB768" s="147"/>
      <c r="AC768" s="147"/>
      <c r="AD768" s="147"/>
      <c r="AE768" s="147"/>
      <c r="AF768" s="147"/>
      <c r="AG768" s="147" t="s">
        <v>305</v>
      </c>
      <c r="AH768" s="147">
        <v>0</v>
      </c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</row>
    <row r="769" spans="1:60" outlineLevel="1" x14ac:dyDescent="0.2">
      <c r="A769" s="173">
        <v>249</v>
      </c>
      <c r="B769" s="174" t="s">
        <v>1198</v>
      </c>
      <c r="C769" s="187" t="s">
        <v>1199</v>
      </c>
      <c r="D769" s="175" t="s">
        <v>355</v>
      </c>
      <c r="E769" s="176">
        <v>84</v>
      </c>
      <c r="F769" s="177"/>
      <c r="G769" s="178">
        <f>ROUND(E769*F769,2)</f>
        <v>0</v>
      </c>
      <c r="H769" s="158"/>
      <c r="I769" s="157">
        <f>ROUND(E769*H769,2)</f>
        <v>0</v>
      </c>
      <c r="J769" s="158"/>
      <c r="K769" s="157">
        <f>ROUND(E769*J769,2)</f>
        <v>0</v>
      </c>
      <c r="L769" s="157">
        <v>21</v>
      </c>
      <c r="M769" s="157">
        <f>G769*(1+L769/100)</f>
        <v>0</v>
      </c>
      <c r="N769" s="156">
        <v>0</v>
      </c>
      <c r="O769" s="156">
        <f>ROUND(E769*N769,2)</f>
        <v>0</v>
      </c>
      <c r="P769" s="156">
        <v>2.8500000000000001E-3</v>
      </c>
      <c r="Q769" s="156">
        <f>ROUND(E769*P769,2)</f>
        <v>0.24</v>
      </c>
      <c r="R769" s="157"/>
      <c r="S769" s="157" t="s">
        <v>300</v>
      </c>
      <c r="T769" s="157" t="s">
        <v>300</v>
      </c>
      <c r="U769" s="157">
        <v>6.9000000000000006E-2</v>
      </c>
      <c r="V769" s="157">
        <f>ROUND(E769*U769,2)</f>
        <v>5.8</v>
      </c>
      <c r="W769" s="157"/>
      <c r="X769" s="157" t="s">
        <v>301</v>
      </c>
      <c r="Y769" s="157" t="s">
        <v>302</v>
      </c>
      <c r="Z769" s="147"/>
      <c r="AA769" s="147"/>
      <c r="AB769" s="147"/>
      <c r="AC769" s="147"/>
      <c r="AD769" s="147"/>
      <c r="AE769" s="147"/>
      <c r="AF769" s="147"/>
      <c r="AG769" s="147" t="s">
        <v>303</v>
      </c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</row>
    <row r="770" spans="1:60" outlineLevel="2" x14ac:dyDescent="0.2">
      <c r="A770" s="154"/>
      <c r="B770" s="155"/>
      <c r="C770" s="188" t="s">
        <v>1200</v>
      </c>
      <c r="D770" s="159"/>
      <c r="E770" s="160">
        <v>68</v>
      </c>
      <c r="F770" s="157"/>
      <c r="G770" s="157"/>
      <c r="H770" s="157"/>
      <c r="I770" s="157"/>
      <c r="J770" s="157"/>
      <c r="K770" s="157"/>
      <c r="L770" s="157"/>
      <c r="M770" s="157"/>
      <c r="N770" s="156"/>
      <c r="O770" s="156"/>
      <c r="P770" s="156"/>
      <c r="Q770" s="156"/>
      <c r="R770" s="157"/>
      <c r="S770" s="157"/>
      <c r="T770" s="157"/>
      <c r="U770" s="157"/>
      <c r="V770" s="157"/>
      <c r="W770" s="157"/>
      <c r="X770" s="157"/>
      <c r="Y770" s="157"/>
      <c r="Z770" s="147"/>
      <c r="AA770" s="147"/>
      <c r="AB770" s="147"/>
      <c r="AC770" s="147"/>
      <c r="AD770" s="147"/>
      <c r="AE770" s="147"/>
      <c r="AF770" s="147"/>
      <c r="AG770" s="147" t="s">
        <v>305</v>
      </c>
      <c r="AH770" s="147">
        <v>0</v>
      </c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</row>
    <row r="771" spans="1:60" outlineLevel="3" x14ac:dyDescent="0.2">
      <c r="A771" s="154"/>
      <c r="B771" s="155"/>
      <c r="C771" s="188" t="s">
        <v>1201</v>
      </c>
      <c r="D771" s="159"/>
      <c r="E771" s="160">
        <v>16</v>
      </c>
      <c r="F771" s="157"/>
      <c r="G771" s="157"/>
      <c r="H771" s="157"/>
      <c r="I771" s="157"/>
      <c r="J771" s="157"/>
      <c r="K771" s="157"/>
      <c r="L771" s="157"/>
      <c r="M771" s="157"/>
      <c r="N771" s="156"/>
      <c r="O771" s="156"/>
      <c r="P771" s="156"/>
      <c r="Q771" s="156"/>
      <c r="R771" s="157"/>
      <c r="S771" s="157"/>
      <c r="T771" s="157"/>
      <c r="U771" s="157"/>
      <c r="V771" s="157"/>
      <c r="W771" s="157"/>
      <c r="X771" s="157"/>
      <c r="Y771" s="157"/>
      <c r="Z771" s="147"/>
      <c r="AA771" s="147"/>
      <c r="AB771" s="147"/>
      <c r="AC771" s="147"/>
      <c r="AD771" s="147"/>
      <c r="AE771" s="147"/>
      <c r="AF771" s="147"/>
      <c r="AG771" s="147" t="s">
        <v>305</v>
      </c>
      <c r="AH771" s="147">
        <v>0</v>
      </c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</row>
    <row r="772" spans="1:60" ht="22.5" outlineLevel="1" x14ac:dyDescent="0.2">
      <c r="A772" s="173">
        <v>250</v>
      </c>
      <c r="B772" s="174" t="s">
        <v>1202</v>
      </c>
      <c r="C772" s="187" t="s">
        <v>1203</v>
      </c>
      <c r="D772" s="175" t="s">
        <v>355</v>
      </c>
      <c r="E772" s="176">
        <v>102</v>
      </c>
      <c r="F772" s="177"/>
      <c r="G772" s="178">
        <f>ROUND(E772*F772,2)</f>
        <v>0</v>
      </c>
      <c r="H772" s="158"/>
      <c r="I772" s="157">
        <f>ROUND(E772*H772,2)</f>
        <v>0</v>
      </c>
      <c r="J772" s="158"/>
      <c r="K772" s="157">
        <f>ROUND(E772*J772,2)</f>
        <v>0</v>
      </c>
      <c r="L772" s="157">
        <v>21</v>
      </c>
      <c r="M772" s="157">
        <f>G772*(1+L772/100)</f>
        <v>0</v>
      </c>
      <c r="N772" s="156">
        <v>0</v>
      </c>
      <c r="O772" s="156">
        <f>ROUND(E772*N772,2)</f>
        <v>0</v>
      </c>
      <c r="P772" s="156">
        <v>3.3600000000000001E-3</v>
      </c>
      <c r="Q772" s="156">
        <f>ROUND(E772*P772,2)</f>
        <v>0.34</v>
      </c>
      <c r="R772" s="157"/>
      <c r="S772" s="157" t="s">
        <v>300</v>
      </c>
      <c r="T772" s="157" t="s">
        <v>300</v>
      </c>
      <c r="U772" s="157">
        <v>8.6249999999999993E-2</v>
      </c>
      <c r="V772" s="157">
        <f>ROUND(E772*U772,2)</f>
        <v>8.8000000000000007</v>
      </c>
      <c r="W772" s="157"/>
      <c r="X772" s="157" t="s">
        <v>301</v>
      </c>
      <c r="Y772" s="157" t="s">
        <v>302</v>
      </c>
      <c r="Z772" s="147"/>
      <c r="AA772" s="147"/>
      <c r="AB772" s="147"/>
      <c r="AC772" s="147"/>
      <c r="AD772" s="147"/>
      <c r="AE772" s="147"/>
      <c r="AF772" s="147"/>
      <c r="AG772" s="147" t="s">
        <v>303</v>
      </c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</row>
    <row r="773" spans="1:60" outlineLevel="2" x14ac:dyDescent="0.2">
      <c r="A773" s="154"/>
      <c r="B773" s="155"/>
      <c r="C773" s="188" t="s">
        <v>1186</v>
      </c>
      <c r="D773" s="159"/>
      <c r="E773" s="160">
        <v>30</v>
      </c>
      <c r="F773" s="157"/>
      <c r="G773" s="157"/>
      <c r="H773" s="157"/>
      <c r="I773" s="157"/>
      <c r="J773" s="157"/>
      <c r="K773" s="157"/>
      <c r="L773" s="157"/>
      <c r="M773" s="157"/>
      <c r="N773" s="156"/>
      <c r="O773" s="156"/>
      <c r="P773" s="156"/>
      <c r="Q773" s="156"/>
      <c r="R773" s="157"/>
      <c r="S773" s="157"/>
      <c r="T773" s="157"/>
      <c r="U773" s="157"/>
      <c r="V773" s="157"/>
      <c r="W773" s="157"/>
      <c r="X773" s="157"/>
      <c r="Y773" s="157"/>
      <c r="Z773" s="147"/>
      <c r="AA773" s="147"/>
      <c r="AB773" s="147"/>
      <c r="AC773" s="147"/>
      <c r="AD773" s="147"/>
      <c r="AE773" s="147"/>
      <c r="AF773" s="147"/>
      <c r="AG773" s="147" t="s">
        <v>305</v>
      </c>
      <c r="AH773" s="147">
        <v>0</v>
      </c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</row>
    <row r="774" spans="1:60" outlineLevel="3" x14ac:dyDescent="0.2">
      <c r="A774" s="154"/>
      <c r="B774" s="155"/>
      <c r="C774" s="188" t="s">
        <v>1180</v>
      </c>
      <c r="D774" s="159"/>
      <c r="E774" s="160">
        <v>72</v>
      </c>
      <c r="F774" s="157"/>
      <c r="G774" s="157"/>
      <c r="H774" s="157"/>
      <c r="I774" s="157"/>
      <c r="J774" s="157"/>
      <c r="K774" s="157"/>
      <c r="L774" s="157"/>
      <c r="M774" s="157"/>
      <c r="N774" s="156"/>
      <c r="O774" s="156"/>
      <c r="P774" s="156"/>
      <c r="Q774" s="156"/>
      <c r="R774" s="157"/>
      <c r="S774" s="157"/>
      <c r="T774" s="157"/>
      <c r="U774" s="157"/>
      <c r="V774" s="157"/>
      <c r="W774" s="157"/>
      <c r="X774" s="157"/>
      <c r="Y774" s="157"/>
      <c r="Z774" s="147"/>
      <c r="AA774" s="147"/>
      <c r="AB774" s="147"/>
      <c r="AC774" s="147"/>
      <c r="AD774" s="147"/>
      <c r="AE774" s="147"/>
      <c r="AF774" s="147"/>
      <c r="AG774" s="147" t="s">
        <v>305</v>
      </c>
      <c r="AH774" s="147">
        <v>0</v>
      </c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</row>
    <row r="775" spans="1:60" ht="33.75" outlineLevel="1" x14ac:dyDescent="0.2">
      <c r="A775" s="173">
        <v>251</v>
      </c>
      <c r="B775" s="174" t="s">
        <v>1204</v>
      </c>
      <c r="C775" s="187" t="s">
        <v>3698</v>
      </c>
      <c r="D775" s="175" t="s">
        <v>314</v>
      </c>
      <c r="E775" s="176">
        <v>8</v>
      </c>
      <c r="F775" s="177"/>
      <c r="G775" s="178">
        <f>ROUND(E775*F775,2)</f>
        <v>0</v>
      </c>
      <c r="H775" s="158"/>
      <c r="I775" s="157">
        <f>ROUND(E775*H775,2)</f>
        <v>0</v>
      </c>
      <c r="J775" s="158"/>
      <c r="K775" s="157">
        <f>ROUND(E775*J775,2)</f>
        <v>0</v>
      </c>
      <c r="L775" s="157">
        <v>21</v>
      </c>
      <c r="M775" s="157">
        <f>G775*(1+L775/100)</f>
        <v>0</v>
      </c>
      <c r="N775" s="156">
        <v>3.6000000000000002E-4</v>
      </c>
      <c r="O775" s="156">
        <f>ROUND(E775*N775,2)</f>
        <v>0</v>
      </c>
      <c r="P775" s="156">
        <v>0</v>
      </c>
      <c r="Q775" s="156">
        <f>ROUND(E775*P775,2)</f>
        <v>0</v>
      </c>
      <c r="R775" s="157"/>
      <c r="S775" s="157" t="s">
        <v>300</v>
      </c>
      <c r="T775" s="157" t="s">
        <v>300</v>
      </c>
      <c r="U775" s="157">
        <v>0.45</v>
      </c>
      <c r="V775" s="157">
        <f>ROUND(E775*U775,2)</f>
        <v>3.6</v>
      </c>
      <c r="W775" s="157"/>
      <c r="X775" s="157" t="s">
        <v>301</v>
      </c>
      <c r="Y775" s="157" t="s">
        <v>302</v>
      </c>
      <c r="Z775" s="147"/>
      <c r="AA775" s="147"/>
      <c r="AB775" s="147"/>
      <c r="AC775" s="147"/>
      <c r="AD775" s="147"/>
      <c r="AE775" s="147"/>
      <c r="AF775" s="147"/>
      <c r="AG775" s="147" t="s">
        <v>303</v>
      </c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</row>
    <row r="776" spans="1:60" outlineLevel="2" x14ac:dyDescent="0.2">
      <c r="A776" s="154"/>
      <c r="B776" s="155"/>
      <c r="C776" s="188" t="s">
        <v>1099</v>
      </c>
      <c r="D776" s="159"/>
      <c r="E776" s="160">
        <v>8</v>
      </c>
      <c r="F776" s="157"/>
      <c r="G776" s="157"/>
      <c r="H776" s="157"/>
      <c r="I776" s="157"/>
      <c r="J776" s="157"/>
      <c r="K776" s="157"/>
      <c r="L776" s="157"/>
      <c r="M776" s="157"/>
      <c r="N776" s="156"/>
      <c r="O776" s="156"/>
      <c r="P776" s="156"/>
      <c r="Q776" s="156"/>
      <c r="R776" s="157"/>
      <c r="S776" s="157"/>
      <c r="T776" s="157"/>
      <c r="U776" s="157"/>
      <c r="V776" s="157"/>
      <c r="W776" s="157"/>
      <c r="X776" s="157"/>
      <c r="Y776" s="157"/>
      <c r="Z776" s="147"/>
      <c r="AA776" s="147"/>
      <c r="AB776" s="147"/>
      <c r="AC776" s="147"/>
      <c r="AD776" s="147"/>
      <c r="AE776" s="147"/>
      <c r="AF776" s="147"/>
      <c r="AG776" s="147" t="s">
        <v>305</v>
      </c>
      <c r="AH776" s="147">
        <v>0</v>
      </c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</row>
    <row r="777" spans="1:60" ht="22.5" outlineLevel="1" x14ac:dyDescent="0.2">
      <c r="A777" s="173">
        <v>252</v>
      </c>
      <c r="B777" s="174" t="s">
        <v>1205</v>
      </c>
      <c r="C777" s="187" t="s">
        <v>3699</v>
      </c>
      <c r="D777" s="175" t="s">
        <v>355</v>
      </c>
      <c r="E777" s="176">
        <v>68</v>
      </c>
      <c r="F777" s="177"/>
      <c r="G777" s="178">
        <f>ROUND(E777*F777,2)</f>
        <v>0</v>
      </c>
      <c r="H777" s="158"/>
      <c r="I777" s="157">
        <f>ROUND(E777*H777,2)</f>
        <v>0</v>
      </c>
      <c r="J777" s="158"/>
      <c r="K777" s="157">
        <f>ROUND(E777*J777,2)</f>
        <v>0</v>
      </c>
      <c r="L777" s="157">
        <v>21</v>
      </c>
      <c r="M777" s="157">
        <f>G777*(1+L777/100)</f>
        <v>0</v>
      </c>
      <c r="N777" s="156">
        <v>2.6700000000000001E-3</v>
      </c>
      <c r="O777" s="156">
        <f>ROUND(E777*N777,2)</f>
        <v>0.18</v>
      </c>
      <c r="P777" s="156">
        <v>0</v>
      </c>
      <c r="Q777" s="156">
        <f>ROUND(E777*P777,2)</f>
        <v>0</v>
      </c>
      <c r="R777" s="157"/>
      <c r="S777" s="157" t="s">
        <v>300</v>
      </c>
      <c r="T777" s="157" t="s">
        <v>300</v>
      </c>
      <c r="U777" s="157">
        <v>0.29399999999999998</v>
      </c>
      <c r="V777" s="157">
        <f>ROUND(E777*U777,2)</f>
        <v>19.989999999999998</v>
      </c>
      <c r="W777" s="157"/>
      <c r="X777" s="157" t="s">
        <v>301</v>
      </c>
      <c r="Y777" s="157" t="s">
        <v>302</v>
      </c>
      <c r="Z777" s="147"/>
      <c r="AA777" s="147"/>
      <c r="AB777" s="147"/>
      <c r="AC777" s="147"/>
      <c r="AD777" s="147"/>
      <c r="AE777" s="147"/>
      <c r="AF777" s="147"/>
      <c r="AG777" s="147" t="s">
        <v>303</v>
      </c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</row>
    <row r="778" spans="1:60" outlineLevel="2" x14ac:dyDescent="0.2">
      <c r="A778" s="154"/>
      <c r="B778" s="155"/>
      <c r="C778" s="274" t="s">
        <v>1206</v>
      </c>
      <c r="D778" s="275"/>
      <c r="E778" s="275"/>
      <c r="F778" s="275"/>
      <c r="G778" s="275"/>
      <c r="H778" s="157"/>
      <c r="I778" s="157"/>
      <c r="J778" s="157"/>
      <c r="K778" s="157"/>
      <c r="L778" s="157"/>
      <c r="M778" s="157"/>
      <c r="N778" s="156"/>
      <c r="O778" s="156"/>
      <c r="P778" s="156"/>
      <c r="Q778" s="156"/>
      <c r="R778" s="157"/>
      <c r="S778" s="157"/>
      <c r="T778" s="157"/>
      <c r="U778" s="157"/>
      <c r="V778" s="157"/>
      <c r="W778" s="157"/>
      <c r="X778" s="157"/>
      <c r="Y778" s="157"/>
      <c r="Z778" s="147"/>
      <c r="AA778" s="147"/>
      <c r="AB778" s="147"/>
      <c r="AC778" s="147"/>
      <c r="AD778" s="147"/>
      <c r="AE778" s="147"/>
      <c r="AF778" s="147"/>
      <c r="AG778" s="147" t="s">
        <v>319</v>
      </c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</row>
    <row r="779" spans="1:60" outlineLevel="2" x14ac:dyDescent="0.2">
      <c r="A779" s="154"/>
      <c r="B779" s="155"/>
      <c r="C779" s="188" t="s">
        <v>1200</v>
      </c>
      <c r="D779" s="159"/>
      <c r="E779" s="160">
        <v>68</v>
      </c>
      <c r="F779" s="157"/>
      <c r="G779" s="157"/>
      <c r="H779" s="157"/>
      <c r="I779" s="157"/>
      <c r="J779" s="157"/>
      <c r="K779" s="157"/>
      <c r="L779" s="157"/>
      <c r="M779" s="157"/>
      <c r="N779" s="156"/>
      <c r="O779" s="156"/>
      <c r="P779" s="156"/>
      <c r="Q779" s="156"/>
      <c r="R779" s="157"/>
      <c r="S779" s="157"/>
      <c r="T779" s="157"/>
      <c r="U779" s="157"/>
      <c r="V779" s="157"/>
      <c r="W779" s="157"/>
      <c r="X779" s="157"/>
      <c r="Y779" s="157"/>
      <c r="Z779" s="147"/>
      <c r="AA779" s="147"/>
      <c r="AB779" s="147"/>
      <c r="AC779" s="147"/>
      <c r="AD779" s="147"/>
      <c r="AE779" s="147"/>
      <c r="AF779" s="147"/>
      <c r="AG779" s="147" t="s">
        <v>305</v>
      </c>
      <c r="AH779" s="147">
        <v>0</v>
      </c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</row>
    <row r="780" spans="1:60" ht="22.5" outlineLevel="1" x14ac:dyDescent="0.2">
      <c r="A780" s="173">
        <v>253</v>
      </c>
      <c r="B780" s="174" t="s">
        <v>1207</v>
      </c>
      <c r="C780" s="187" t="s">
        <v>3700</v>
      </c>
      <c r="D780" s="175" t="s">
        <v>355</v>
      </c>
      <c r="E780" s="176">
        <v>16</v>
      </c>
      <c r="F780" s="177"/>
      <c r="G780" s="178">
        <f>ROUND(E780*F780,2)</f>
        <v>0</v>
      </c>
      <c r="H780" s="158"/>
      <c r="I780" s="157">
        <f>ROUND(E780*H780,2)</f>
        <v>0</v>
      </c>
      <c r="J780" s="158"/>
      <c r="K780" s="157">
        <f>ROUND(E780*J780,2)</f>
        <v>0</v>
      </c>
      <c r="L780" s="157">
        <v>21</v>
      </c>
      <c r="M780" s="157">
        <f>G780*(1+L780/100)</f>
        <v>0</v>
      </c>
      <c r="N780" s="156">
        <v>2.2599999999999999E-3</v>
      </c>
      <c r="O780" s="156">
        <f>ROUND(E780*N780,2)</f>
        <v>0.04</v>
      </c>
      <c r="P780" s="156">
        <v>0</v>
      </c>
      <c r="Q780" s="156">
        <f>ROUND(E780*P780,2)</f>
        <v>0</v>
      </c>
      <c r="R780" s="157"/>
      <c r="S780" s="157" t="s">
        <v>300</v>
      </c>
      <c r="T780" s="157" t="s">
        <v>300</v>
      </c>
      <c r="U780" s="157">
        <v>0.29399999999999998</v>
      </c>
      <c r="V780" s="157">
        <f>ROUND(E780*U780,2)</f>
        <v>4.7</v>
      </c>
      <c r="W780" s="157"/>
      <c r="X780" s="157" t="s">
        <v>301</v>
      </c>
      <c r="Y780" s="157" t="s">
        <v>302</v>
      </c>
      <c r="Z780" s="147"/>
      <c r="AA780" s="147"/>
      <c r="AB780" s="147"/>
      <c r="AC780" s="147"/>
      <c r="AD780" s="147"/>
      <c r="AE780" s="147"/>
      <c r="AF780" s="147"/>
      <c r="AG780" s="147" t="s">
        <v>303</v>
      </c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</row>
    <row r="781" spans="1:60" outlineLevel="2" x14ac:dyDescent="0.2">
      <c r="A781" s="154"/>
      <c r="B781" s="155"/>
      <c r="C781" s="274" t="s">
        <v>1206</v>
      </c>
      <c r="D781" s="275"/>
      <c r="E781" s="275"/>
      <c r="F781" s="275"/>
      <c r="G781" s="275"/>
      <c r="H781" s="157"/>
      <c r="I781" s="157"/>
      <c r="J781" s="157"/>
      <c r="K781" s="157"/>
      <c r="L781" s="157"/>
      <c r="M781" s="157"/>
      <c r="N781" s="156"/>
      <c r="O781" s="156"/>
      <c r="P781" s="156"/>
      <c r="Q781" s="156"/>
      <c r="R781" s="157"/>
      <c r="S781" s="157"/>
      <c r="T781" s="157"/>
      <c r="U781" s="157"/>
      <c r="V781" s="157"/>
      <c r="W781" s="157"/>
      <c r="X781" s="157"/>
      <c r="Y781" s="157"/>
      <c r="Z781" s="147"/>
      <c r="AA781" s="147"/>
      <c r="AB781" s="147"/>
      <c r="AC781" s="147"/>
      <c r="AD781" s="147"/>
      <c r="AE781" s="147"/>
      <c r="AF781" s="147"/>
      <c r="AG781" s="147" t="s">
        <v>319</v>
      </c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</row>
    <row r="782" spans="1:60" outlineLevel="2" x14ac:dyDescent="0.2">
      <c r="A782" s="154"/>
      <c r="B782" s="155"/>
      <c r="C782" s="188" t="s">
        <v>1201</v>
      </c>
      <c r="D782" s="159"/>
      <c r="E782" s="160">
        <v>16</v>
      </c>
      <c r="F782" s="157"/>
      <c r="G782" s="157"/>
      <c r="H782" s="157"/>
      <c r="I782" s="157"/>
      <c r="J782" s="157"/>
      <c r="K782" s="157"/>
      <c r="L782" s="157"/>
      <c r="M782" s="157"/>
      <c r="N782" s="156"/>
      <c r="O782" s="156"/>
      <c r="P782" s="156"/>
      <c r="Q782" s="156"/>
      <c r="R782" s="157"/>
      <c r="S782" s="157"/>
      <c r="T782" s="157"/>
      <c r="U782" s="157"/>
      <c r="V782" s="157"/>
      <c r="W782" s="157"/>
      <c r="X782" s="157"/>
      <c r="Y782" s="157"/>
      <c r="Z782" s="147"/>
      <c r="AA782" s="147"/>
      <c r="AB782" s="147"/>
      <c r="AC782" s="147"/>
      <c r="AD782" s="147"/>
      <c r="AE782" s="147"/>
      <c r="AF782" s="147"/>
      <c r="AG782" s="147" t="s">
        <v>305</v>
      </c>
      <c r="AH782" s="147">
        <v>0</v>
      </c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</row>
    <row r="783" spans="1:60" ht="22.5" outlineLevel="1" x14ac:dyDescent="0.2">
      <c r="A783" s="173">
        <v>254</v>
      </c>
      <c r="B783" s="174" t="s">
        <v>3702</v>
      </c>
      <c r="C783" s="187" t="s">
        <v>3701</v>
      </c>
      <c r="D783" s="175" t="s">
        <v>314</v>
      </c>
      <c r="E783" s="176">
        <v>2</v>
      </c>
      <c r="F783" s="177"/>
      <c r="G783" s="178">
        <f>ROUND(E783*F783,2)</f>
        <v>0</v>
      </c>
      <c r="H783" s="158"/>
      <c r="I783" s="157">
        <f>ROUND(E783*H783,2)</f>
        <v>0</v>
      </c>
      <c r="J783" s="158"/>
      <c r="K783" s="157">
        <f>ROUND(E783*J783,2)</f>
        <v>0</v>
      </c>
      <c r="L783" s="157">
        <v>21</v>
      </c>
      <c r="M783" s="157">
        <f>G783*(1+L783/100)</f>
        <v>0</v>
      </c>
      <c r="N783" s="156">
        <v>1.66E-3</v>
      </c>
      <c r="O783" s="156">
        <f>ROUND(E783*N783,2)</f>
        <v>0</v>
      </c>
      <c r="P783" s="156">
        <v>0</v>
      </c>
      <c r="Q783" s="156">
        <f>ROUND(E783*P783,2)</f>
        <v>0</v>
      </c>
      <c r="R783" s="157"/>
      <c r="S783" s="157" t="s">
        <v>300</v>
      </c>
      <c r="T783" s="157" t="s">
        <v>300</v>
      </c>
      <c r="U783" s="157">
        <v>0.28899999999999998</v>
      </c>
      <c r="V783" s="157">
        <f>ROUND(E783*U783,2)</f>
        <v>0.57999999999999996</v>
      </c>
      <c r="W783" s="157"/>
      <c r="X783" s="157" t="s">
        <v>301</v>
      </c>
      <c r="Y783" s="157" t="s">
        <v>302</v>
      </c>
      <c r="Z783" s="147"/>
      <c r="AA783" s="147"/>
      <c r="AB783" s="147"/>
      <c r="AC783" s="147"/>
      <c r="AD783" s="147"/>
      <c r="AE783" s="147"/>
      <c r="AF783" s="147"/>
      <c r="AG783" s="147" t="s">
        <v>303</v>
      </c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</row>
    <row r="784" spans="1:60" outlineLevel="2" x14ac:dyDescent="0.2">
      <c r="A784" s="154"/>
      <c r="B784" s="155"/>
      <c r="C784" s="274" t="s">
        <v>1195</v>
      </c>
      <c r="D784" s="275"/>
      <c r="E784" s="275"/>
      <c r="F784" s="275"/>
      <c r="G784" s="275"/>
      <c r="H784" s="157"/>
      <c r="I784" s="157"/>
      <c r="J784" s="157"/>
      <c r="K784" s="157"/>
      <c r="L784" s="157"/>
      <c r="M784" s="157"/>
      <c r="N784" s="156"/>
      <c r="O784" s="156"/>
      <c r="P784" s="156"/>
      <c r="Q784" s="156"/>
      <c r="R784" s="157"/>
      <c r="S784" s="157"/>
      <c r="T784" s="157"/>
      <c r="U784" s="157"/>
      <c r="V784" s="157"/>
      <c r="W784" s="157"/>
      <c r="X784" s="157"/>
      <c r="Y784" s="157"/>
      <c r="Z784" s="147"/>
      <c r="AA784" s="147"/>
      <c r="AB784" s="147"/>
      <c r="AC784" s="147"/>
      <c r="AD784" s="147"/>
      <c r="AE784" s="147"/>
      <c r="AF784" s="147"/>
      <c r="AG784" s="147" t="s">
        <v>319</v>
      </c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</row>
    <row r="785" spans="1:60" outlineLevel="2" x14ac:dyDescent="0.2">
      <c r="A785" s="154"/>
      <c r="B785" s="155"/>
      <c r="C785" s="188" t="s">
        <v>1096</v>
      </c>
      <c r="D785" s="159"/>
      <c r="E785" s="160">
        <v>2</v>
      </c>
      <c r="F785" s="157"/>
      <c r="G785" s="157"/>
      <c r="H785" s="157"/>
      <c r="I785" s="157"/>
      <c r="J785" s="157"/>
      <c r="K785" s="157"/>
      <c r="L785" s="157"/>
      <c r="M785" s="157"/>
      <c r="N785" s="156"/>
      <c r="O785" s="156"/>
      <c r="P785" s="156"/>
      <c r="Q785" s="156"/>
      <c r="R785" s="157"/>
      <c r="S785" s="157"/>
      <c r="T785" s="157"/>
      <c r="U785" s="157"/>
      <c r="V785" s="157"/>
      <c r="W785" s="157"/>
      <c r="X785" s="157"/>
      <c r="Y785" s="157"/>
      <c r="Z785" s="147"/>
      <c r="AA785" s="147"/>
      <c r="AB785" s="147"/>
      <c r="AC785" s="147"/>
      <c r="AD785" s="147"/>
      <c r="AE785" s="147"/>
      <c r="AF785" s="147"/>
      <c r="AG785" s="147" t="s">
        <v>305</v>
      </c>
      <c r="AH785" s="147">
        <v>0</v>
      </c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</row>
    <row r="786" spans="1:60" ht="33.75" outlineLevel="1" x14ac:dyDescent="0.2">
      <c r="A786" s="173">
        <v>255</v>
      </c>
      <c r="B786" s="174" t="s">
        <v>1208</v>
      </c>
      <c r="C786" s="187" t="s">
        <v>3703</v>
      </c>
      <c r="D786" s="175" t="s">
        <v>314</v>
      </c>
      <c r="E786" s="176">
        <v>2</v>
      </c>
      <c r="F786" s="177"/>
      <c r="G786" s="178">
        <f>ROUND(E786*F786,2)</f>
        <v>0</v>
      </c>
      <c r="H786" s="158"/>
      <c r="I786" s="157">
        <f>ROUND(E786*H786,2)</f>
        <v>0</v>
      </c>
      <c r="J786" s="158"/>
      <c r="K786" s="157">
        <f>ROUND(E786*J786,2)</f>
        <v>0</v>
      </c>
      <c r="L786" s="157">
        <v>21</v>
      </c>
      <c r="M786" s="157">
        <f>G786*(1+L786/100)</f>
        <v>0</v>
      </c>
      <c r="N786" s="156">
        <v>3.1E-4</v>
      </c>
      <c r="O786" s="156">
        <f>ROUND(E786*N786,2)</f>
        <v>0</v>
      </c>
      <c r="P786" s="156">
        <v>0</v>
      </c>
      <c r="Q786" s="156">
        <f>ROUND(E786*P786,2)</f>
        <v>0</v>
      </c>
      <c r="R786" s="157"/>
      <c r="S786" s="157" t="s">
        <v>300</v>
      </c>
      <c r="T786" s="157" t="s">
        <v>300</v>
      </c>
      <c r="U786" s="157">
        <v>0.41</v>
      </c>
      <c r="V786" s="157">
        <f>ROUND(E786*U786,2)</f>
        <v>0.82</v>
      </c>
      <c r="W786" s="157"/>
      <c r="X786" s="157" t="s">
        <v>301</v>
      </c>
      <c r="Y786" s="157" t="s">
        <v>302</v>
      </c>
      <c r="Z786" s="147"/>
      <c r="AA786" s="147"/>
      <c r="AB786" s="147"/>
      <c r="AC786" s="147"/>
      <c r="AD786" s="147"/>
      <c r="AE786" s="147"/>
      <c r="AF786" s="147"/>
      <c r="AG786" s="147" t="s">
        <v>303</v>
      </c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</row>
    <row r="787" spans="1:60" outlineLevel="2" x14ac:dyDescent="0.2">
      <c r="A787" s="154"/>
      <c r="B787" s="155"/>
      <c r="C787" s="188" t="s">
        <v>1096</v>
      </c>
      <c r="D787" s="159"/>
      <c r="E787" s="160">
        <v>2</v>
      </c>
      <c r="F787" s="157"/>
      <c r="G787" s="157"/>
      <c r="H787" s="157"/>
      <c r="I787" s="157"/>
      <c r="J787" s="157"/>
      <c r="K787" s="157"/>
      <c r="L787" s="157"/>
      <c r="M787" s="157"/>
      <c r="N787" s="156"/>
      <c r="O787" s="156"/>
      <c r="P787" s="156"/>
      <c r="Q787" s="156"/>
      <c r="R787" s="157"/>
      <c r="S787" s="157"/>
      <c r="T787" s="157"/>
      <c r="U787" s="157"/>
      <c r="V787" s="157"/>
      <c r="W787" s="157"/>
      <c r="X787" s="157"/>
      <c r="Y787" s="157"/>
      <c r="Z787" s="147"/>
      <c r="AA787" s="147"/>
      <c r="AB787" s="147"/>
      <c r="AC787" s="147"/>
      <c r="AD787" s="147"/>
      <c r="AE787" s="147"/>
      <c r="AF787" s="147"/>
      <c r="AG787" s="147" t="s">
        <v>305</v>
      </c>
      <c r="AH787" s="147">
        <v>0</v>
      </c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</row>
    <row r="788" spans="1:60" outlineLevel="1" x14ac:dyDescent="0.2">
      <c r="A788" s="173">
        <v>256</v>
      </c>
      <c r="B788" s="174" t="s">
        <v>1209</v>
      </c>
      <c r="C788" s="187" t="s">
        <v>3704</v>
      </c>
      <c r="D788" s="175" t="s">
        <v>314</v>
      </c>
      <c r="E788" s="176">
        <v>2000</v>
      </c>
      <c r="F788" s="177"/>
      <c r="G788" s="178">
        <f>ROUND(E788*F788,2)</f>
        <v>0</v>
      </c>
      <c r="H788" s="158"/>
      <c r="I788" s="157">
        <f>ROUND(E788*H788,2)</f>
        <v>0</v>
      </c>
      <c r="J788" s="158"/>
      <c r="K788" s="157">
        <f>ROUND(E788*J788,2)</f>
        <v>0</v>
      </c>
      <c r="L788" s="157">
        <v>21</v>
      </c>
      <c r="M788" s="157">
        <f>G788*(1+L788/100)</f>
        <v>0</v>
      </c>
      <c r="N788" s="156">
        <v>1E-4</v>
      </c>
      <c r="O788" s="156">
        <f>ROUND(E788*N788,2)</f>
        <v>0.2</v>
      </c>
      <c r="P788" s="156">
        <v>0</v>
      </c>
      <c r="Q788" s="156">
        <f>ROUND(E788*P788,2)</f>
        <v>0</v>
      </c>
      <c r="R788" s="157"/>
      <c r="S788" s="157" t="s">
        <v>300</v>
      </c>
      <c r="T788" s="157" t="s">
        <v>300</v>
      </c>
      <c r="U788" s="157">
        <v>0.115</v>
      </c>
      <c r="V788" s="157">
        <f>ROUND(E788*U788,2)</f>
        <v>230</v>
      </c>
      <c r="W788" s="157"/>
      <c r="X788" s="157" t="s">
        <v>301</v>
      </c>
      <c r="Y788" s="157" t="s">
        <v>302</v>
      </c>
      <c r="Z788" s="147"/>
      <c r="AA788" s="147"/>
      <c r="AB788" s="147"/>
      <c r="AC788" s="147"/>
      <c r="AD788" s="147"/>
      <c r="AE788" s="147"/>
      <c r="AF788" s="147"/>
      <c r="AG788" s="147" t="s">
        <v>303</v>
      </c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</row>
    <row r="789" spans="1:60" outlineLevel="2" x14ac:dyDescent="0.2">
      <c r="A789" s="154"/>
      <c r="B789" s="155"/>
      <c r="C789" s="274" t="s">
        <v>1171</v>
      </c>
      <c r="D789" s="275"/>
      <c r="E789" s="275"/>
      <c r="F789" s="275"/>
      <c r="G789" s="275"/>
      <c r="H789" s="157"/>
      <c r="I789" s="157"/>
      <c r="J789" s="157"/>
      <c r="K789" s="157"/>
      <c r="L789" s="157"/>
      <c r="M789" s="157"/>
      <c r="N789" s="156"/>
      <c r="O789" s="156"/>
      <c r="P789" s="156"/>
      <c r="Q789" s="156"/>
      <c r="R789" s="157"/>
      <c r="S789" s="157"/>
      <c r="T789" s="157"/>
      <c r="U789" s="157"/>
      <c r="V789" s="157"/>
      <c r="W789" s="157"/>
      <c r="X789" s="157"/>
      <c r="Y789" s="157"/>
      <c r="Z789" s="147"/>
      <c r="AA789" s="147"/>
      <c r="AB789" s="147"/>
      <c r="AC789" s="147"/>
      <c r="AD789" s="147"/>
      <c r="AE789" s="147"/>
      <c r="AF789" s="147"/>
      <c r="AG789" s="147" t="s">
        <v>319</v>
      </c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</row>
    <row r="790" spans="1:60" outlineLevel="2" x14ac:dyDescent="0.2">
      <c r="A790" s="154"/>
      <c r="B790" s="155"/>
      <c r="C790" s="188" t="s">
        <v>1210</v>
      </c>
      <c r="D790" s="159"/>
      <c r="E790" s="160">
        <v>2000</v>
      </c>
      <c r="F790" s="157"/>
      <c r="G790" s="157"/>
      <c r="H790" s="157"/>
      <c r="I790" s="157"/>
      <c r="J790" s="157"/>
      <c r="K790" s="157"/>
      <c r="L790" s="157"/>
      <c r="M790" s="157"/>
      <c r="N790" s="156"/>
      <c r="O790" s="156"/>
      <c r="P790" s="156"/>
      <c r="Q790" s="156"/>
      <c r="R790" s="157"/>
      <c r="S790" s="157"/>
      <c r="T790" s="157"/>
      <c r="U790" s="157"/>
      <c r="V790" s="157"/>
      <c r="W790" s="157"/>
      <c r="X790" s="157"/>
      <c r="Y790" s="157"/>
      <c r="Z790" s="147"/>
      <c r="AA790" s="147"/>
      <c r="AB790" s="147"/>
      <c r="AC790" s="147"/>
      <c r="AD790" s="147"/>
      <c r="AE790" s="147"/>
      <c r="AF790" s="147"/>
      <c r="AG790" s="147" t="s">
        <v>305</v>
      </c>
      <c r="AH790" s="147">
        <v>0</v>
      </c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</row>
    <row r="791" spans="1:60" outlineLevel="1" x14ac:dyDescent="0.2">
      <c r="A791" s="173">
        <v>257</v>
      </c>
      <c r="B791" s="174" t="s">
        <v>1211</v>
      </c>
      <c r="C791" s="187" t="s">
        <v>3705</v>
      </c>
      <c r="D791" s="175" t="s">
        <v>314</v>
      </c>
      <c r="E791" s="176">
        <v>2</v>
      </c>
      <c r="F791" s="177"/>
      <c r="G791" s="178">
        <f>ROUND(E791*F791,2)</f>
        <v>0</v>
      </c>
      <c r="H791" s="158"/>
      <c r="I791" s="157">
        <f>ROUND(E791*H791,2)</f>
        <v>0</v>
      </c>
      <c r="J791" s="158"/>
      <c r="K791" s="157">
        <f>ROUND(E791*J791,2)</f>
        <v>0</v>
      </c>
      <c r="L791" s="157">
        <v>21</v>
      </c>
      <c r="M791" s="157">
        <f>G791*(1+L791/100)</f>
        <v>0</v>
      </c>
      <c r="N791" s="156">
        <v>2.9999999999999997E-4</v>
      </c>
      <c r="O791" s="156">
        <f>ROUND(E791*N791,2)</f>
        <v>0</v>
      </c>
      <c r="P791" s="156">
        <v>0</v>
      </c>
      <c r="Q791" s="156">
        <f>ROUND(E791*P791,2)</f>
        <v>0</v>
      </c>
      <c r="R791" s="157"/>
      <c r="S791" s="157" t="s">
        <v>300</v>
      </c>
      <c r="T791" s="157" t="s">
        <v>300</v>
      </c>
      <c r="U791" s="157">
        <v>7.7049999999999993E-2</v>
      </c>
      <c r="V791" s="157">
        <f>ROUND(E791*U791,2)</f>
        <v>0.15</v>
      </c>
      <c r="W791" s="157"/>
      <c r="X791" s="157" t="s">
        <v>301</v>
      </c>
      <c r="Y791" s="157" t="s">
        <v>302</v>
      </c>
      <c r="Z791" s="147"/>
      <c r="AA791" s="147"/>
      <c r="AB791" s="147"/>
      <c r="AC791" s="147"/>
      <c r="AD791" s="147"/>
      <c r="AE791" s="147"/>
      <c r="AF791" s="147"/>
      <c r="AG791" s="147" t="s">
        <v>303</v>
      </c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</row>
    <row r="792" spans="1:60" outlineLevel="2" x14ac:dyDescent="0.2">
      <c r="A792" s="154"/>
      <c r="B792" s="155"/>
      <c r="C792" s="188" t="s">
        <v>1212</v>
      </c>
      <c r="D792" s="159"/>
      <c r="E792" s="160">
        <v>2</v>
      </c>
      <c r="F792" s="157"/>
      <c r="G792" s="157"/>
      <c r="H792" s="157"/>
      <c r="I792" s="157"/>
      <c r="J792" s="157"/>
      <c r="K792" s="157"/>
      <c r="L792" s="157"/>
      <c r="M792" s="157"/>
      <c r="N792" s="156"/>
      <c r="O792" s="156"/>
      <c r="P792" s="156"/>
      <c r="Q792" s="156"/>
      <c r="R792" s="157"/>
      <c r="S792" s="157"/>
      <c r="T792" s="157"/>
      <c r="U792" s="157"/>
      <c r="V792" s="157"/>
      <c r="W792" s="157"/>
      <c r="X792" s="157"/>
      <c r="Y792" s="157"/>
      <c r="Z792" s="147"/>
      <c r="AA792" s="147"/>
      <c r="AB792" s="147"/>
      <c r="AC792" s="147"/>
      <c r="AD792" s="147"/>
      <c r="AE792" s="147"/>
      <c r="AF792" s="147"/>
      <c r="AG792" s="147" t="s">
        <v>305</v>
      </c>
      <c r="AH792" s="147">
        <v>0</v>
      </c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</row>
    <row r="793" spans="1:60" ht="22.5" outlineLevel="1" x14ac:dyDescent="0.2">
      <c r="A793" s="173">
        <v>258</v>
      </c>
      <c r="B793" s="174" t="s">
        <v>1213</v>
      </c>
      <c r="C793" s="187" t="s">
        <v>3706</v>
      </c>
      <c r="D793" s="175" t="s">
        <v>314</v>
      </c>
      <c r="E793" s="176">
        <v>2</v>
      </c>
      <c r="F793" s="177"/>
      <c r="G793" s="178">
        <f>ROUND(E793*F793,2)</f>
        <v>0</v>
      </c>
      <c r="H793" s="158"/>
      <c r="I793" s="157">
        <f>ROUND(E793*H793,2)</f>
        <v>0</v>
      </c>
      <c r="J793" s="158"/>
      <c r="K793" s="157">
        <f>ROUND(E793*J793,2)</f>
        <v>0</v>
      </c>
      <c r="L793" s="157">
        <v>21</v>
      </c>
      <c r="M793" s="157">
        <f>G793*(1+L793/100)</f>
        <v>0</v>
      </c>
      <c r="N793" s="156">
        <v>8.0999999999999996E-4</v>
      </c>
      <c r="O793" s="156">
        <f>ROUND(E793*N793,2)</f>
        <v>0</v>
      </c>
      <c r="P793" s="156">
        <v>0</v>
      </c>
      <c r="Q793" s="156">
        <f>ROUND(E793*P793,2)</f>
        <v>0</v>
      </c>
      <c r="R793" s="157"/>
      <c r="S793" s="157" t="s">
        <v>300</v>
      </c>
      <c r="T793" s="157" t="s">
        <v>300</v>
      </c>
      <c r="U793" s="157">
        <v>0.115</v>
      </c>
      <c r="V793" s="157">
        <f>ROUND(E793*U793,2)</f>
        <v>0.23</v>
      </c>
      <c r="W793" s="157"/>
      <c r="X793" s="157" t="s">
        <v>301</v>
      </c>
      <c r="Y793" s="157" t="s">
        <v>302</v>
      </c>
      <c r="Z793" s="147"/>
      <c r="AA793" s="147"/>
      <c r="AB793" s="147"/>
      <c r="AC793" s="147"/>
      <c r="AD793" s="147"/>
      <c r="AE793" s="147"/>
      <c r="AF793" s="147"/>
      <c r="AG793" s="147" t="s">
        <v>303</v>
      </c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</row>
    <row r="794" spans="1:60" outlineLevel="2" x14ac:dyDescent="0.2">
      <c r="A794" s="154"/>
      <c r="B794" s="155"/>
      <c r="C794" s="274" t="s">
        <v>1214</v>
      </c>
      <c r="D794" s="275"/>
      <c r="E794" s="275"/>
      <c r="F794" s="275"/>
      <c r="G794" s="275"/>
      <c r="H794" s="157"/>
      <c r="I794" s="157"/>
      <c r="J794" s="157"/>
      <c r="K794" s="157"/>
      <c r="L794" s="157"/>
      <c r="M794" s="157"/>
      <c r="N794" s="156"/>
      <c r="O794" s="156"/>
      <c r="P794" s="156"/>
      <c r="Q794" s="156"/>
      <c r="R794" s="157"/>
      <c r="S794" s="157"/>
      <c r="T794" s="157"/>
      <c r="U794" s="157"/>
      <c r="V794" s="157"/>
      <c r="W794" s="157"/>
      <c r="X794" s="157"/>
      <c r="Y794" s="157"/>
      <c r="Z794" s="147"/>
      <c r="AA794" s="147"/>
      <c r="AB794" s="147"/>
      <c r="AC794" s="147"/>
      <c r="AD794" s="147"/>
      <c r="AE794" s="147"/>
      <c r="AF794" s="147"/>
      <c r="AG794" s="147" t="s">
        <v>319</v>
      </c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</row>
    <row r="795" spans="1:60" outlineLevel="2" x14ac:dyDescent="0.2">
      <c r="A795" s="154"/>
      <c r="B795" s="155"/>
      <c r="C795" s="188" t="s">
        <v>1212</v>
      </c>
      <c r="D795" s="159"/>
      <c r="E795" s="160">
        <v>2</v>
      </c>
      <c r="F795" s="157"/>
      <c r="G795" s="157"/>
      <c r="H795" s="157"/>
      <c r="I795" s="157"/>
      <c r="J795" s="157"/>
      <c r="K795" s="157"/>
      <c r="L795" s="157"/>
      <c r="M795" s="157"/>
      <c r="N795" s="156"/>
      <c r="O795" s="156"/>
      <c r="P795" s="156"/>
      <c r="Q795" s="156"/>
      <c r="R795" s="157"/>
      <c r="S795" s="157"/>
      <c r="T795" s="157"/>
      <c r="U795" s="157"/>
      <c r="V795" s="157"/>
      <c r="W795" s="157"/>
      <c r="X795" s="157"/>
      <c r="Y795" s="157"/>
      <c r="Z795" s="147"/>
      <c r="AA795" s="147"/>
      <c r="AB795" s="147"/>
      <c r="AC795" s="147"/>
      <c r="AD795" s="147"/>
      <c r="AE795" s="147"/>
      <c r="AF795" s="147"/>
      <c r="AG795" s="147" t="s">
        <v>305</v>
      </c>
      <c r="AH795" s="147">
        <v>0</v>
      </c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</row>
    <row r="796" spans="1:60" ht="22.5" outlineLevel="1" x14ac:dyDescent="0.2">
      <c r="A796" s="173">
        <v>259</v>
      </c>
      <c r="B796" s="174" t="s">
        <v>1215</v>
      </c>
      <c r="C796" s="187" t="s">
        <v>3707</v>
      </c>
      <c r="D796" s="175" t="s">
        <v>314</v>
      </c>
      <c r="E796" s="176">
        <v>2</v>
      </c>
      <c r="F796" s="177"/>
      <c r="G796" s="178">
        <f>ROUND(E796*F796,2)</f>
        <v>0</v>
      </c>
      <c r="H796" s="158"/>
      <c r="I796" s="157">
        <f>ROUND(E796*H796,2)</f>
        <v>0</v>
      </c>
      <c r="J796" s="158"/>
      <c r="K796" s="157">
        <f>ROUND(E796*J796,2)</f>
        <v>0</v>
      </c>
      <c r="L796" s="157">
        <v>21</v>
      </c>
      <c r="M796" s="157">
        <f>G796*(1+L796/100)</f>
        <v>0</v>
      </c>
      <c r="N796" s="156">
        <v>5.0000000000000002E-5</v>
      </c>
      <c r="O796" s="156">
        <f>ROUND(E796*N796,2)</f>
        <v>0</v>
      </c>
      <c r="P796" s="156">
        <v>0</v>
      </c>
      <c r="Q796" s="156">
        <f>ROUND(E796*P796,2)</f>
        <v>0</v>
      </c>
      <c r="R796" s="157"/>
      <c r="S796" s="157" t="s">
        <v>300</v>
      </c>
      <c r="T796" s="157" t="s">
        <v>300</v>
      </c>
      <c r="U796" s="157">
        <v>0.115</v>
      </c>
      <c r="V796" s="157">
        <f>ROUND(E796*U796,2)</f>
        <v>0.23</v>
      </c>
      <c r="W796" s="157"/>
      <c r="X796" s="157" t="s">
        <v>301</v>
      </c>
      <c r="Y796" s="157" t="s">
        <v>302</v>
      </c>
      <c r="Z796" s="147"/>
      <c r="AA796" s="147"/>
      <c r="AB796" s="147"/>
      <c r="AC796" s="147"/>
      <c r="AD796" s="147"/>
      <c r="AE796" s="147"/>
      <c r="AF796" s="147"/>
      <c r="AG796" s="147" t="s">
        <v>303</v>
      </c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</row>
    <row r="797" spans="1:60" outlineLevel="2" x14ac:dyDescent="0.2">
      <c r="A797" s="154"/>
      <c r="B797" s="155"/>
      <c r="C797" s="188" t="s">
        <v>1212</v>
      </c>
      <c r="D797" s="159"/>
      <c r="E797" s="160">
        <v>2</v>
      </c>
      <c r="F797" s="157"/>
      <c r="G797" s="157"/>
      <c r="H797" s="157"/>
      <c r="I797" s="157"/>
      <c r="J797" s="157"/>
      <c r="K797" s="157"/>
      <c r="L797" s="157"/>
      <c r="M797" s="157"/>
      <c r="N797" s="156"/>
      <c r="O797" s="156"/>
      <c r="P797" s="156"/>
      <c r="Q797" s="156"/>
      <c r="R797" s="157"/>
      <c r="S797" s="157"/>
      <c r="T797" s="157"/>
      <c r="U797" s="157"/>
      <c r="V797" s="157"/>
      <c r="W797" s="157"/>
      <c r="X797" s="157"/>
      <c r="Y797" s="157"/>
      <c r="Z797" s="147"/>
      <c r="AA797" s="147"/>
      <c r="AB797" s="147"/>
      <c r="AC797" s="147"/>
      <c r="AD797" s="147"/>
      <c r="AE797" s="147"/>
      <c r="AF797" s="147"/>
      <c r="AG797" s="147" t="s">
        <v>305</v>
      </c>
      <c r="AH797" s="147">
        <v>0</v>
      </c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</row>
    <row r="798" spans="1:60" ht="22.5" outlineLevel="1" x14ac:dyDescent="0.2">
      <c r="A798" s="173">
        <v>260</v>
      </c>
      <c r="B798" s="174" t="s">
        <v>1216</v>
      </c>
      <c r="C798" s="187" t="s">
        <v>3708</v>
      </c>
      <c r="D798" s="175" t="s">
        <v>314</v>
      </c>
      <c r="E798" s="176">
        <v>20</v>
      </c>
      <c r="F798" s="177"/>
      <c r="G798" s="178">
        <f>ROUND(E798*F798,2)</f>
        <v>0</v>
      </c>
      <c r="H798" s="158"/>
      <c r="I798" s="157">
        <f>ROUND(E798*H798,2)</f>
        <v>0</v>
      </c>
      <c r="J798" s="158"/>
      <c r="K798" s="157">
        <f>ROUND(E798*J798,2)</f>
        <v>0</v>
      </c>
      <c r="L798" s="157">
        <v>21</v>
      </c>
      <c r="M798" s="157">
        <f>G798*(1+L798/100)</f>
        <v>0</v>
      </c>
      <c r="N798" s="156">
        <v>1E-4</v>
      </c>
      <c r="O798" s="156">
        <f>ROUND(E798*N798,2)</f>
        <v>0</v>
      </c>
      <c r="P798" s="156">
        <v>0</v>
      </c>
      <c r="Q798" s="156">
        <f>ROUND(E798*P798,2)</f>
        <v>0</v>
      </c>
      <c r="R798" s="157"/>
      <c r="S798" s="157" t="s">
        <v>332</v>
      </c>
      <c r="T798" s="157" t="s">
        <v>333</v>
      </c>
      <c r="U798" s="157">
        <v>0.115</v>
      </c>
      <c r="V798" s="157">
        <f>ROUND(E798*U798,2)</f>
        <v>2.2999999999999998</v>
      </c>
      <c r="W798" s="157"/>
      <c r="X798" s="157" t="s">
        <v>301</v>
      </c>
      <c r="Y798" s="157" t="s">
        <v>302</v>
      </c>
      <c r="Z798" s="147"/>
      <c r="AA798" s="147"/>
      <c r="AB798" s="147"/>
      <c r="AC798" s="147"/>
      <c r="AD798" s="147"/>
      <c r="AE798" s="147"/>
      <c r="AF798" s="147"/>
      <c r="AG798" s="147" t="s">
        <v>303</v>
      </c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</row>
    <row r="799" spans="1:60" outlineLevel="2" x14ac:dyDescent="0.2">
      <c r="A799" s="154"/>
      <c r="B799" s="155"/>
      <c r="C799" s="274" t="s">
        <v>1171</v>
      </c>
      <c r="D799" s="275"/>
      <c r="E799" s="275"/>
      <c r="F799" s="275"/>
      <c r="G799" s="275"/>
      <c r="H799" s="157"/>
      <c r="I799" s="157"/>
      <c r="J799" s="157"/>
      <c r="K799" s="157"/>
      <c r="L799" s="157"/>
      <c r="M799" s="157"/>
      <c r="N799" s="156"/>
      <c r="O799" s="156"/>
      <c r="P799" s="156"/>
      <c r="Q799" s="156"/>
      <c r="R799" s="157"/>
      <c r="S799" s="157"/>
      <c r="T799" s="157"/>
      <c r="U799" s="157"/>
      <c r="V799" s="157"/>
      <c r="W799" s="157"/>
      <c r="X799" s="157"/>
      <c r="Y799" s="157"/>
      <c r="Z799" s="147"/>
      <c r="AA799" s="147"/>
      <c r="AB799" s="147"/>
      <c r="AC799" s="147"/>
      <c r="AD799" s="147"/>
      <c r="AE799" s="147"/>
      <c r="AF799" s="147"/>
      <c r="AG799" s="147" t="s">
        <v>319</v>
      </c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</row>
    <row r="800" spans="1:60" outlineLevel="2" x14ac:dyDescent="0.2">
      <c r="A800" s="154"/>
      <c r="B800" s="155"/>
      <c r="C800" s="188" t="s">
        <v>1217</v>
      </c>
      <c r="D800" s="159"/>
      <c r="E800" s="160">
        <v>20</v>
      </c>
      <c r="F800" s="157"/>
      <c r="G800" s="157"/>
      <c r="H800" s="157"/>
      <c r="I800" s="157"/>
      <c r="J800" s="157"/>
      <c r="K800" s="157"/>
      <c r="L800" s="157"/>
      <c r="M800" s="157"/>
      <c r="N800" s="156"/>
      <c r="O800" s="156"/>
      <c r="P800" s="156"/>
      <c r="Q800" s="156"/>
      <c r="R800" s="157"/>
      <c r="S800" s="157"/>
      <c r="T800" s="157"/>
      <c r="U800" s="157"/>
      <c r="V800" s="157"/>
      <c r="W800" s="157"/>
      <c r="X800" s="157"/>
      <c r="Y800" s="157"/>
      <c r="Z800" s="147"/>
      <c r="AA800" s="147"/>
      <c r="AB800" s="147"/>
      <c r="AC800" s="147"/>
      <c r="AD800" s="147"/>
      <c r="AE800" s="147"/>
      <c r="AF800" s="147"/>
      <c r="AG800" s="147" t="s">
        <v>305</v>
      </c>
      <c r="AH800" s="147">
        <v>0</v>
      </c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</row>
    <row r="801" spans="1:60" ht="33.75" outlineLevel="1" x14ac:dyDescent="0.2">
      <c r="A801" s="173">
        <v>261</v>
      </c>
      <c r="B801" s="174" t="s">
        <v>1218</v>
      </c>
      <c r="C801" s="187" t="s">
        <v>1219</v>
      </c>
      <c r="D801" s="175" t="s">
        <v>1220</v>
      </c>
      <c r="E801" s="176">
        <v>20</v>
      </c>
      <c r="F801" s="177"/>
      <c r="G801" s="178">
        <f>ROUND(E801*F801,2)</f>
        <v>0</v>
      </c>
      <c r="H801" s="158"/>
      <c r="I801" s="157">
        <f>ROUND(E801*H801,2)</f>
        <v>0</v>
      </c>
      <c r="J801" s="158"/>
      <c r="K801" s="157">
        <f>ROUND(E801*J801,2)</f>
        <v>0</v>
      </c>
      <c r="L801" s="157">
        <v>21</v>
      </c>
      <c r="M801" s="157">
        <f>G801*(1+L801/100)</f>
        <v>0</v>
      </c>
      <c r="N801" s="156">
        <v>1.5299999999999999E-3</v>
      </c>
      <c r="O801" s="156">
        <f>ROUND(E801*N801,2)</f>
        <v>0.03</v>
      </c>
      <c r="P801" s="156">
        <v>0</v>
      </c>
      <c r="Q801" s="156">
        <f>ROUND(E801*P801,2)</f>
        <v>0</v>
      </c>
      <c r="R801" s="157"/>
      <c r="S801" s="157" t="s">
        <v>332</v>
      </c>
      <c r="T801" s="157" t="s">
        <v>333</v>
      </c>
      <c r="U801" s="157">
        <v>0.27600000000000002</v>
      </c>
      <c r="V801" s="157">
        <f>ROUND(E801*U801,2)</f>
        <v>5.52</v>
      </c>
      <c r="W801" s="157"/>
      <c r="X801" s="157" t="s">
        <v>301</v>
      </c>
      <c r="Y801" s="157" t="s">
        <v>302</v>
      </c>
      <c r="Z801" s="147"/>
      <c r="AA801" s="147"/>
      <c r="AB801" s="147"/>
      <c r="AC801" s="147"/>
      <c r="AD801" s="147"/>
      <c r="AE801" s="147"/>
      <c r="AF801" s="147"/>
      <c r="AG801" s="147" t="s">
        <v>303</v>
      </c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</row>
    <row r="802" spans="1:60" outlineLevel="2" x14ac:dyDescent="0.2">
      <c r="A802" s="154"/>
      <c r="B802" s="155"/>
      <c r="C802" s="274" t="s">
        <v>1167</v>
      </c>
      <c r="D802" s="275"/>
      <c r="E802" s="275"/>
      <c r="F802" s="275"/>
      <c r="G802" s="275"/>
      <c r="H802" s="157"/>
      <c r="I802" s="157"/>
      <c r="J802" s="157"/>
      <c r="K802" s="157"/>
      <c r="L802" s="157"/>
      <c r="M802" s="157"/>
      <c r="N802" s="156"/>
      <c r="O802" s="156"/>
      <c r="P802" s="156"/>
      <c r="Q802" s="156"/>
      <c r="R802" s="157"/>
      <c r="S802" s="157"/>
      <c r="T802" s="157"/>
      <c r="U802" s="157"/>
      <c r="V802" s="157"/>
      <c r="W802" s="157"/>
      <c r="X802" s="157"/>
      <c r="Y802" s="157"/>
      <c r="Z802" s="147"/>
      <c r="AA802" s="147"/>
      <c r="AB802" s="147"/>
      <c r="AC802" s="147"/>
      <c r="AD802" s="147"/>
      <c r="AE802" s="147"/>
      <c r="AF802" s="147"/>
      <c r="AG802" s="147" t="s">
        <v>319</v>
      </c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</row>
    <row r="803" spans="1:60" outlineLevel="2" x14ac:dyDescent="0.2">
      <c r="A803" s="154"/>
      <c r="B803" s="155"/>
      <c r="C803" s="188" t="s">
        <v>1217</v>
      </c>
      <c r="D803" s="159"/>
      <c r="E803" s="160">
        <v>20</v>
      </c>
      <c r="F803" s="157"/>
      <c r="G803" s="157"/>
      <c r="H803" s="157"/>
      <c r="I803" s="157"/>
      <c r="J803" s="157"/>
      <c r="K803" s="157"/>
      <c r="L803" s="157"/>
      <c r="M803" s="157"/>
      <c r="N803" s="156"/>
      <c r="O803" s="156"/>
      <c r="P803" s="156"/>
      <c r="Q803" s="156"/>
      <c r="R803" s="157"/>
      <c r="S803" s="157"/>
      <c r="T803" s="157"/>
      <c r="U803" s="157"/>
      <c r="V803" s="157"/>
      <c r="W803" s="157"/>
      <c r="X803" s="157"/>
      <c r="Y803" s="157"/>
      <c r="Z803" s="147"/>
      <c r="AA803" s="147"/>
      <c r="AB803" s="147"/>
      <c r="AC803" s="147"/>
      <c r="AD803" s="147"/>
      <c r="AE803" s="147"/>
      <c r="AF803" s="147"/>
      <c r="AG803" s="147" t="s">
        <v>305</v>
      </c>
      <c r="AH803" s="147">
        <v>0</v>
      </c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</row>
    <row r="804" spans="1:60" outlineLevel="1" x14ac:dyDescent="0.2">
      <c r="A804" s="173">
        <v>262</v>
      </c>
      <c r="B804" s="174" t="s">
        <v>1221</v>
      </c>
      <c r="C804" s="187" t="s">
        <v>1222</v>
      </c>
      <c r="D804" s="175" t="s">
        <v>314</v>
      </c>
      <c r="E804" s="176">
        <v>12</v>
      </c>
      <c r="F804" s="177"/>
      <c r="G804" s="178">
        <f>ROUND(E804*F804,2)</f>
        <v>0</v>
      </c>
      <c r="H804" s="158"/>
      <c r="I804" s="157">
        <f>ROUND(E804*H804,2)</f>
        <v>0</v>
      </c>
      <c r="J804" s="158"/>
      <c r="K804" s="157">
        <f>ROUND(E804*J804,2)</f>
        <v>0</v>
      </c>
      <c r="L804" s="157">
        <v>21</v>
      </c>
      <c r="M804" s="157">
        <f>G804*(1+L804/100)</f>
        <v>0</v>
      </c>
      <c r="N804" s="156">
        <v>2.1000000000000001E-4</v>
      </c>
      <c r="O804" s="156">
        <f>ROUND(E804*N804,2)</f>
        <v>0</v>
      </c>
      <c r="P804" s="156">
        <v>0</v>
      </c>
      <c r="Q804" s="156">
        <f>ROUND(E804*P804,2)</f>
        <v>0</v>
      </c>
      <c r="R804" s="157"/>
      <c r="S804" s="157" t="s">
        <v>300</v>
      </c>
      <c r="T804" s="157" t="s">
        <v>300</v>
      </c>
      <c r="U804" s="157">
        <v>0.34914000000000001</v>
      </c>
      <c r="V804" s="157">
        <f>ROUND(E804*U804,2)</f>
        <v>4.1900000000000004</v>
      </c>
      <c r="W804" s="157"/>
      <c r="X804" s="157" t="s">
        <v>301</v>
      </c>
      <c r="Y804" s="157" t="s">
        <v>302</v>
      </c>
      <c r="Z804" s="147"/>
      <c r="AA804" s="147"/>
      <c r="AB804" s="147"/>
      <c r="AC804" s="147"/>
      <c r="AD804" s="147"/>
      <c r="AE804" s="147"/>
      <c r="AF804" s="147"/>
      <c r="AG804" s="147" t="s">
        <v>303</v>
      </c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</row>
    <row r="805" spans="1:60" outlineLevel="2" x14ac:dyDescent="0.2">
      <c r="A805" s="154"/>
      <c r="B805" s="155"/>
      <c r="C805" s="274" t="s">
        <v>1223</v>
      </c>
      <c r="D805" s="275"/>
      <c r="E805" s="275"/>
      <c r="F805" s="275"/>
      <c r="G805" s="275"/>
      <c r="H805" s="157"/>
      <c r="I805" s="157"/>
      <c r="J805" s="157"/>
      <c r="K805" s="157"/>
      <c r="L805" s="157"/>
      <c r="M805" s="157"/>
      <c r="N805" s="156"/>
      <c r="O805" s="156"/>
      <c r="P805" s="156"/>
      <c r="Q805" s="156"/>
      <c r="R805" s="157"/>
      <c r="S805" s="157"/>
      <c r="T805" s="157"/>
      <c r="U805" s="157"/>
      <c r="V805" s="157"/>
      <c r="W805" s="157"/>
      <c r="X805" s="157"/>
      <c r="Y805" s="157"/>
      <c r="Z805" s="147"/>
      <c r="AA805" s="147"/>
      <c r="AB805" s="147"/>
      <c r="AC805" s="147"/>
      <c r="AD805" s="147"/>
      <c r="AE805" s="147"/>
      <c r="AF805" s="147"/>
      <c r="AG805" s="147" t="s">
        <v>319</v>
      </c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</row>
    <row r="806" spans="1:60" outlineLevel="2" x14ac:dyDescent="0.2">
      <c r="A806" s="154"/>
      <c r="B806" s="155"/>
      <c r="C806" s="188" t="s">
        <v>1224</v>
      </c>
      <c r="D806" s="159"/>
      <c r="E806" s="160">
        <v>12</v>
      </c>
      <c r="F806" s="157"/>
      <c r="G806" s="157"/>
      <c r="H806" s="157"/>
      <c r="I806" s="157"/>
      <c r="J806" s="157"/>
      <c r="K806" s="157"/>
      <c r="L806" s="157"/>
      <c r="M806" s="157"/>
      <c r="N806" s="156"/>
      <c r="O806" s="156"/>
      <c r="P806" s="156"/>
      <c r="Q806" s="156"/>
      <c r="R806" s="157"/>
      <c r="S806" s="157"/>
      <c r="T806" s="157"/>
      <c r="U806" s="157"/>
      <c r="V806" s="157"/>
      <c r="W806" s="157"/>
      <c r="X806" s="157"/>
      <c r="Y806" s="157"/>
      <c r="Z806" s="147"/>
      <c r="AA806" s="147"/>
      <c r="AB806" s="147"/>
      <c r="AC806" s="147"/>
      <c r="AD806" s="147"/>
      <c r="AE806" s="147"/>
      <c r="AF806" s="147"/>
      <c r="AG806" s="147" t="s">
        <v>305</v>
      </c>
      <c r="AH806" s="147">
        <v>0</v>
      </c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</row>
    <row r="807" spans="1:60" ht="33.75" outlineLevel="1" x14ac:dyDescent="0.2">
      <c r="A807" s="173">
        <v>263</v>
      </c>
      <c r="B807" s="174" t="s">
        <v>1225</v>
      </c>
      <c r="C807" s="187" t="s">
        <v>1226</v>
      </c>
      <c r="D807" s="175" t="s">
        <v>314</v>
      </c>
      <c r="E807" s="176">
        <v>12</v>
      </c>
      <c r="F807" s="177"/>
      <c r="G807" s="178">
        <f>ROUND(E807*F807,2)</f>
        <v>0</v>
      </c>
      <c r="H807" s="158"/>
      <c r="I807" s="157">
        <f>ROUND(E807*H807,2)</f>
        <v>0</v>
      </c>
      <c r="J807" s="158"/>
      <c r="K807" s="157">
        <f>ROUND(E807*J807,2)</f>
        <v>0</v>
      </c>
      <c r="L807" s="157">
        <v>21</v>
      </c>
      <c r="M807" s="157">
        <f>G807*(1+L807/100)</f>
        <v>0</v>
      </c>
      <c r="N807" s="156">
        <v>3.2000000000000001E-2</v>
      </c>
      <c r="O807" s="156">
        <f>ROUND(E807*N807,2)</f>
        <v>0.38</v>
      </c>
      <c r="P807" s="156">
        <v>0</v>
      </c>
      <c r="Q807" s="156">
        <f>ROUND(E807*P807,2)</f>
        <v>0</v>
      </c>
      <c r="R807" s="157"/>
      <c r="S807" s="157" t="s">
        <v>332</v>
      </c>
      <c r="T807" s="157" t="s">
        <v>333</v>
      </c>
      <c r="U807" s="157">
        <v>0</v>
      </c>
      <c r="V807" s="157">
        <f>ROUND(E807*U807,2)</f>
        <v>0</v>
      </c>
      <c r="W807" s="157"/>
      <c r="X807" s="157" t="s">
        <v>334</v>
      </c>
      <c r="Y807" s="157" t="s">
        <v>302</v>
      </c>
      <c r="Z807" s="147"/>
      <c r="AA807" s="147"/>
      <c r="AB807" s="147"/>
      <c r="AC807" s="147"/>
      <c r="AD807" s="147"/>
      <c r="AE807" s="147"/>
      <c r="AF807" s="147"/>
      <c r="AG807" s="147" t="s">
        <v>335</v>
      </c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</row>
    <row r="808" spans="1:60" outlineLevel="2" x14ac:dyDescent="0.2">
      <c r="A808" s="154"/>
      <c r="B808" s="155"/>
      <c r="C808" s="188" t="s">
        <v>1227</v>
      </c>
      <c r="D808" s="159"/>
      <c r="E808" s="160">
        <v>12</v>
      </c>
      <c r="F808" s="157"/>
      <c r="G808" s="157"/>
      <c r="H808" s="157"/>
      <c r="I808" s="157"/>
      <c r="J808" s="157"/>
      <c r="K808" s="157"/>
      <c r="L808" s="157"/>
      <c r="M808" s="157"/>
      <c r="N808" s="156"/>
      <c r="O808" s="156"/>
      <c r="P808" s="156"/>
      <c r="Q808" s="156"/>
      <c r="R808" s="157"/>
      <c r="S808" s="157"/>
      <c r="T808" s="157"/>
      <c r="U808" s="157"/>
      <c r="V808" s="157"/>
      <c r="W808" s="157"/>
      <c r="X808" s="157"/>
      <c r="Y808" s="157"/>
      <c r="Z808" s="147"/>
      <c r="AA808" s="147"/>
      <c r="AB808" s="147"/>
      <c r="AC808" s="147"/>
      <c r="AD808" s="147"/>
      <c r="AE808" s="147"/>
      <c r="AF808" s="147"/>
      <c r="AG808" s="147" t="s">
        <v>305</v>
      </c>
      <c r="AH808" s="147">
        <v>0</v>
      </c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</row>
    <row r="809" spans="1:60" ht="33.75" outlineLevel="1" x14ac:dyDescent="0.2">
      <c r="A809" s="173">
        <v>264</v>
      </c>
      <c r="B809" s="174" t="s">
        <v>1228</v>
      </c>
      <c r="C809" s="187" t="s">
        <v>1229</v>
      </c>
      <c r="D809" s="175" t="s">
        <v>355</v>
      </c>
      <c r="E809" s="176">
        <v>49.2</v>
      </c>
      <c r="F809" s="177"/>
      <c r="G809" s="178">
        <f>ROUND(E809*F809,2)</f>
        <v>0</v>
      </c>
      <c r="H809" s="158"/>
      <c r="I809" s="157">
        <f>ROUND(E809*H809,2)</f>
        <v>0</v>
      </c>
      <c r="J809" s="158"/>
      <c r="K809" s="157">
        <f>ROUND(E809*J809,2)</f>
        <v>0</v>
      </c>
      <c r="L809" s="157">
        <v>21</v>
      </c>
      <c r="M809" s="157">
        <f>G809*(1+L809/100)</f>
        <v>0</v>
      </c>
      <c r="N809" s="156">
        <v>1.5299999999999999E-3</v>
      </c>
      <c r="O809" s="156">
        <f>ROUND(E809*N809,2)</f>
        <v>0.08</v>
      </c>
      <c r="P809" s="156">
        <v>0</v>
      </c>
      <c r="Q809" s="156">
        <f>ROUND(E809*P809,2)</f>
        <v>0</v>
      </c>
      <c r="R809" s="157"/>
      <c r="S809" s="157" t="s">
        <v>332</v>
      </c>
      <c r="T809" s="157" t="s">
        <v>333</v>
      </c>
      <c r="U809" s="157">
        <v>0.27600000000000002</v>
      </c>
      <c r="V809" s="157">
        <f>ROUND(E809*U809,2)</f>
        <v>13.58</v>
      </c>
      <c r="W809" s="157"/>
      <c r="X809" s="157" t="s">
        <v>301</v>
      </c>
      <c r="Y809" s="157" t="s">
        <v>302</v>
      </c>
      <c r="Z809" s="147"/>
      <c r="AA809" s="147"/>
      <c r="AB809" s="147"/>
      <c r="AC809" s="147"/>
      <c r="AD809" s="147"/>
      <c r="AE809" s="147"/>
      <c r="AF809" s="147"/>
      <c r="AG809" s="147" t="s">
        <v>303</v>
      </c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</row>
    <row r="810" spans="1:60" outlineLevel="2" x14ac:dyDescent="0.2">
      <c r="A810" s="154"/>
      <c r="B810" s="155"/>
      <c r="C810" s="274" t="s">
        <v>1167</v>
      </c>
      <c r="D810" s="275"/>
      <c r="E810" s="275"/>
      <c r="F810" s="275"/>
      <c r="G810" s="275"/>
      <c r="H810" s="157"/>
      <c r="I810" s="157"/>
      <c r="J810" s="157"/>
      <c r="K810" s="157"/>
      <c r="L810" s="157"/>
      <c r="M810" s="157"/>
      <c r="N810" s="156"/>
      <c r="O810" s="156"/>
      <c r="P810" s="156"/>
      <c r="Q810" s="156"/>
      <c r="R810" s="157"/>
      <c r="S810" s="157"/>
      <c r="T810" s="157"/>
      <c r="U810" s="157"/>
      <c r="V810" s="157"/>
      <c r="W810" s="157"/>
      <c r="X810" s="157"/>
      <c r="Y810" s="157"/>
      <c r="Z810" s="147"/>
      <c r="AA810" s="147"/>
      <c r="AB810" s="147"/>
      <c r="AC810" s="147"/>
      <c r="AD810" s="147"/>
      <c r="AE810" s="147"/>
      <c r="AF810" s="147"/>
      <c r="AG810" s="147" t="s">
        <v>319</v>
      </c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</row>
    <row r="811" spans="1:60" outlineLevel="2" x14ac:dyDescent="0.2">
      <c r="A811" s="154"/>
      <c r="B811" s="155"/>
      <c r="C811" s="188" t="s">
        <v>1230</v>
      </c>
      <c r="D811" s="159"/>
      <c r="E811" s="160">
        <v>49.2</v>
      </c>
      <c r="F811" s="157"/>
      <c r="G811" s="157"/>
      <c r="H811" s="157"/>
      <c r="I811" s="157"/>
      <c r="J811" s="157"/>
      <c r="K811" s="157"/>
      <c r="L811" s="157"/>
      <c r="M811" s="157"/>
      <c r="N811" s="156"/>
      <c r="O811" s="156"/>
      <c r="P811" s="156"/>
      <c r="Q811" s="156"/>
      <c r="R811" s="157"/>
      <c r="S811" s="157"/>
      <c r="T811" s="157"/>
      <c r="U811" s="157"/>
      <c r="V811" s="157"/>
      <c r="W811" s="157"/>
      <c r="X811" s="157"/>
      <c r="Y811" s="157"/>
      <c r="Z811" s="147"/>
      <c r="AA811" s="147"/>
      <c r="AB811" s="147"/>
      <c r="AC811" s="147"/>
      <c r="AD811" s="147"/>
      <c r="AE811" s="147"/>
      <c r="AF811" s="147"/>
      <c r="AG811" s="147" t="s">
        <v>305</v>
      </c>
      <c r="AH811" s="147">
        <v>0</v>
      </c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</row>
    <row r="812" spans="1:60" ht="33.75" outlineLevel="1" x14ac:dyDescent="0.2">
      <c r="A812" s="173">
        <v>265</v>
      </c>
      <c r="B812" s="174" t="s">
        <v>1231</v>
      </c>
      <c r="C812" s="187" t="s">
        <v>1232</v>
      </c>
      <c r="D812" s="175" t="s">
        <v>355</v>
      </c>
      <c r="E812" s="176">
        <v>2.4</v>
      </c>
      <c r="F812" s="177"/>
      <c r="G812" s="178">
        <f>ROUND(E812*F812,2)</f>
        <v>0</v>
      </c>
      <c r="H812" s="158"/>
      <c r="I812" s="157">
        <f>ROUND(E812*H812,2)</f>
        <v>0</v>
      </c>
      <c r="J812" s="158"/>
      <c r="K812" s="157">
        <f>ROUND(E812*J812,2)</f>
        <v>0</v>
      </c>
      <c r="L812" s="157">
        <v>21</v>
      </c>
      <c r="M812" s="157">
        <f>G812*(1+L812/100)</f>
        <v>0</v>
      </c>
      <c r="N812" s="156">
        <v>1.5299999999999999E-3</v>
      </c>
      <c r="O812" s="156">
        <f>ROUND(E812*N812,2)</f>
        <v>0</v>
      </c>
      <c r="P812" s="156">
        <v>0</v>
      </c>
      <c r="Q812" s="156">
        <f>ROUND(E812*P812,2)</f>
        <v>0</v>
      </c>
      <c r="R812" s="157"/>
      <c r="S812" s="157" t="s">
        <v>332</v>
      </c>
      <c r="T812" s="157" t="s">
        <v>333</v>
      </c>
      <c r="U812" s="157">
        <v>0.27600000000000002</v>
      </c>
      <c r="V812" s="157">
        <f>ROUND(E812*U812,2)</f>
        <v>0.66</v>
      </c>
      <c r="W812" s="157"/>
      <c r="X812" s="157" t="s">
        <v>301</v>
      </c>
      <c r="Y812" s="157" t="s">
        <v>302</v>
      </c>
      <c r="Z812" s="147"/>
      <c r="AA812" s="147"/>
      <c r="AB812" s="147"/>
      <c r="AC812" s="147"/>
      <c r="AD812" s="147"/>
      <c r="AE812" s="147"/>
      <c r="AF812" s="147"/>
      <c r="AG812" s="147" t="s">
        <v>303</v>
      </c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</row>
    <row r="813" spans="1:60" outlineLevel="2" x14ac:dyDescent="0.2">
      <c r="A813" s="154"/>
      <c r="B813" s="155"/>
      <c r="C813" s="274" t="s">
        <v>1167</v>
      </c>
      <c r="D813" s="275"/>
      <c r="E813" s="275"/>
      <c r="F813" s="275"/>
      <c r="G813" s="275"/>
      <c r="H813" s="157"/>
      <c r="I813" s="157"/>
      <c r="J813" s="157"/>
      <c r="K813" s="157"/>
      <c r="L813" s="157"/>
      <c r="M813" s="157"/>
      <c r="N813" s="156"/>
      <c r="O813" s="156"/>
      <c r="P813" s="156"/>
      <c r="Q813" s="156"/>
      <c r="R813" s="157"/>
      <c r="S813" s="157"/>
      <c r="T813" s="157"/>
      <c r="U813" s="157"/>
      <c r="V813" s="157"/>
      <c r="W813" s="157"/>
      <c r="X813" s="157"/>
      <c r="Y813" s="157"/>
      <c r="Z813" s="147"/>
      <c r="AA813" s="147"/>
      <c r="AB813" s="147"/>
      <c r="AC813" s="147"/>
      <c r="AD813" s="147"/>
      <c r="AE813" s="147"/>
      <c r="AF813" s="147"/>
      <c r="AG813" s="147" t="s">
        <v>319</v>
      </c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</row>
    <row r="814" spans="1:60" outlineLevel="2" x14ac:dyDescent="0.2">
      <c r="A814" s="154"/>
      <c r="B814" s="155"/>
      <c r="C814" s="188" t="s">
        <v>1233</v>
      </c>
      <c r="D814" s="159"/>
      <c r="E814" s="160">
        <v>2.4</v>
      </c>
      <c r="F814" s="157"/>
      <c r="G814" s="157"/>
      <c r="H814" s="157"/>
      <c r="I814" s="157"/>
      <c r="J814" s="157"/>
      <c r="K814" s="157"/>
      <c r="L814" s="157"/>
      <c r="M814" s="157"/>
      <c r="N814" s="156"/>
      <c r="O814" s="156"/>
      <c r="P814" s="156"/>
      <c r="Q814" s="156"/>
      <c r="R814" s="157"/>
      <c r="S814" s="157"/>
      <c r="T814" s="157"/>
      <c r="U814" s="157"/>
      <c r="V814" s="157"/>
      <c r="W814" s="157"/>
      <c r="X814" s="157"/>
      <c r="Y814" s="157"/>
      <c r="Z814" s="147"/>
      <c r="AA814" s="147"/>
      <c r="AB814" s="147"/>
      <c r="AC814" s="147"/>
      <c r="AD814" s="147"/>
      <c r="AE814" s="147"/>
      <c r="AF814" s="147"/>
      <c r="AG814" s="147" t="s">
        <v>305</v>
      </c>
      <c r="AH814" s="147">
        <v>0</v>
      </c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</row>
    <row r="815" spans="1:60" outlineLevel="1" x14ac:dyDescent="0.2">
      <c r="A815" s="179">
        <v>266</v>
      </c>
      <c r="B815" s="180" t="s">
        <v>1234</v>
      </c>
      <c r="C815" s="189" t="s">
        <v>1235</v>
      </c>
      <c r="D815" s="181" t="s">
        <v>348</v>
      </c>
      <c r="E815" s="182">
        <v>2.94597</v>
      </c>
      <c r="F815" s="183"/>
      <c r="G815" s="184">
        <f>ROUND(E815*F815,2)</f>
        <v>0</v>
      </c>
      <c r="H815" s="158"/>
      <c r="I815" s="157">
        <f>ROUND(E815*H815,2)</f>
        <v>0</v>
      </c>
      <c r="J815" s="158"/>
      <c r="K815" s="157">
        <f>ROUND(E815*J815,2)</f>
        <v>0</v>
      </c>
      <c r="L815" s="157">
        <v>21</v>
      </c>
      <c r="M815" s="157">
        <f>G815*(1+L815/100)</f>
        <v>0</v>
      </c>
      <c r="N815" s="156">
        <v>0</v>
      </c>
      <c r="O815" s="156">
        <f>ROUND(E815*N815,2)</f>
        <v>0</v>
      </c>
      <c r="P815" s="156">
        <v>0</v>
      </c>
      <c r="Q815" s="156">
        <f>ROUND(E815*P815,2)</f>
        <v>0</v>
      </c>
      <c r="R815" s="157"/>
      <c r="S815" s="157" t="s">
        <v>300</v>
      </c>
      <c r="T815" s="157" t="s">
        <v>300</v>
      </c>
      <c r="U815" s="157">
        <v>4.82</v>
      </c>
      <c r="V815" s="157">
        <f>ROUND(E815*U815,2)</f>
        <v>14.2</v>
      </c>
      <c r="W815" s="157"/>
      <c r="X815" s="157" t="s">
        <v>206</v>
      </c>
      <c r="Y815" s="157" t="s">
        <v>302</v>
      </c>
      <c r="Z815" s="147"/>
      <c r="AA815" s="147"/>
      <c r="AB815" s="147"/>
      <c r="AC815" s="147"/>
      <c r="AD815" s="147"/>
      <c r="AE815" s="147"/>
      <c r="AF815" s="147"/>
      <c r="AG815" s="147" t="s">
        <v>458</v>
      </c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</row>
    <row r="816" spans="1:60" x14ac:dyDescent="0.2">
      <c r="A816" s="163" t="s">
        <v>295</v>
      </c>
      <c r="B816" s="164" t="s">
        <v>245</v>
      </c>
      <c r="C816" s="186" t="s">
        <v>246</v>
      </c>
      <c r="D816" s="165"/>
      <c r="E816" s="166"/>
      <c r="F816" s="167"/>
      <c r="G816" s="168">
        <f>SUMIF(AG817:AG933,"&lt;&gt;NOR",G817:G933)</f>
        <v>0</v>
      </c>
      <c r="H816" s="162"/>
      <c r="I816" s="162">
        <f>SUM(I817:I933)</f>
        <v>0</v>
      </c>
      <c r="J816" s="162"/>
      <c r="K816" s="162">
        <f>SUM(K817:K933)</f>
        <v>0</v>
      </c>
      <c r="L816" s="162"/>
      <c r="M816" s="162">
        <f>SUM(M817:M933)</f>
        <v>0</v>
      </c>
      <c r="N816" s="161"/>
      <c r="O816" s="161">
        <f>SUM(O817:O933)</f>
        <v>1.4800000000000004</v>
      </c>
      <c r="P816" s="161"/>
      <c r="Q816" s="161">
        <f>SUM(Q817:Q933)</f>
        <v>0.89</v>
      </c>
      <c r="R816" s="162"/>
      <c r="S816" s="162"/>
      <c r="T816" s="162"/>
      <c r="U816" s="162"/>
      <c r="V816" s="162">
        <f>SUM(V817:V933)</f>
        <v>370.92</v>
      </c>
      <c r="W816" s="162"/>
      <c r="X816" s="162"/>
      <c r="Y816" s="162"/>
      <c r="AG816" t="s">
        <v>296</v>
      </c>
    </row>
    <row r="817" spans="1:60" outlineLevel="1" x14ac:dyDescent="0.2">
      <c r="A817" s="173">
        <v>267</v>
      </c>
      <c r="B817" s="174" t="s">
        <v>1236</v>
      </c>
      <c r="C817" s="187" t="s">
        <v>1237</v>
      </c>
      <c r="D817" s="175" t="s">
        <v>314</v>
      </c>
      <c r="E817" s="176">
        <v>2</v>
      </c>
      <c r="F817" s="177"/>
      <c r="G817" s="178">
        <f>ROUND(E817*F817,2)</f>
        <v>0</v>
      </c>
      <c r="H817" s="158"/>
      <c r="I817" s="157">
        <f>ROUND(E817*H817,2)</f>
        <v>0</v>
      </c>
      <c r="J817" s="158"/>
      <c r="K817" s="157">
        <f>ROUND(E817*J817,2)</f>
        <v>0</v>
      </c>
      <c r="L817" s="157">
        <v>21</v>
      </c>
      <c r="M817" s="157">
        <f>G817*(1+L817/100)</f>
        <v>0</v>
      </c>
      <c r="N817" s="156">
        <v>0</v>
      </c>
      <c r="O817" s="156">
        <f>ROUND(E817*N817,2)</f>
        <v>0</v>
      </c>
      <c r="P817" s="156">
        <v>0</v>
      </c>
      <c r="Q817" s="156">
        <f>ROUND(E817*P817,2)</f>
        <v>0</v>
      </c>
      <c r="R817" s="157"/>
      <c r="S817" s="157" t="s">
        <v>300</v>
      </c>
      <c r="T817" s="157" t="s">
        <v>300</v>
      </c>
      <c r="U817" s="157">
        <v>1.877</v>
      </c>
      <c r="V817" s="157">
        <f>ROUND(E817*U817,2)</f>
        <v>3.75</v>
      </c>
      <c r="W817" s="157"/>
      <c r="X817" s="157" t="s">
        <v>301</v>
      </c>
      <c r="Y817" s="157" t="s">
        <v>302</v>
      </c>
      <c r="Z817" s="147"/>
      <c r="AA817" s="147"/>
      <c r="AB817" s="147"/>
      <c r="AC817" s="147"/>
      <c r="AD817" s="147"/>
      <c r="AE817" s="147"/>
      <c r="AF817" s="147"/>
      <c r="AG817" s="147" t="s">
        <v>303</v>
      </c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</row>
    <row r="818" spans="1:60" outlineLevel="2" x14ac:dyDescent="0.2">
      <c r="A818" s="154"/>
      <c r="B818" s="155"/>
      <c r="C818" s="188" t="s">
        <v>1238</v>
      </c>
      <c r="D818" s="159"/>
      <c r="E818" s="160">
        <v>2</v>
      </c>
      <c r="F818" s="157"/>
      <c r="G818" s="157"/>
      <c r="H818" s="157"/>
      <c r="I818" s="157"/>
      <c r="J818" s="157"/>
      <c r="K818" s="157"/>
      <c r="L818" s="157"/>
      <c r="M818" s="157"/>
      <c r="N818" s="156"/>
      <c r="O818" s="156"/>
      <c r="P818" s="156"/>
      <c r="Q818" s="156"/>
      <c r="R818" s="157"/>
      <c r="S818" s="157"/>
      <c r="T818" s="157"/>
      <c r="U818" s="157"/>
      <c r="V818" s="157"/>
      <c r="W818" s="157"/>
      <c r="X818" s="157"/>
      <c r="Y818" s="157"/>
      <c r="Z818" s="147"/>
      <c r="AA818" s="147"/>
      <c r="AB818" s="147"/>
      <c r="AC818" s="147"/>
      <c r="AD818" s="147"/>
      <c r="AE818" s="147"/>
      <c r="AF818" s="147"/>
      <c r="AG818" s="147" t="s">
        <v>305</v>
      </c>
      <c r="AH818" s="147">
        <v>0</v>
      </c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</row>
    <row r="819" spans="1:60" ht="45" outlineLevel="1" x14ac:dyDescent="0.2">
      <c r="A819" s="173">
        <v>268</v>
      </c>
      <c r="B819" s="174" t="s">
        <v>1239</v>
      </c>
      <c r="C819" s="187" t="s">
        <v>1240</v>
      </c>
      <c r="D819" s="175" t="s">
        <v>314</v>
      </c>
      <c r="E819" s="176">
        <v>2</v>
      </c>
      <c r="F819" s="177"/>
      <c r="G819" s="178">
        <f>ROUND(E819*F819,2)</f>
        <v>0</v>
      </c>
      <c r="H819" s="158"/>
      <c r="I819" s="157">
        <f>ROUND(E819*H819,2)</f>
        <v>0</v>
      </c>
      <c r="J819" s="158"/>
      <c r="K819" s="157">
        <f>ROUND(E819*J819,2)</f>
        <v>0</v>
      </c>
      <c r="L819" s="157">
        <v>21</v>
      </c>
      <c r="M819" s="157">
        <f>G819*(1+L819/100)</f>
        <v>0</v>
      </c>
      <c r="N819" s="156">
        <v>3.15E-2</v>
      </c>
      <c r="O819" s="156">
        <f>ROUND(E819*N819,2)</f>
        <v>0.06</v>
      </c>
      <c r="P819" s="156">
        <v>0</v>
      </c>
      <c r="Q819" s="156">
        <f>ROUND(E819*P819,2)</f>
        <v>0</v>
      </c>
      <c r="R819" s="157"/>
      <c r="S819" s="157" t="s">
        <v>332</v>
      </c>
      <c r="T819" s="157" t="s">
        <v>333</v>
      </c>
      <c r="U819" s="157">
        <v>0</v>
      </c>
      <c r="V819" s="157">
        <f>ROUND(E819*U819,2)</f>
        <v>0</v>
      </c>
      <c r="W819" s="157"/>
      <c r="X819" s="157" t="s">
        <v>334</v>
      </c>
      <c r="Y819" s="157" t="s">
        <v>302</v>
      </c>
      <c r="Z819" s="147"/>
      <c r="AA819" s="147"/>
      <c r="AB819" s="147"/>
      <c r="AC819" s="147"/>
      <c r="AD819" s="147"/>
      <c r="AE819" s="147"/>
      <c r="AF819" s="147"/>
      <c r="AG819" s="147" t="s">
        <v>335</v>
      </c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</row>
    <row r="820" spans="1:60" outlineLevel="2" x14ac:dyDescent="0.2">
      <c r="A820" s="154"/>
      <c r="B820" s="155"/>
      <c r="C820" s="188" t="s">
        <v>1241</v>
      </c>
      <c r="D820" s="159"/>
      <c r="E820" s="160">
        <v>2</v>
      </c>
      <c r="F820" s="157"/>
      <c r="G820" s="157"/>
      <c r="H820" s="157"/>
      <c r="I820" s="157"/>
      <c r="J820" s="157"/>
      <c r="K820" s="157"/>
      <c r="L820" s="157"/>
      <c r="M820" s="157"/>
      <c r="N820" s="156"/>
      <c r="O820" s="156"/>
      <c r="P820" s="156"/>
      <c r="Q820" s="156"/>
      <c r="R820" s="157"/>
      <c r="S820" s="157"/>
      <c r="T820" s="157"/>
      <c r="U820" s="157"/>
      <c r="V820" s="157"/>
      <c r="W820" s="157"/>
      <c r="X820" s="157"/>
      <c r="Y820" s="157"/>
      <c r="Z820" s="147"/>
      <c r="AA820" s="147"/>
      <c r="AB820" s="147"/>
      <c r="AC820" s="147"/>
      <c r="AD820" s="147"/>
      <c r="AE820" s="147"/>
      <c r="AF820" s="147"/>
      <c r="AG820" s="147" t="s">
        <v>305</v>
      </c>
      <c r="AH820" s="147">
        <v>0</v>
      </c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</row>
    <row r="821" spans="1:60" outlineLevel="1" x14ac:dyDescent="0.2">
      <c r="A821" s="173">
        <v>269</v>
      </c>
      <c r="B821" s="174" t="s">
        <v>1242</v>
      </c>
      <c r="C821" s="187" t="s">
        <v>1243</v>
      </c>
      <c r="D821" s="175" t="s">
        <v>314</v>
      </c>
      <c r="E821" s="176">
        <v>2</v>
      </c>
      <c r="F821" s="177"/>
      <c r="G821" s="178">
        <f>ROUND(E821*F821,2)</f>
        <v>0</v>
      </c>
      <c r="H821" s="158"/>
      <c r="I821" s="157">
        <f>ROUND(E821*H821,2)</f>
        <v>0</v>
      </c>
      <c r="J821" s="158"/>
      <c r="K821" s="157">
        <f>ROUND(E821*J821,2)</f>
        <v>0</v>
      </c>
      <c r="L821" s="157">
        <v>21</v>
      </c>
      <c r="M821" s="157">
        <f>G821*(1+L821/100)</f>
        <v>0</v>
      </c>
      <c r="N821" s="156">
        <v>0</v>
      </c>
      <c r="O821" s="156">
        <f>ROUND(E821*N821,2)</f>
        <v>0</v>
      </c>
      <c r="P821" s="156">
        <v>0</v>
      </c>
      <c r="Q821" s="156">
        <f>ROUND(E821*P821,2)</f>
        <v>0</v>
      </c>
      <c r="R821" s="157"/>
      <c r="S821" s="157" t="s">
        <v>300</v>
      </c>
      <c r="T821" s="157" t="s">
        <v>300</v>
      </c>
      <c r="U821" s="157">
        <v>1.1879999999999999</v>
      </c>
      <c r="V821" s="157">
        <f>ROUND(E821*U821,2)</f>
        <v>2.38</v>
      </c>
      <c r="W821" s="157"/>
      <c r="X821" s="157" t="s">
        <v>301</v>
      </c>
      <c r="Y821" s="157" t="s">
        <v>302</v>
      </c>
      <c r="Z821" s="147"/>
      <c r="AA821" s="147"/>
      <c r="AB821" s="147"/>
      <c r="AC821" s="147"/>
      <c r="AD821" s="147"/>
      <c r="AE821" s="147"/>
      <c r="AF821" s="147"/>
      <c r="AG821" s="147" t="s">
        <v>303</v>
      </c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</row>
    <row r="822" spans="1:60" outlineLevel="2" x14ac:dyDescent="0.2">
      <c r="A822" s="154"/>
      <c r="B822" s="155"/>
      <c r="C822" s="188" t="s">
        <v>1244</v>
      </c>
      <c r="D822" s="159"/>
      <c r="E822" s="160">
        <v>1</v>
      </c>
      <c r="F822" s="157"/>
      <c r="G822" s="157"/>
      <c r="H822" s="157"/>
      <c r="I822" s="157"/>
      <c r="J822" s="157"/>
      <c r="K822" s="157"/>
      <c r="L822" s="157"/>
      <c r="M822" s="157"/>
      <c r="N822" s="156"/>
      <c r="O822" s="156"/>
      <c r="P822" s="156"/>
      <c r="Q822" s="156"/>
      <c r="R822" s="157"/>
      <c r="S822" s="157"/>
      <c r="T822" s="157"/>
      <c r="U822" s="157"/>
      <c r="V822" s="157"/>
      <c r="W822" s="157"/>
      <c r="X822" s="157"/>
      <c r="Y822" s="157"/>
      <c r="Z822" s="147"/>
      <c r="AA822" s="147"/>
      <c r="AB822" s="147"/>
      <c r="AC822" s="147"/>
      <c r="AD822" s="147"/>
      <c r="AE822" s="147"/>
      <c r="AF822" s="147"/>
      <c r="AG822" s="147" t="s">
        <v>305</v>
      </c>
      <c r="AH822" s="147">
        <v>0</v>
      </c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</row>
    <row r="823" spans="1:60" outlineLevel="3" x14ac:dyDescent="0.2">
      <c r="A823" s="154"/>
      <c r="B823" s="155"/>
      <c r="C823" s="188" t="s">
        <v>1245</v>
      </c>
      <c r="D823" s="159"/>
      <c r="E823" s="160">
        <v>1</v>
      </c>
      <c r="F823" s="157"/>
      <c r="G823" s="157"/>
      <c r="H823" s="157"/>
      <c r="I823" s="157"/>
      <c r="J823" s="157"/>
      <c r="K823" s="157"/>
      <c r="L823" s="157"/>
      <c r="M823" s="157"/>
      <c r="N823" s="156"/>
      <c r="O823" s="156"/>
      <c r="P823" s="156"/>
      <c r="Q823" s="156"/>
      <c r="R823" s="157"/>
      <c r="S823" s="157"/>
      <c r="T823" s="157"/>
      <c r="U823" s="157"/>
      <c r="V823" s="157"/>
      <c r="W823" s="157"/>
      <c r="X823" s="157"/>
      <c r="Y823" s="157"/>
      <c r="Z823" s="147"/>
      <c r="AA823" s="147"/>
      <c r="AB823" s="147"/>
      <c r="AC823" s="147"/>
      <c r="AD823" s="147"/>
      <c r="AE823" s="147"/>
      <c r="AF823" s="147"/>
      <c r="AG823" s="147" t="s">
        <v>305</v>
      </c>
      <c r="AH823" s="147">
        <v>0</v>
      </c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</row>
    <row r="824" spans="1:60" ht="45" outlineLevel="1" x14ac:dyDescent="0.2">
      <c r="A824" s="173">
        <v>270</v>
      </c>
      <c r="B824" s="174" t="s">
        <v>1246</v>
      </c>
      <c r="C824" s="187" t="s">
        <v>1247</v>
      </c>
      <c r="D824" s="175" t="s">
        <v>314</v>
      </c>
      <c r="E824" s="176">
        <v>1</v>
      </c>
      <c r="F824" s="177"/>
      <c r="G824" s="178">
        <f>ROUND(E824*F824,2)</f>
        <v>0</v>
      </c>
      <c r="H824" s="158"/>
      <c r="I824" s="157">
        <f>ROUND(E824*H824,2)</f>
        <v>0</v>
      </c>
      <c r="J824" s="158"/>
      <c r="K824" s="157">
        <f>ROUND(E824*J824,2)</f>
        <v>0</v>
      </c>
      <c r="L824" s="157">
        <v>21</v>
      </c>
      <c r="M824" s="157">
        <f>G824*(1+L824/100)</f>
        <v>0</v>
      </c>
      <c r="N824" s="156">
        <v>3.15E-2</v>
      </c>
      <c r="O824" s="156">
        <f>ROUND(E824*N824,2)</f>
        <v>0.03</v>
      </c>
      <c r="P824" s="156">
        <v>0</v>
      </c>
      <c r="Q824" s="156">
        <f>ROUND(E824*P824,2)</f>
        <v>0</v>
      </c>
      <c r="R824" s="157"/>
      <c r="S824" s="157" t="s">
        <v>332</v>
      </c>
      <c r="T824" s="157" t="s">
        <v>333</v>
      </c>
      <c r="U824" s="157">
        <v>0</v>
      </c>
      <c r="V824" s="157">
        <f>ROUND(E824*U824,2)</f>
        <v>0</v>
      </c>
      <c r="W824" s="157"/>
      <c r="X824" s="157" t="s">
        <v>334</v>
      </c>
      <c r="Y824" s="157" t="s">
        <v>302</v>
      </c>
      <c r="Z824" s="147"/>
      <c r="AA824" s="147"/>
      <c r="AB824" s="147"/>
      <c r="AC824" s="147"/>
      <c r="AD824" s="147"/>
      <c r="AE824" s="147"/>
      <c r="AF824" s="147"/>
      <c r="AG824" s="147" t="s">
        <v>335</v>
      </c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</row>
    <row r="825" spans="1:60" outlineLevel="2" x14ac:dyDescent="0.2">
      <c r="A825" s="154"/>
      <c r="B825" s="155"/>
      <c r="C825" s="188" t="s">
        <v>1244</v>
      </c>
      <c r="D825" s="159"/>
      <c r="E825" s="160">
        <v>1</v>
      </c>
      <c r="F825" s="157"/>
      <c r="G825" s="157"/>
      <c r="H825" s="157"/>
      <c r="I825" s="157"/>
      <c r="J825" s="157"/>
      <c r="K825" s="157"/>
      <c r="L825" s="157"/>
      <c r="M825" s="157"/>
      <c r="N825" s="156"/>
      <c r="O825" s="156"/>
      <c r="P825" s="156"/>
      <c r="Q825" s="156"/>
      <c r="R825" s="157"/>
      <c r="S825" s="157"/>
      <c r="T825" s="157"/>
      <c r="U825" s="157"/>
      <c r="V825" s="157"/>
      <c r="W825" s="157"/>
      <c r="X825" s="157"/>
      <c r="Y825" s="157"/>
      <c r="Z825" s="147"/>
      <c r="AA825" s="147"/>
      <c r="AB825" s="147"/>
      <c r="AC825" s="147"/>
      <c r="AD825" s="147"/>
      <c r="AE825" s="147"/>
      <c r="AF825" s="147"/>
      <c r="AG825" s="147" t="s">
        <v>305</v>
      </c>
      <c r="AH825" s="147">
        <v>0</v>
      </c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</row>
    <row r="826" spans="1:60" ht="56.25" outlineLevel="1" x14ac:dyDescent="0.2">
      <c r="A826" s="173">
        <v>271</v>
      </c>
      <c r="B826" s="174" t="s">
        <v>1248</v>
      </c>
      <c r="C826" s="187" t="s">
        <v>1249</v>
      </c>
      <c r="D826" s="175" t="s">
        <v>314</v>
      </c>
      <c r="E826" s="176">
        <v>1</v>
      </c>
      <c r="F826" s="177"/>
      <c r="G826" s="178">
        <f>ROUND(E826*F826,2)</f>
        <v>0</v>
      </c>
      <c r="H826" s="158"/>
      <c r="I826" s="157">
        <f>ROUND(E826*H826,2)</f>
        <v>0</v>
      </c>
      <c r="J826" s="158"/>
      <c r="K826" s="157">
        <f>ROUND(E826*J826,2)</f>
        <v>0</v>
      </c>
      <c r="L826" s="157">
        <v>21</v>
      </c>
      <c r="M826" s="157">
        <f>G826*(1+L826/100)</f>
        <v>0</v>
      </c>
      <c r="N826" s="156">
        <v>5.0999999999999997E-2</v>
      </c>
      <c r="O826" s="156">
        <f>ROUND(E826*N826,2)</f>
        <v>0.05</v>
      </c>
      <c r="P826" s="156">
        <v>0</v>
      </c>
      <c r="Q826" s="156">
        <f>ROUND(E826*P826,2)</f>
        <v>0</v>
      </c>
      <c r="R826" s="157"/>
      <c r="S826" s="157" t="s">
        <v>332</v>
      </c>
      <c r="T826" s="157" t="s">
        <v>333</v>
      </c>
      <c r="U826" s="157">
        <v>0</v>
      </c>
      <c r="V826" s="157">
        <f>ROUND(E826*U826,2)</f>
        <v>0</v>
      </c>
      <c r="W826" s="157"/>
      <c r="X826" s="157" t="s">
        <v>334</v>
      </c>
      <c r="Y826" s="157" t="s">
        <v>302</v>
      </c>
      <c r="Z826" s="147"/>
      <c r="AA826" s="147"/>
      <c r="AB826" s="147"/>
      <c r="AC826" s="147"/>
      <c r="AD826" s="147"/>
      <c r="AE826" s="147"/>
      <c r="AF826" s="147"/>
      <c r="AG826" s="147" t="s">
        <v>335</v>
      </c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</row>
    <row r="827" spans="1:60" outlineLevel="2" x14ac:dyDescent="0.2">
      <c r="A827" s="154"/>
      <c r="B827" s="155"/>
      <c r="C827" s="188" t="s">
        <v>1245</v>
      </c>
      <c r="D827" s="159"/>
      <c r="E827" s="160">
        <v>1</v>
      </c>
      <c r="F827" s="157"/>
      <c r="G827" s="157"/>
      <c r="H827" s="157"/>
      <c r="I827" s="157"/>
      <c r="J827" s="157"/>
      <c r="K827" s="157"/>
      <c r="L827" s="157"/>
      <c r="M827" s="157"/>
      <c r="N827" s="156"/>
      <c r="O827" s="156"/>
      <c r="P827" s="156"/>
      <c r="Q827" s="156"/>
      <c r="R827" s="157"/>
      <c r="S827" s="157"/>
      <c r="T827" s="157"/>
      <c r="U827" s="157"/>
      <c r="V827" s="157"/>
      <c r="W827" s="157"/>
      <c r="X827" s="157"/>
      <c r="Y827" s="157"/>
      <c r="Z827" s="147"/>
      <c r="AA827" s="147"/>
      <c r="AB827" s="147"/>
      <c r="AC827" s="147"/>
      <c r="AD827" s="147"/>
      <c r="AE827" s="147"/>
      <c r="AF827" s="147"/>
      <c r="AG827" s="147" t="s">
        <v>305</v>
      </c>
      <c r="AH827" s="147">
        <v>0</v>
      </c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</row>
    <row r="828" spans="1:60" ht="45" outlineLevel="1" x14ac:dyDescent="0.2">
      <c r="A828" s="173">
        <v>272</v>
      </c>
      <c r="B828" s="174" t="s">
        <v>1250</v>
      </c>
      <c r="C828" s="187" t="s">
        <v>1251</v>
      </c>
      <c r="D828" s="175" t="s">
        <v>314</v>
      </c>
      <c r="E828" s="176">
        <v>1</v>
      </c>
      <c r="F828" s="177"/>
      <c r="G828" s="178">
        <f>ROUND(E828*F828,2)</f>
        <v>0</v>
      </c>
      <c r="H828" s="158"/>
      <c r="I828" s="157">
        <f>ROUND(E828*H828,2)</f>
        <v>0</v>
      </c>
      <c r="J828" s="158"/>
      <c r="K828" s="157">
        <f>ROUND(E828*J828,2)</f>
        <v>0</v>
      </c>
      <c r="L828" s="157">
        <v>21</v>
      </c>
      <c r="M828" s="157">
        <f>G828*(1+L828/100)</f>
        <v>0</v>
      </c>
      <c r="N828" s="156">
        <v>3.15E-2</v>
      </c>
      <c r="O828" s="156">
        <f>ROUND(E828*N828,2)</f>
        <v>0.03</v>
      </c>
      <c r="P828" s="156">
        <v>0</v>
      </c>
      <c r="Q828" s="156">
        <f>ROUND(E828*P828,2)</f>
        <v>0</v>
      </c>
      <c r="R828" s="157"/>
      <c r="S828" s="157" t="s">
        <v>332</v>
      </c>
      <c r="T828" s="157" t="s">
        <v>333</v>
      </c>
      <c r="U828" s="157">
        <v>0</v>
      </c>
      <c r="V828" s="157">
        <f>ROUND(E828*U828,2)</f>
        <v>0</v>
      </c>
      <c r="W828" s="157"/>
      <c r="X828" s="157" t="s">
        <v>334</v>
      </c>
      <c r="Y828" s="157" t="s">
        <v>302</v>
      </c>
      <c r="Z828" s="147"/>
      <c r="AA828" s="147"/>
      <c r="AB828" s="147"/>
      <c r="AC828" s="147"/>
      <c r="AD828" s="147"/>
      <c r="AE828" s="147"/>
      <c r="AF828" s="147"/>
      <c r="AG828" s="147" t="s">
        <v>335</v>
      </c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</row>
    <row r="829" spans="1:60" outlineLevel="2" x14ac:dyDescent="0.2">
      <c r="A829" s="154"/>
      <c r="B829" s="155"/>
      <c r="C829" s="188" t="s">
        <v>1252</v>
      </c>
      <c r="D829" s="159"/>
      <c r="E829" s="160">
        <v>1</v>
      </c>
      <c r="F829" s="157"/>
      <c r="G829" s="157"/>
      <c r="H829" s="157"/>
      <c r="I829" s="157"/>
      <c r="J829" s="157"/>
      <c r="K829" s="157"/>
      <c r="L829" s="157"/>
      <c r="M829" s="157"/>
      <c r="N829" s="156"/>
      <c r="O829" s="156"/>
      <c r="P829" s="156"/>
      <c r="Q829" s="156"/>
      <c r="R829" s="157"/>
      <c r="S829" s="157"/>
      <c r="T829" s="157"/>
      <c r="U829" s="157"/>
      <c r="V829" s="157"/>
      <c r="W829" s="157"/>
      <c r="X829" s="157"/>
      <c r="Y829" s="157"/>
      <c r="Z829" s="147"/>
      <c r="AA829" s="147"/>
      <c r="AB829" s="147"/>
      <c r="AC829" s="147"/>
      <c r="AD829" s="147"/>
      <c r="AE829" s="147"/>
      <c r="AF829" s="147"/>
      <c r="AG829" s="147" t="s">
        <v>305</v>
      </c>
      <c r="AH829" s="147">
        <v>0</v>
      </c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</row>
    <row r="830" spans="1:60" outlineLevel="1" x14ac:dyDescent="0.2">
      <c r="A830" s="173">
        <v>273</v>
      </c>
      <c r="B830" s="174" t="s">
        <v>1253</v>
      </c>
      <c r="C830" s="187" t="s">
        <v>1254</v>
      </c>
      <c r="D830" s="175" t="s">
        <v>314</v>
      </c>
      <c r="E830" s="176">
        <v>2</v>
      </c>
      <c r="F830" s="177"/>
      <c r="G830" s="178">
        <f>ROUND(E830*F830,2)</f>
        <v>0</v>
      </c>
      <c r="H830" s="158"/>
      <c r="I830" s="157">
        <f>ROUND(E830*H830,2)</f>
        <v>0</v>
      </c>
      <c r="J830" s="158"/>
      <c r="K830" s="157">
        <f>ROUND(E830*J830,2)</f>
        <v>0</v>
      </c>
      <c r="L830" s="157">
        <v>21</v>
      </c>
      <c r="M830" s="157">
        <f>G830*(1+L830/100)</f>
        <v>0</v>
      </c>
      <c r="N830" s="156">
        <v>0</v>
      </c>
      <c r="O830" s="156">
        <f>ROUND(E830*N830,2)</f>
        <v>0</v>
      </c>
      <c r="P830" s="156">
        <v>0</v>
      </c>
      <c r="Q830" s="156">
        <f>ROUND(E830*P830,2)</f>
        <v>0</v>
      </c>
      <c r="R830" s="157"/>
      <c r="S830" s="157" t="s">
        <v>300</v>
      </c>
      <c r="T830" s="157" t="s">
        <v>300</v>
      </c>
      <c r="U830" s="157">
        <v>0.46500000000000002</v>
      </c>
      <c r="V830" s="157">
        <f>ROUND(E830*U830,2)</f>
        <v>0.93</v>
      </c>
      <c r="W830" s="157"/>
      <c r="X830" s="157" t="s">
        <v>301</v>
      </c>
      <c r="Y830" s="157" t="s">
        <v>302</v>
      </c>
      <c r="Z830" s="147"/>
      <c r="AA830" s="147"/>
      <c r="AB830" s="147"/>
      <c r="AC830" s="147"/>
      <c r="AD830" s="147"/>
      <c r="AE830" s="147"/>
      <c r="AF830" s="147"/>
      <c r="AG830" s="147" t="s">
        <v>303</v>
      </c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</row>
    <row r="831" spans="1:60" outlineLevel="2" x14ac:dyDescent="0.2">
      <c r="A831" s="154"/>
      <c r="B831" s="155"/>
      <c r="C831" s="188" t="s">
        <v>1255</v>
      </c>
      <c r="D831" s="159"/>
      <c r="E831" s="160">
        <v>2</v>
      </c>
      <c r="F831" s="157"/>
      <c r="G831" s="157"/>
      <c r="H831" s="157"/>
      <c r="I831" s="157"/>
      <c r="J831" s="157"/>
      <c r="K831" s="157"/>
      <c r="L831" s="157"/>
      <c r="M831" s="157"/>
      <c r="N831" s="156"/>
      <c r="O831" s="156"/>
      <c r="P831" s="156"/>
      <c r="Q831" s="156"/>
      <c r="R831" s="157"/>
      <c r="S831" s="157"/>
      <c r="T831" s="157"/>
      <c r="U831" s="157"/>
      <c r="V831" s="157"/>
      <c r="W831" s="157"/>
      <c r="X831" s="157"/>
      <c r="Y831" s="157"/>
      <c r="Z831" s="147"/>
      <c r="AA831" s="147"/>
      <c r="AB831" s="147"/>
      <c r="AC831" s="147"/>
      <c r="AD831" s="147"/>
      <c r="AE831" s="147"/>
      <c r="AF831" s="147"/>
      <c r="AG831" s="147" t="s">
        <v>305</v>
      </c>
      <c r="AH831" s="147">
        <v>0</v>
      </c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</row>
    <row r="832" spans="1:60" outlineLevel="1" x14ac:dyDescent="0.2">
      <c r="A832" s="173">
        <v>274</v>
      </c>
      <c r="B832" s="174" t="s">
        <v>1256</v>
      </c>
      <c r="C832" s="187" t="s">
        <v>1257</v>
      </c>
      <c r="D832" s="175" t="s">
        <v>314</v>
      </c>
      <c r="E832" s="176">
        <v>2</v>
      </c>
      <c r="F832" s="177"/>
      <c r="G832" s="178">
        <f>ROUND(E832*F832,2)</f>
        <v>0</v>
      </c>
      <c r="H832" s="158"/>
      <c r="I832" s="157">
        <f>ROUND(E832*H832,2)</f>
        <v>0</v>
      </c>
      <c r="J832" s="158"/>
      <c r="K832" s="157">
        <f>ROUND(E832*J832,2)</f>
        <v>0</v>
      </c>
      <c r="L832" s="157">
        <v>21</v>
      </c>
      <c r="M832" s="157">
        <f>G832*(1+L832/100)</f>
        <v>0</v>
      </c>
      <c r="N832" s="156">
        <v>5.5799999999999999E-3</v>
      </c>
      <c r="O832" s="156">
        <f>ROUND(E832*N832,2)</f>
        <v>0.01</v>
      </c>
      <c r="P832" s="156">
        <v>0</v>
      </c>
      <c r="Q832" s="156">
        <f>ROUND(E832*P832,2)</f>
        <v>0</v>
      </c>
      <c r="R832" s="157" t="s">
        <v>349</v>
      </c>
      <c r="S832" s="157" t="s">
        <v>300</v>
      </c>
      <c r="T832" s="157" t="s">
        <v>300</v>
      </c>
      <c r="U832" s="157">
        <v>0</v>
      </c>
      <c r="V832" s="157">
        <f>ROUND(E832*U832,2)</f>
        <v>0</v>
      </c>
      <c r="W832" s="157"/>
      <c r="X832" s="157" t="s">
        <v>334</v>
      </c>
      <c r="Y832" s="157" t="s">
        <v>302</v>
      </c>
      <c r="Z832" s="147"/>
      <c r="AA832" s="147"/>
      <c r="AB832" s="147"/>
      <c r="AC832" s="147"/>
      <c r="AD832" s="147"/>
      <c r="AE832" s="147"/>
      <c r="AF832" s="147"/>
      <c r="AG832" s="147" t="s">
        <v>335</v>
      </c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</row>
    <row r="833" spans="1:60" outlineLevel="2" x14ac:dyDescent="0.2">
      <c r="A833" s="154"/>
      <c r="B833" s="155"/>
      <c r="C833" s="188" t="s">
        <v>1258</v>
      </c>
      <c r="D833" s="159"/>
      <c r="E833" s="160">
        <v>2</v>
      </c>
      <c r="F833" s="157"/>
      <c r="G833" s="157"/>
      <c r="H833" s="157"/>
      <c r="I833" s="157"/>
      <c r="J833" s="157"/>
      <c r="K833" s="157"/>
      <c r="L833" s="157"/>
      <c r="M833" s="157"/>
      <c r="N833" s="156"/>
      <c r="O833" s="156"/>
      <c r="P833" s="156"/>
      <c r="Q833" s="156"/>
      <c r="R833" s="157"/>
      <c r="S833" s="157"/>
      <c r="T833" s="157"/>
      <c r="U833" s="157"/>
      <c r="V833" s="157"/>
      <c r="W833" s="157"/>
      <c r="X833" s="157"/>
      <c r="Y833" s="157"/>
      <c r="Z833" s="147"/>
      <c r="AA833" s="147"/>
      <c r="AB833" s="147"/>
      <c r="AC833" s="147"/>
      <c r="AD833" s="147"/>
      <c r="AE833" s="147"/>
      <c r="AF833" s="147"/>
      <c r="AG833" s="147" t="s">
        <v>305</v>
      </c>
      <c r="AH833" s="147">
        <v>0</v>
      </c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</row>
    <row r="834" spans="1:60" ht="22.5" outlineLevel="1" x14ac:dyDescent="0.2">
      <c r="A834" s="173">
        <v>275</v>
      </c>
      <c r="B834" s="174" t="s">
        <v>1259</v>
      </c>
      <c r="C834" s="187" t="s">
        <v>1260</v>
      </c>
      <c r="D834" s="175" t="s">
        <v>314</v>
      </c>
      <c r="E834" s="176">
        <v>21</v>
      </c>
      <c r="F834" s="177"/>
      <c r="G834" s="178">
        <f>ROUND(E834*F834,2)</f>
        <v>0</v>
      </c>
      <c r="H834" s="158"/>
      <c r="I834" s="157">
        <f>ROUND(E834*H834,2)</f>
        <v>0</v>
      </c>
      <c r="J834" s="158"/>
      <c r="K834" s="157">
        <f>ROUND(E834*J834,2)</f>
        <v>0</v>
      </c>
      <c r="L834" s="157">
        <v>21</v>
      </c>
      <c r="M834" s="157">
        <f>G834*(1+L834/100)</f>
        <v>0</v>
      </c>
      <c r="N834" s="156">
        <v>2.0000000000000002E-5</v>
      </c>
      <c r="O834" s="156">
        <f>ROUND(E834*N834,2)</f>
        <v>0</v>
      </c>
      <c r="P834" s="156">
        <v>0</v>
      </c>
      <c r="Q834" s="156">
        <f>ROUND(E834*P834,2)</f>
        <v>0</v>
      </c>
      <c r="R834" s="157"/>
      <c r="S834" s="157" t="s">
        <v>300</v>
      </c>
      <c r="T834" s="157" t="s">
        <v>300</v>
      </c>
      <c r="U834" s="157">
        <v>4.0199999999999996</v>
      </c>
      <c r="V834" s="157">
        <f>ROUND(E834*U834,2)</f>
        <v>84.42</v>
      </c>
      <c r="W834" s="157"/>
      <c r="X834" s="157" t="s">
        <v>301</v>
      </c>
      <c r="Y834" s="157" t="s">
        <v>302</v>
      </c>
      <c r="Z834" s="147"/>
      <c r="AA834" s="147"/>
      <c r="AB834" s="147"/>
      <c r="AC834" s="147"/>
      <c r="AD834" s="147"/>
      <c r="AE834" s="147"/>
      <c r="AF834" s="147"/>
      <c r="AG834" s="147" t="s">
        <v>303</v>
      </c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</row>
    <row r="835" spans="1:60" outlineLevel="2" x14ac:dyDescent="0.2">
      <c r="A835" s="154"/>
      <c r="B835" s="155"/>
      <c r="C835" s="188" t="s">
        <v>1261</v>
      </c>
      <c r="D835" s="159"/>
      <c r="E835" s="160">
        <v>1</v>
      </c>
      <c r="F835" s="157"/>
      <c r="G835" s="157"/>
      <c r="H835" s="157"/>
      <c r="I835" s="157"/>
      <c r="J835" s="157"/>
      <c r="K835" s="157"/>
      <c r="L835" s="157"/>
      <c r="M835" s="157"/>
      <c r="N835" s="156"/>
      <c r="O835" s="156"/>
      <c r="P835" s="156"/>
      <c r="Q835" s="156"/>
      <c r="R835" s="157"/>
      <c r="S835" s="157"/>
      <c r="T835" s="157"/>
      <c r="U835" s="157"/>
      <c r="V835" s="157"/>
      <c r="W835" s="157"/>
      <c r="X835" s="157"/>
      <c r="Y835" s="157"/>
      <c r="Z835" s="147"/>
      <c r="AA835" s="147"/>
      <c r="AB835" s="147"/>
      <c r="AC835" s="147"/>
      <c r="AD835" s="147"/>
      <c r="AE835" s="147"/>
      <c r="AF835" s="147"/>
      <c r="AG835" s="147" t="s">
        <v>305</v>
      </c>
      <c r="AH835" s="147">
        <v>0</v>
      </c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</row>
    <row r="836" spans="1:60" outlineLevel="3" x14ac:dyDescent="0.2">
      <c r="A836" s="154"/>
      <c r="B836" s="155"/>
      <c r="C836" s="188" t="s">
        <v>1262</v>
      </c>
      <c r="D836" s="159"/>
      <c r="E836" s="160">
        <v>10</v>
      </c>
      <c r="F836" s="157"/>
      <c r="G836" s="157"/>
      <c r="H836" s="157"/>
      <c r="I836" s="157"/>
      <c r="J836" s="157"/>
      <c r="K836" s="157"/>
      <c r="L836" s="157"/>
      <c r="M836" s="157"/>
      <c r="N836" s="156"/>
      <c r="O836" s="156"/>
      <c r="P836" s="156"/>
      <c r="Q836" s="156"/>
      <c r="R836" s="157"/>
      <c r="S836" s="157"/>
      <c r="T836" s="157"/>
      <c r="U836" s="157"/>
      <c r="V836" s="157"/>
      <c r="W836" s="157"/>
      <c r="X836" s="157"/>
      <c r="Y836" s="157"/>
      <c r="Z836" s="147"/>
      <c r="AA836" s="147"/>
      <c r="AB836" s="147"/>
      <c r="AC836" s="147"/>
      <c r="AD836" s="147"/>
      <c r="AE836" s="147"/>
      <c r="AF836" s="147"/>
      <c r="AG836" s="147" t="s">
        <v>305</v>
      </c>
      <c r="AH836" s="147">
        <v>0</v>
      </c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</row>
    <row r="837" spans="1:60" outlineLevel="3" x14ac:dyDescent="0.2">
      <c r="A837" s="154"/>
      <c r="B837" s="155"/>
      <c r="C837" s="188" t="s">
        <v>1263</v>
      </c>
      <c r="D837" s="159"/>
      <c r="E837" s="160">
        <v>8</v>
      </c>
      <c r="F837" s="157"/>
      <c r="G837" s="157"/>
      <c r="H837" s="157"/>
      <c r="I837" s="157"/>
      <c r="J837" s="157"/>
      <c r="K837" s="157"/>
      <c r="L837" s="157"/>
      <c r="M837" s="157"/>
      <c r="N837" s="156"/>
      <c r="O837" s="156"/>
      <c r="P837" s="156"/>
      <c r="Q837" s="156"/>
      <c r="R837" s="157"/>
      <c r="S837" s="157"/>
      <c r="T837" s="157"/>
      <c r="U837" s="157"/>
      <c r="V837" s="157"/>
      <c r="W837" s="157"/>
      <c r="X837" s="157"/>
      <c r="Y837" s="157"/>
      <c r="Z837" s="147"/>
      <c r="AA837" s="147"/>
      <c r="AB837" s="147"/>
      <c r="AC837" s="147"/>
      <c r="AD837" s="147"/>
      <c r="AE837" s="147"/>
      <c r="AF837" s="147"/>
      <c r="AG837" s="147" t="s">
        <v>305</v>
      </c>
      <c r="AH837" s="147">
        <v>0</v>
      </c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</row>
    <row r="838" spans="1:60" outlineLevel="3" x14ac:dyDescent="0.2">
      <c r="A838" s="154"/>
      <c r="B838" s="155"/>
      <c r="C838" s="188" t="s">
        <v>1264</v>
      </c>
      <c r="D838" s="159"/>
      <c r="E838" s="160">
        <v>2</v>
      </c>
      <c r="F838" s="157"/>
      <c r="G838" s="157"/>
      <c r="H838" s="157"/>
      <c r="I838" s="157"/>
      <c r="J838" s="157"/>
      <c r="K838" s="157"/>
      <c r="L838" s="157"/>
      <c r="M838" s="157"/>
      <c r="N838" s="156"/>
      <c r="O838" s="156"/>
      <c r="P838" s="156"/>
      <c r="Q838" s="156"/>
      <c r="R838" s="157"/>
      <c r="S838" s="157"/>
      <c r="T838" s="157"/>
      <c r="U838" s="157"/>
      <c r="V838" s="157"/>
      <c r="W838" s="157"/>
      <c r="X838" s="157"/>
      <c r="Y838" s="157"/>
      <c r="Z838" s="147"/>
      <c r="AA838" s="147"/>
      <c r="AB838" s="147"/>
      <c r="AC838" s="147"/>
      <c r="AD838" s="147"/>
      <c r="AE838" s="147"/>
      <c r="AF838" s="147"/>
      <c r="AG838" s="147" t="s">
        <v>305</v>
      </c>
      <c r="AH838" s="147">
        <v>0</v>
      </c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</row>
    <row r="839" spans="1:60" ht="22.5" outlineLevel="1" x14ac:dyDescent="0.2">
      <c r="A839" s="173">
        <v>276</v>
      </c>
      <c r="B839" s="174" t="s">
        <v>1265</v>
      </c>
      <c r="C839" s="187" t="s">
        <v>1266</v>
      </c>
      <c r="D839" s="175" t="s">
        <v>314</v>
      </c>
      <c r="E839" s="176">
        <v>1</v>
      </c>
      <c r="F839" s="177"/>
      <c r="G839" s="178">
        <f>ROUND(E839*F839,2)</f>
        <v>0</v>
      </c>
      <c r="H839" s="158"/>
      <c r="I839" s="157">
        <f>ROUND(E839*H839,2)</f>
        <v>0</v>
      </c>
      <c r="J839" s="158"/>
      <c r="K839" s="157">
        <f>ROUND(E839*J839,2)</f>
        <v>0</v>
      </c>
      <c r="L839" s="157">
        <v>21</v>
      </c>
      <c r="M839" s="157">
        <f>G839*(1+L839/100)</f>
        <v>0</v>
      </c>
      <c r="N839" s="156">
        <v>0.02</v>
      </c>
      <c r="O839" s="156">
        <f>ROUND(E839*N839,2)</f>
        <v>0.02</v>
      </c>
      <c r="P839" s="156">
        <v>0</v>
      </c>
      <c r="Q839" s="156">
        <f>ROUND(E839*P839,2)</f>
        <v>0</v>
      </c>
      <c r="R839" s="157"/>
      <c r="S839" s="157" t="s">
        <v>332</v>
      </c>
      <c r="T839" s="157" t="s">
        <v>333</v>
      </c>
      <c r="U839" s="157">
        <v>0</v>
      </c>
      <c r="V839" s="157">
        <f>ROUND(E839*U839,2)</f>
        <v>0</v>
      </c>
      <c r="W839" s="157"/>
      <c r="X839" s="157" t="s">
        <v>334</v>
      </c>
      <c r="Y839" s="157" t="s">
        <v>302</v>
      </c>
      <c r="Z839" s="147"/>
      <c r="AA839" s="147"/>
      <c r="AB839" s="147"/>
      <c r="AC839" s="147"/>
      <c r="AD839" s="147"/>
      <c r="AE839" s="147"/>
      <c r="AF839" s="147"/>
      <c r="AG839" s="147" t="s">
        <v>335</v>
      </c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</row>
    <row r="840" spans="1:60" outlineLevel="2" x14ac:dyDescent="0.2">
      <c r="A840" s="154"/>
      <c r="B840" s="155"/>
      <c r="C840" s="188" t="s">
        <v>1261</v>
      </c>
      <c r="D840" s="159"/>
      <c r="E840" s="160">
        <v>1</v>
      </c>
      <c r="F840" s="157"/>
      <c r="G840" s="157"/>
      <c r="H840" s="157"/>
      <c r="I840" s="157"/>
      <c r="J840" s="157"/>
      <c r="K840" s="157"/>
      <c r="L840" s="157"/>
      <c r="M840" s="157"/>
      <c r="N840" s="156"/>
      <c r="O840" s="156"/>
      <c r="P840" s="156"/>
      <c r="Q840" s="156"/>
      <c r="R840" s="157"/>
      <c r="S840" s="157"/>
      <c r="T840" s="157"/>
      <c r="U840" s="157"/>
      <c r="V840" s="157"/>
      <c r="W840" s="157"/>
      <c r="X840" s="157"/>
      <c r="Y840" s="157"/>
      <c r="Z840" s="147"/>
      <c r="AA840" s="147"/>
      <c r="AB840" s="147"/>
      <c r="AC840" s="147"/>
      <c r="AD840" s="147"/>
      <c r="AE840" s="147"/>
      <c r="AF840" s="147"/>
      <c r="AG840" s="147" t="s">
        <v>305</v>
      </c>
      <c r="AH840" s="147">
        <v>0</v>
      </c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</row>
    <row r="841" spans="1:60" ht="22.5" outlineLevel="1" x14ac:dyDescent="0.2">
      <c r="A841" s="173">
        <v>277</v>
      </c>
      <c r="B841" s="174" t="s">
        <v>1267</v>
      </c>
      <c r="C841" s="187" t="s">
        <v>1268</v>
      </c>
      <c r="D841" s="175" t="s">
        <v>314</v>
      </c>
      <c r="E841" s="176">
        <v>10</v>
      </c>
      <c r="F841" s="177"/>
      <c r="G841" s="178">
        <f>ROUND(E841*F841,2)</f>
        <v>0</v>
      </c>
      <c r="H841" s="158"/>
      <c r="I841" s="157">
        <f>ROUND(E841*H841,2)</f>
        <v>0</v>
      </c>
      <c r="J841" s="158"/>
      <c r="K841" s="157">
        <f>ROUND(E841*J841,2)</f>
        <v>0</v>
      </c>
      <c r="L841" s="157">
        <v>21</v>
      </c>
      <c r="M841" s="157">
        <f>G841*(1+L841/100)</f>
        <v>0</v>
      </c>
      <c r="N841" s="156">
        <v>0.02</v>
      </c>
      <c r="O841" s="156">
        <f>ROUND(E841*N841,2)</f>
        <v>0.2</v>
      </c>
      <c r="P841" s="156">
        <v>0</v>
      </c>
      <c r="Q841" s="156">
        <f>ROUND(E841*P841,2)</f>
        <v>0</v>
      </c>
      <c r="R841" s="157"/>
      <c r="S841" s="157" t="s">
        <v>332</v>
      </c>
      <c r="T841" s="157" t="s">
        <v>333</v>
      </c>
      <c r="U841" s="157">
        <v>0</v>
      </c>
      <c r="V841" s="157">
        <f>ROUND(E841*U841,2)</f>
        <v>0</v>
      </c>
      <c r="W841" s="157"/>
      <c r="X841" s="157" t="s">
        <v>334</v>
      </c>
      <c r="Y841" s="157" t="s">
        <v>302</v>
      </c>
      <c r="Z841" s="147"/>
      <c r="AA841" s="147"/>
      <c r="AB841" s="147"/>
      <c r="AC841" s="147"/>
      <c r="AD841" s="147"/>
      <c r="AE841" s="147"/>
      <c r="AF841" s="147"/>
      <c r="AG841" s="147" t="s">
        <v>335</v>
      </c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</row>
    <row r="842" spans="1:60" outlineLevel="2" x14ac:dyDescent="0.2">
      <c r="A842" s="154"/>
      <c r="B842" s="155"/>
      <c r="C842" s="188" t="s">
        <v>1262</v>
      </c>
      <c r="D842" s="159"/>
      <c r="E842" s="160">
        <v>10</v>
      </c>
      <c r="F842" s="157"/>
      <c r="G842" s="157"/>
      <c r="H842" s="157"/>
      <c r="I842" s="157"/>
      <c r="J842" s="157"/>
      <c r="K842" s="157"/>
      <c r="L842" s="157"/>
      <c r="M842" s="157"/>
      <c r="N842" s="156"/>
      <c r="O842" s="156"/>
      <c r="P842" s="156"/>
      <c r="Q842" s="156"/>
      <c r="R842" s="157"/>
      <c r="S842" s="157"/>
      <c r="T842" s="157"/>
      <c r="U842" s="157"/>
      <c r="V842" s="157"/>
      <c r="W842" s="157"/>
      <c r="X842" s="157"/>
      <c r="Y842" s="157"/>
      <c r="Z842" s="147"/>
      <c r="AA842" s="147"/>
      <c r="AB842" s="147"/>
      <c r="AC842" s="147"/>
      <c r="AD842" s="147"/>
      <c r="AE842" s="147"/>
      <c r="AF842" s="147"/>
      <c r="AG842" s="147" t="s">
        <v>305</v>
      </c>
      <c r="AH842" s="147">
        <v>0</v>
      </c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</row>
    <row r="843" spans="1:60" ht="22.5" outlineLevel="1" x14ac:dyDescent="0.2">
      <c r="A843" s="173">
        <v>278</v>
      </c>
      <c r="B843" s="174" t="s">
        <v>1269</v>
      </c>
      <c r="C843" s="187" t="s">
        <v>1270</v>
      </c>
      <c r="D843" s="175" t="s">
        <v>314</v>
      </c>
      <c r="E843" s="176">
        <v>7</v>
      </c>
      <c r="F843" s="177"/>
      <c r="G843" s="178">
        <f>ROUND(E843*F843,2)</f>
        <v>0</v>
      </c>
      <c r="H843" s="158"/>
      <c r="I843" s="157">
        <f>ROUND(E843*H843,2)</f>
        <v>0</v>
      </c>
      <c r="J843" s="158"/>
      <c r="K843" s="157">
        <f>ROUND(E843*J843,2)</f>
        <v>0</v>
      </c>
      <c r="L843" s="157">
        <v>21</v>
      </c>
      <c r="M843" s="157">
        <f>G843*(1+L843/100)</f>
        <v>0</v>
      </c>
      <c r="N843" s="156">
        <v>0.02</v>
      </c>
      <c r="O843" s="156">
        <f>ROUND(E843*N843,2)</f>
        <v>0.14000000000000001</v>
      </c>
      <c r="P843" s="156">
        <v>0</v>
      </c>
      <c r="Q843" s="156">
        <f>ROUND(E843*P843,2)</f>
        <v>0</v>
      </c>
      <c r="R843" s="157"/>
      <c r="S843" s="157" t="s">
        <v>332</v>
      </c>
      <c r="T843" s="157" t="s">
        <v>333</v>
      </c>
      <c r="U843" s="157">
        <v>0</v>
      </c>
      <c r="V843" s="157">
        <f>ROUND(E843*U843,2)</f>
        <v>0</v>
      </c>
      <c r="W843" s="157"/>
      <c r="X843" s="157" t="s">
        <v>334</v>
      </c>
      <c r="Y843" s="157" t="s">
        <v>302</v>
      </c>
      <c r="Z843" s="147"/>
      <c r="AA843" s="147"/>
      <c r="AB843" s="147"/>
      <c r="AC843" s="147"/>
      <c r="AD843" s="147"/>
      <c r="AE843" s="147"/>
      <c r="AF843" s="147"/>
      <c r="AG843" s="147" t="s">
        <v>335</v>
      </c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</row>
    <row r="844" spans="1:60" outlineLevel="2" x14ac:dyDescent="0.2">
      <c r="A844" s="154"/>
      <c r="B844" s="155"/>
      <c r="C844" s="188" t="s">
        <v>1271</v>
      </c>
      <c r="D844" s="159"/>
      <c r="E844" s="160">
        <v>7</v>
      </c>
      <c r="F844" s="157"/>
      <c r="G844" s="157"/>
      <c r="H844" s="157"/>
      <c r="I844" s="157"/>
      <c r="J844" s="157"/>
      <c r="K844" s="157"/>
      <c r="L844" s="157"/>
      <c r="M844" s="157"/>
      <c r="N844" s="156"/>
      <c r="O844" s="156"/>
      <c r="P844" s="156"/>
      <c r="Q844" s="156"/>
      <c r="R844" s="157"/>
      <c r="S844" s="157"/>
      <c r="T844" s="157"/>
      <c r="U844" s="157"/>
      <c r="V844" s="157"/>
      <c r="W844" s="157"/>
      <c r="X844" s="157"/>
      <c r="Y844" s="157"/>
      <c r="Z844" s="147"/>
      <c r="AA844" s="147"/>
      <c r="AB844" s="147"/>
      <c r="AC844" s="147"/>
      <c r="AD844" s="147"/>
      <c r="AE844" s="147"/>
      <c r="AF844" s="147"/>
      <c r="AG844" s="147" t="s">
        <v>305</v>
      </c>
      <c r="AH844" s="147">
        <v>0</v>
      </c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</row>
    <row r="845" spans="1:60" ht="22.5" outlineLevel="1" x14ac:dyDescent="0.2">
      <c r="A845" s="173">
        <v>279</v>
      </c>
      <c r="B845" s="174" t="s">
        <v>1272</v>
      </c>
      <c r="C845" s="187" t="s">
        <v>1273</v>
      </c>
      <c r="D845" s="175" t="s">
        <v>314</v>
      </c>
      <c r="E845" s="176">
        <v>1</v>
      </c>
      <c r="F845" s="177"/>
      <c r="G845" s="178">
        <f>ROUND(E845*F845,2)</f>
        <v>0</v>
      </c>
      <c r="H845" s="158"/>
      <c r="I845" s="157">
        <f>ROUND(E845*H845,2)</f>
        <v>0</v>
      </c>
      <c r="J845" s="158"/>
      <c r="K845" s="157">
        <f>ROUND(E845*J845,2)</f>
        <v>0</v>
      </c>
      <c r="L845" s="157">
        <v>21</v>
      </c>
      <c r="M845" s="157">
        <f>G845*(1+L845/100)</f>
        <v>0</v>
      </c>
      <c r="N845" s="156">
        <v>0.02</v>
      </c>
      <c r="O845" s="156">
        <f>ROUND(E845*N845,2)</f>
        <v>0.02</v>
      </c>
      <c r="P845" s="156">
        <v>0</v>
      </c>
      <c r="Q845" s="156">
        <f>ROUND(E845*P845,2)</f>
        <v>0</v>
      </c>
      <c r="R845" s="157"/>
      <c r="S845" s="157" t="s">
        <v>332</v>
      </c>
      <c r="T845" s="157" t="s">
        <v>333</v>
      </c>
      <c r="U845" s="157">
        <v>0</v>
      </c>
      <c r="V845" s="157">
        <f>ROUND(E845*U845,2)</f>
        <v>0</v>
      </c>
      <c r="W845" s="157"/>
      <c r="X845" s="157" t="s">
        <v>334</v>
      </c>
      <c r="Y845" s="157" t="s">
        <v>302</v>
      </c>
      <c r="Z845" s="147"/>
      <c r="AA845" s="147"/>
      <c r="AB845" s="147"/>
      <c r="AC845" s="147"/>
      <c r="AD845" s="147"/>
      <c r="AE845" s="147"/>
      <c r="AF845" s="147"/>
      <c r="AG845" s="147" t="s">
        <v>335</v>
      </c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</row>
    <row r="846" spans="1:60" outlineLevel="2" x14ac:dyDescent="0.2">
      <c r="A846" s="154"/>
      <c r="B846" s="155"/>
      <c r="C846" s="188" t="s">
        <v>155</v>
      </c>
      <c r="D846" s="159"/>
      <c r="E846" s="160">
        <v>1</v>
      </c>
      <c r="F846" s="157"/>
      <c r="G846" s="157"/>
      <c r="H846" s="157"/>
      <c r="I846" s="157"/>
      <c r="J846" s="157"/>
      <c r="K846" s="157"/>
      <c r="L846" s="157"/>
      <c r="M846" s="157"/>
      <c r="N846" s="156"/>
      <c r="O846" s="156"/>
      <c r="P846" s="156"/>
      <c r="Q846" s="156"/>
      <c r="R846" s="157"/>
      <c r="S846" s="157"/>
      <c r="T846" s="157"/>
      <c r="U846" s="157"/>
      <c r="V846" s="157"/>
      <c r="W846" s="157"/>
      <c r="X846" s="157"/>
      <c r="Y846" s="157"/>
      <c r="Z846" s="147"/>
      <c r="AA846" s="147"/>
      <c r="AB846" s="147"/>
      <c r="AC846" s="147"/>
      <c r="AD846" s="147"/>
      <c r="AE846" s="147"/>
      <c r="AF846" s="147"/>
      <c r="AG846" s="147" t="s">
        <v>305</v>
      </c>
      <c r="AH846" s="147">
        <v>0</v>
      </c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</row>
    <row r="847" spans="1:60" ht="22.5" outlineLevel="1" x14ac:dyDescent="0.2">
      <c r="A847" s="173">
        <v>280</v>
      </c>
      <c r="B847" s="174" t="s">
        <v>1274</v>
      </c>
      <c r="C847" s="187" t="s">
        <v>1275</v>
      </c>
      <c r="D847" s="175" t="s">
        <v>314</v>
      </c>
      <c r="E847" s="176">
        <v>2</v>
      </c>
      <c r="F847" s="177"/>
      <c r="G847" s="178">
        <f>ROUND(E847*F847,2)</f>
        <v>0</v>
      </c>
      <c r="H847" s="158"/>
      <c r="I847" s="157">
        <f>ROUND(E847*H847,2)</f>
        <v>0</v>
      </c>
      <c r="J847" s="158"/>
      <c r="K847" s="157">
        <f>ROUND(E847*J847,2)</f>
        <v>0</v>
      </c>
      <c r="L847" s="157">
        <v>21</v>
      </c>
      <c r="M847" s="157">
        <f>G847*(1+L847/100)</f>
        <v>0</v>
      </c>
      <c r="N847" s="156">
        <v>0.02</v>
      </c>
      <c r="O847" s="156">
        <f>ROUND(E847*N847,2)</f>
        <v>0.04</v>
      </c>
      <c r="P847" s="156">
        <v>0</v>
      </c>
      <c r="Q847" s="156">
        <f>ROUND(E847*P847,2)</f>
        <v>0</v>
      </c>
      <c r="R847" s="157" t="s">
        <v>349</v>
      </c>
      <c r="S847" s="157" t="s">
        <v>300</v>
      </c>
      <c r="T847" s="157" t="s">
        <v>333</v>
      </c>
      <c r="U847" s="157">
        <v>0</v>
      </c>
      <c r="V847" s="157">
        <f>ROUND(E847*U847,2)</f>
        <v>0</v>
      </c>
      <c r="W847" s="157"/>
      <c r="X847" s="157" t="s">
        <v>334</v>
      </c>
      <c r="Y847" s="157" t="s">
        <v>302</v>
      </c>
      <c r="Z847" s="147"/>
      <c r="AA847" s="147"/>
      <c r="AB847" s="147"/>
      <c r="AC847" s="147"/>
      <c r="AD847" s="147"/>
      <c r="AE847" s="147"/>
      <c r="AF847" s="147"/>
      <c r="AG847" s="147" t="s">
        <v>335</v>
      </c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</row>
    <row r="848" spans="1:60" outlineLevel="2" x14ac:dyDescent="0.2">
      <c r="A848" s="154"/>
      <c r="B848" s="155"/>
      <c r="C848" s="188" t="s">
        <v>1264</v>
      </c>
      <c r="D848" s="159"/>
      <c r="E848" s="160">
        <v>2</v>
      </c>
      <c r="F848" s="157"/>
      <c r="G848" s="157"/>
      <c r="H848" s="157"/>
      <c r="I848" s="157"/>
      <c r="J848" s="157"/>
      <c r="K848" s="157"/>
      <c r="L848" s="157"/>
      <c r="M848" s="157"/>
      <c r="N848" s="156"/>
      <c r="O848" s="156"/>
      <c r="P848" s="156"/>
      <c r="Q848" s="156"/>
      <c r="R848" s="157"/>
      <c r="S848" s="157"/>
      <c r="T848" s="157"/>
      <c r="U848" s="157"/>
      <c r="V848" s="157"/>
      <c r="W848" s="157"/>
      <c r="X848" s="157"/>
      <c r="Y848" s="157"/>
      <c r="Z848" s="147"/>
      <c r="AA848" s="147"/>
      <c r="AB848" s="147"/>
      <c r="AC848" s="147"/>
      <c r="AD848" s="147"/>
      <c r="AE848" s="147"/>
      <c r="AF848" s="147"/>
      <c r="AG848" s="147" t="s">
        <v>305</v>
      </c>
      <c r="AH848" s="147">
        <v>0</v>
      </c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</row>
    <row r="849" spans="1:60" ht="33.75" outlineLevel="1" x14ac:dyDescent="0.2">
      <c r="A849" s="173">
        <v>281</v>
      </c>
      <c r="B849" s="174" t="s">
        <v>1276</v>
      </c>
      <c r="C849" s="187" t="s">
        <v>1277</v>
      </c>
      <c r="D849" s="175" t="s">
        <v>314</v>
      </c>
      <c r="E849" s="176">
        <v>1</v>
      </c>
      <c r="F849" s="177"/>
      <c r="G849" s="178">
        <f>ROUND(E849*F849,2)</f>
        <v>0</v>
      </c>
      <c r="H849" s="158"/>
      <c r="I849" s="157">
        <f>ROUND(E849*H849,2)</f>
        <v>0</v>
      </c>
      <c r="J849" s="158"/>
      <c r="K849" s="157">
        <f>ROUND(E849*J849,2)</f>
        <v>0</v>
      </c>
      <c r="L849" s="157">
        <v>21</v>
      </c>
      <c r="M849" s="157">
        <f>G849*(1+L849/100)</f>
        <v>0</v>
      </c>
      <c r="N849" s="156">
        <v>1.7000000000000001E-2</v>
      </c>
      <c r="O849" s="156">
        <f>ROUND(E849*N849,2)</f>
        <v>0.02</v>
      </c>
      <c r="P849" s="156">
        <v>0</v>
      </c>
      <c r="Q849" s="156">
        <f>ROUND(E849*P849,2)</f>
        <v>0</v>
      </c>
      <c r="R849" s="157"/>
      <c r="S849" s="157" t="s">
        <v>332</v>
      </c>
      <c r="T849" s="157" t="s">
        <v>300</v>
      </c>
      <c r="U849" s="157">
        <v>0</v>
      </c>
      <c r="V849" s="157">
        <f>ROUND(E849*U849,2)</f>
        <v>0</v>
      </c>
      <c r="W849" s="157"/>
      <c r="X849" s="157" t="s">
        <v>334</v>
      </c>
      <c r="Y849" s="157" t="s">
        <v>302</v>
      </c>
      <c r="Z849" s="147"/>
      <c r="AA849" s="147"/>
      <c r="AB849" s="147"/>
      <c r="AC849" s="147"/>
      <c r="AD849" s="147"/>
      <c r="AE849" s="147"/>
      <c r="AF849" s="147"/>
      <c r="AG849" s="147" t="s">
        <v>335</v>
      </c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</row>
    <row r="850" spans="1:60" outlineLevel="2" x14ac:dyDescent="0.2">
      <c r="A850" s="154"/>
      <c r="B850" s="155"/>
      <c r="C850" s="188" t="s">
        <v>1261</v>
      </c>
      <c r="D850" s="159"/>
      <c r="E850" s="160">
        <v>1</v>
      </c>
      <c r="F850" s="157"/>
      <c r="G850" s="157"/>
      <c r="H850" s="157"/>
      <c r="I850" s="157"/>
      <c r="J850" s="157"/>
      <c r="K850" s="157"/>
      <c r="L850" s="157"/>
      <c r="M850" s="157"/>
      <c r="N850" s="156"/>
      <c r="O850" s="156"/>
      <c r="P850" s="156"/>
      <c r="Q850" s="156"/>
      <c r="R850" s="157"/>
      <c r="S850" s="157"/>
      <c r="T850" s="157"/>
      <c r="U850" s="157"/>
      <c r="V850" s="157"/>
      <c r="W850" s="157"/>
      <c r="X850" s="157"/>
      <c r="Y850" s="157"/>
      <c r="Z850" s="147"/>
      <c r="AA850" s="147"/>
      <c r="AB850" s="147"/>
      <c r="AC850" s="147"/>
      <c r="AD850" s="147"/>
      <c r="AE850" s="147"/>
      <c r="AF850" s="147"/>
      <c r="AG850" s="147" t="s">
        <v>305</v>
      </c>
      <c r="AH850" s="147">
        <v>0</v>
      </c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</row>
    <row r="851" spans="1:60" outlineLevel="1" x14ac:dyDescent="0.2">
      <c r="A851" s="173">
        <v>282</v>
      </c>
      <c r="B851" s="174" t="s">
        <v>1278</v>
      </c>
      <c r="C851" s="187" t="s">
        <v>1279</v>
      </c>
      <c r="D851" s="175" t="s">
        <v>314</v>
      </c>
      <c r="E851" s="176">
        <v>13</v>
      </c>
      <c r="F851" s="177"/>
      <c r="G851" s="178">
        <f>ROUND(E851*F851,2)</f>
        <v>0</v>
      </c>
      <c r="H851" s="158"/>
      <c r="I851" s="157">
        <f>ROUND(E851*H851,2)</f>
        <v>0</v>
      </c>
      <c r="J851" s="158"/>
      <c r="K851" s="157">
        <f>ROUND(E851*J851,2)</f>
        <v>0</v>
      </c>
      <c r="L851" s="157">
        <v>21</v>
      </c>
      <c r="M851" s="157">
        <f>G851*(1+L851/100)</f>
        <v>0</v>
      </c>
      <c r="N851" s="156">
        <v>0</v>
      </c>
      <c r="O851" s="156">
        <f>ROUND(E851*N851,2)</f>
        <v>0</v>
      </c>
      <c r="P851" s="156">
        <v>0</v>
      </c>
      <c r="Q851" s="156">
        <f>ROUND(E851*P851,2)</f>
        <v>0</v>
      </c>
      <c r="R851" s="157"/>
      <c r="S851" s="157" t="s">
        <v>300</v>
      </c>
      <c r="T851" s="157" t="s">
        <v>300</v>
      </c>
      <c r="U851" s="157">
        <v>1.45</v>
      </c>
      <c r="V851" s="157">
        <f>ROUND(E851*U851,2)</f>
        <v>18.850000000000001</v>
      </c>
      <c r="W851" s="157"/>
      <c r="X851" s="157" t="s">
        <v>301</v>
      </c>
      <c r="Y851" s="157" t="s">
        <v>302</v>
      </c>
      <c r="Z851" s="147"/>
      <c r="AA851" s="147"/>
      <c r="AB851" s="147"/>
      <c r="AC851" s="147"/>
      <c r="AD851" s="147"/>
      <c r="AE851" s="147"/>
      <c r="AF851" s="147"/>
      <c r="AG851" s="147" t="s">
        <v>303</v>
      </c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</row>
    <row r="852" spans="1:60" outlineLevel="2" x14ac:dyDescent="0.2">
      <c r="A852" s="154"/>
      <c r="B852" s="155"/>
      <c r="C852" s="188" t="s">
        <v>1280</v>
      </c>
      <c r="D852" s="159"/>
      <c r="E852" s="160">
        <v>19</v>
      </c>
      <c r="F852" s="157"/>
      <c r="G852" s="157"/>
      <c r="H852" s="157"/>
      <c r="I852" s="157"/>
      <c r="J852" s="157"/>
      <c r="K852" s="157"/>
      <c r="L852" s="157"/>
      <c r="M852" s="157"/>
      <c r="N852" s="156"/>
      <c r="O852" s="156"/>
      <c r="P852" s="156"/>
      <c r="Q852" s="156"/>
      <c r="R852" s="157"/>
      <c r="S852" s="157"/>
      <c r="T852" s="157"/>
      <c r="U852" s="157"/>
      <c r="V852" s="157"/>
      <c r="W852" s="157"/>
      <c r="X852" s="157"/>
      <c r="Y852" s="157"/>
      <c r="Z852" s="147"/>
      <c r="AA852" s="147"/>
      <c r="AB852" s="147"/>
      <c r="AC852" s="147"/>
      <c r="AD852" s="147"/>
      <c r="AE852" s="147"/>
      <c r="AF852" s="147"/>
      <c r="AG852" s="147" t="s">
        <v>305</v>
      </c>
      <c r="AH852" s="147">
        <v>0</v>
      </c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</row>
    <row r="853" spans="1:60" outlineLevel="3" x14ac:dyDescent="0.2">
      <c r="A853" s="154"/>
      <c r="B853" s="155"/>
      <c r="C853" s="188" t="s">
        <v>1281</v>
      </c>
      <c r="D853" s="159"/>
      <c r="E853" s="160">
        <v>-2</v>
      </c>
      <c r="F853" s="157"/>
      <c r="G853" s="157"/>
      <c r="H853" s="157"/>
      <c r="I853" s="157"/>
      <c r="J853" s="157"/>
      <c r="K853" s="157"/>
      <c r="L853" s="157"/>
      <c r="M853" s="157"/>
      <c r="N853" s="156"/>
      <c r="O853" s="156"/>
      <c r="P853" s="156"/>
      <c r="Q853" s="156"/>
      <c r="R853" s="157"/>
      <c r="S853" s="157"/>
      <c r="T853" s="157"/>
      <c r="U853" s="157"/>
      <c r="V853" s="157"/>
      <c r="W853" s="157"/>
      <c r="X853" s="157"/>
      <c r="Y853" s="157"/>
      <c r="Z853" s="147"/>
      <c r="AA853" s="147"/>
      <c r="AB853" s="147"/>
      <c r="AC853" s="147"/>
      <c r="AD853" s="147"/>
      <c r="AE853" s="147"/>
      <c r="AF853" s="147"/>
      <c r="AG853" s="147" t="s">
        <v>305</v>
      </c>
      <c r="AH853" s="147">
        <v>0</v>
      </c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</row>
    <row r="854" spans="1:60" outlineLevel="3" x14ac:dyDescent="0.2">
      <c r="A854" s="154"/>
      <c r="B854" s="155"/>
      <c r="C854" s="188" t="s">
        <v>1282</v>
      </c>
      <c r="D854" s="159"/>
      <c r="E854" s="160">
        <v>-4</v>
      </c>
      <c r="F854" s="157"/>
      <c r="G854" s="157"/>
      <c r="H854" s="157"/>
      <c r="I854" s="157"/>
      <c r="J854" s="157"/>
      <c r="K854" s="157"/>
      <c r="L854" s="157"/>
      <c r="M854" s="157"/>
      <c r="N854" s="156"/>
      <c r="O854" s="156"/>
      <c r="P854" s="156"/>
      <c r="Q854" s="156"/>
      <c r="R854" s="157"/>
      <c r="S854" s="157"/>
      <c r="T854" s="157"/>
      <c r="U854" s="157"/>
      <c r="V854" s="157"/>
      <c r="W854" s="157"/>
      <c r="X854" s="157"/>
      <c r="Y854" s="157"/>
      <c r="Z854" s="147"/>
      <c r="AA854" s="147"/>
      <c r="AB854" s="147"/>
      <c r="AC854" s="147"/>
      <c r="AD854" s="147"/>
      <c r="AE854" s="147"/>
      <c r="AF854" s="147"/>
      <c r="AG854" s="147" t="s">
        <v>305</v>
      </c>
      <c r="AH854" s="147">
        <v>0</v>
      </c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</row>
    <row r="855" spans="1:60" ht="33.75" outlineLevel="1" x14ac:dyDescent="0.2">
      <c r="A855" s="173">
        <v>283</v>
      </c>
      <c r="B855" s="174" t="s">
        <v>1283</v>
      </c>
      <c r="C855" s="187" t="s">
        <v>1284</v>
      </c>
      <c r="D855" s="175" t="s">
        <v>314</v>
      </c>
      <c r="E855" s="176">
        <v>8</v>
      </c>
      <c r="F855" s="177"/>
      <c r="G855" s="178">
        <f>ROUND(E855*F855,2)</f>
        <v>0</v>
      </c>
      <c r="H855" s="158"/>
      <c r="I855" s="157">
        <f>ROUND(E855*H855,2)</f>
        <v>0</v>
      </c>
      <c r="J855" s="158"/>
      <c r="K855" s="157">
        <f>ROUND(E855*J855,2)</f>
        <v>0</v>
      </c>
      <c r="L855" s="157">
        <v>21</v>
      </c>
      <c r="M855" s="157">
        <f>G855*(1+L855/100)</f>
        <v>0</v>
      </c>
      <c r="N855" s="156">
        <v>1.9E-2</v>
      </c>
      <c r="O855" s="156">
        <f>ROUND(E855*N855,2)</f>
        <v>0.15</v>
      </c>
      <c r="P855" s="156">
        <v>0</v>
      </c>
      <c r="Q855" s="156">
        <f>ROUND(E855*P855,2)</f>
        <v>0</v>
      </c>
      <c r="R855" s="157"/>
      <c r="S855" s="157" t="s">
        <v>332</v>
      </c>
      <c r="T855" s="157" t="s">
        <v>300</v>
      </c>
      <c r="U855" s="157">
        <v>0</v>
      </c>
      <c r="V855" s="157">
        <f>ROUND(E855*U855,2)</f>
        <v>0</v>
      </c>
      <c r="W855" s="157"/>
      <c r="X855" s="157" t="s">
        <v>334</v>
      </c>
      <c r="Y855" s="157" t="s">
        <v>302</v>
      </c>
      <c r="Z855" s="147"/>
      <c r="AA855" s="147"/>
      <c r="AB855" s="147"/>
      <c r="AC855" s="147"/>
      <c r="AD855" s="147"/>
      <c r="AE855" s="147"/>
      <c r="AF855" s="147"/>
      <c r="AG855" s="147" t="s">
        <v>335</v>
      </c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</row>
    <row r="856" spans="1:60" outlineLevel="2" x14ac:dyDescent="0.2">
      <c r="A856" s="154"/>
      <c r="B856" s="155"/>
      <c r="C856" s="188" t="s">
        <v>1262</v>
      </c>
      <c r="D856" s="159"/>
      <c r="E856" s="160">
        <v>10</v>
      </c>
      <c r="F856" s="157"/>
      <c r="G856" s="157"/>
      <c r="H856" s="157"/>
      <c r="I856" s="157"/>
      <c r="J856" s="157"/>
      <c r="K856" s="157"/>
      <c r="L856" s="157"/>
      <c r="M856" s="157"/>
      <c r="N856" s="156"/>
      <c r="O856" s="156"/>
      <c r="P856" s="156"/>
      <c r="Q856" s="156"/>
      <c r="R856" s="157"/>
      <c r="S856" s="157"/>
      <c r="T856" s="157"/>
      <c r="U856" s="157"/>
      <c r="V856" s="157"/>
      <c r="W856" s="157"/>
      <c r="X856" s="157"/>
      <c r="Y856" s="157"/>
      <c r="Z856" s="147"/>
      <c r="AA856" s="147"/>
      <c r="AB856" s="147"/>
      <c r="AC856" s="147"/>
      <c r="AD856" s="147"/>
      <c r="AE856" s="147"/>
      <c r="AF856" s="147"/>
      <c r="AG856" s="147" t="s">
        <v>305</v>
      </c>
      <c r="AH856" s="147">
        <v>0</v>
      </c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</row>
    <row r="857" spans="1:60" outlineLevel="3" x14ac:dyDescent="0.2">
      <c r="A857" s="154"/>
      <c r="B857" s="155"/>
      <c r="C857" s="188" t="s">
        <v>1285</v>
      </c>
      <c r="D857" s="159"/>
      <c r="E857" s="160">
        <v>-2</v>
      </c>
      <c r="F857" s="157"/>
      <c r="G857" s="157"/>
      <c r="H857" s="157"/>
      <c r="I857" s="157"/>
      <c r="J857" s="157"/>
      <c r="K857" s="157"/>
      <c r="L857" s="157"/>
      <c r="M857" s="157"/>
      <c r="N857" s="156"/>
      <c r="O857" s="156"/>
      <c r="P857" s="156"/>
      <c r="Q857" s="156"/>
      <c r="R857" s="157"/>
      <c r="S857" s="157"/>
      <c r="T857" s="157"/>
      <c r="U857" s="157"/>
      <c r="V857" s="157"/>
      <c r="W857" s="157"/>
      <c r="X857" s="157"/>
      <c r="Y857" s="157"/>
      <c r="Z857" s="147"/>
      <c r="AA857" s="147"/>
      <c r="AB857" s="147"/>
      <c r="AC857" s="147"/>
      <c r="AD857" s="147"/>
      <c r="AE857" s="147"/>
      <c r="AF857" s="147"/>
      <c r="AG857" s="147" t="s">
        <v>305</v>
      </c>
      <c r="AH857" s="147">
        <v>0</v>
      </c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</row>
    <row r="858" spans="1:60" ht="33.75" outlineLevel="1" x14ac:dyDescent="0.2">
      <c r="A858" s="173">
        <v>284</v>
      </c>
      <c r="B858" s="174" t="s">
        <v>1286</v>
      </c>
      <c r="C858" s="187" t="s">
        <v>1287</v>
      </c>
      <c r="D858" s="175" t="s">
        <v>314</v>
      </c>
      <c r="E858" s="176">
        <v>7</v>
      </c>
      <c r="F858" s="177"/>
      <c r="G858" s="178">
        <f>ROUND(E858*F858,2)</f>
        <v>0</v>
      </c>
      <c r="H858" s="158"/>
      <c r="I858" s="157">
        <f>ROUND(E858*H858,2)</f>
        <v>0</v>
      </c>
      <c r="J858" s="158"/>
      <c r="K858" s="157">
        <f>ROUND(E858*J858,2)</f>
        <v>0</v>
      </c>
      <c r="L858" s="157">
        <v>21</v>
      </c>
      <c r="M858" s="157">
        <f>G858*(1+L858/100)</f>
        <v>0</v>
      </c>
      <c r="N858" s="156">
        <v>2.1499999999999998E-2</v>
      </c>
      <c r="O858" s="156">
        <f>ROUND(E858*N858,2)</f>
        <v>0.15</v>
      </c>
      <c r="P858" s="156">
        <v>0</v>
      </c>
      <c r="Q858" s="156">
        <f>ROUND(E858*P858,2)</f>
        <v>0</v>
      </c>
      <c r="R858" s="157"/>
      <c r="S858" s="157" t="s">
        <v>332</v>
      </c>
      <c r="T858" s="157" t="s">
        <v>300</v>
      </c>
      <c r="U858" s="157">
        <v>0</v>
      </c>
      <c r="V858" s="157">
        <f>ROUND(E858*U858,2)</f>
        <v>0</v>
      </c>
      <c r="W858" s="157"/>
      <c r="X858" s="157" t="s">
        <v>334</v>
      </c>
      <c r="Y858" s="157" t="s">
        <v>302</v>
      </c>
      <c r="Z858" s="147"/>
      <c r="AA858" s="147"/>
      <c r="AB858" s="147"/>
      <c r="AC858" s="147"/>
      <c r="AD858" s="147"/>
      <c r="AE858" s="147"/>
      <c r="AF858" s="147"/>
      <c r="AG858" s="147" t="s">
        <v>335</v>
      </c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</row>
    <row r="859" spans="1:60" outlineLevel="2" x14ac:dyDescent="0.2">
      <c r="A859" s="154"/>
      <c r="B859" s="155"/>
      <c r="C859" s="188" t="s">
        <v>1263</v>
      </c>
      <c r="D859" s="159"/>
      <c r="E859" s="160">
        <v>8</v>
      </c>
      <c r="F859" s="157"/>
      <c r="G859" s="157"/>
      <c r="H859" s="157"/>
      <c r="I859" s="157"/>
      <c r="J859" s="157"/>
      <c r="K859" s="157"/>
      <c r="L859" s="157"/>
      <c r="M859" s="157"/>
      <c r="N859" s="156"/>
      <c r="O859" s="156"/>
      <c r="P859" s="156"/>
      <c r="Q859" s="156"/>
      <c r="R859" s="157"/>
      <c r="S859" s="157"/>
      <c r="T859" s="157"/>
      <c r="U859" s="157"/>
      <c r="V859" s="157"/>
      <c r="W859" s="157"/>
      <c r="X859" s="157"/>
      <c r="Y859" s="157"/>
      <c r="Z859" s="147"/>
      <c r="AA859" s="147"/>
      <c r="AB859" s="147"/>
      <c r="AC859" s="147"/>
      <c r="AD859" s="147"/>
      <c r="AE859" s="147"/>
      <c r="AF859" s="147"/>
      <c r="AG859" s="147" t="s">
        <v>305</v>
      </c>
      <c r="AH859" s="147">
        <v>0</v>
      </c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</row>
    <row r="860" spans="1:60" outlineLevel="3" x14ac:dyDescent="0.2">
      <c r="A860" s="154"/>
      <c r="B860" s="155"/>
      <c r="C860" s="188" t="s">
        <v>3763</v>
      </c>
      <c r="D860" s="159"/>
      <c r="E860" s="160">
        <v>-1</v>
      </c>
      <c r="F860" s="157"/>
      <c r="G860" s="157"/>
      <c r="H860" s="157"/>
      <c r="I860" s="157"/>
      <c r="J860" s="157"/>
      <c r="K860" s="157"/>
      <c r="L860" s="157"/>
      <c r="M860" s="157"/>
      <c r="N860" s="156"/>
      <c r="O860" s="156"/>
      <c r="P860" s="156"/>
      <c r="Q860" s="156"/>
      <c r="R860" s="157"/>
      <c r="S860" s="157"/>
      <c r="T860" s="157"/>
      <c r="U860" s="157"/>
      <c r="V860" s="157"/>
      <c r="W860" s="157"/>
      <c r="X860" s="157"/>
      <c r="Y860" s="157"/>
      <c r="Z860" s="147"/>
      <c r="AA860" s="147"/>
      <c r="AB860" s="147"/>
      <c r="AC860" s="147"/>
      <c r="AD860" s="147"/>
      <c r="AE860" s="147"/>
      <c r="AF860" s="147"/>
      <c r="AG860" s="147" t="s">
        <v>305</v>
      </c>
      <c r="AH860" s="147">
        <v>0</v>
      </c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</row>
    <row r="861" spans="1:60" outlineLevel="1" x14ac:dyDescent="0.2">
      <c r="A861" s="173">
        <v>285</v>
      </c>
      <c r="B861" s="174" t="s">
        <v>1288</v>
      </c>
      <c r="C861" s="187" t="s">
        <v>1289</v>
      </c>
      <c r="D861" s="175" t="s">
        <v>314</v>
      </c>
      <c r="E861" s="176">
        <v>2</v>
      </c>
      <c r="F861" s="177"/>
      <c r="G861" s="178">
        <f>ROUND(E861*F861,2)</f>
        <v>0</v>
      </c>
      <c r="H861" s="158"/>
      <c r="I861" s="157">
        <f>ROUND(E861*H861,2)</f>
        <v>0</v>
      </c>
      <c r="J861" s="158"/>
      <c r="K861" s="157">
        <f>ROUND(E861*J861,2)</f>
        <v>0</v>
      </c>
      <c r="L861" s="157">
        <v>21</v>
      </c>
      <c r="M861" s="157">
        <f>G861*(1+L861/100)</f>
        <v>0</v>
      </c>
      <c r="N861" s="156">
        <v>0</v>
      </c>
      <c r="O861" s="156">
        <f>ROUND(E861*N861,2)</f>
        <v>0</v>
      </c>
      <c r="P861" s="156">
        <v>0</v>
      </c>
      <c r="Q861" s="156">
        <f>ROUND(E861*P861,2)</f>
        <v>0</v>
      </c>
      <c r="R861" s="157"/>
      <c r="S861" s="157" t="s">
        <v>300</v>
      </c>
      <c r="T861" s="157" t="s">
        <v>300</v>
      </c>
      <c r="U861" s="157">
        <v>1.5</v>
      </c>
      <c r="V861" s="157">
        <f>ROUND(E861*U861,2)</f>
        <v>3</v>
      </c>
      <c r="W861" s="157"/>
      <c r="X861" s="157" t="s">
        <v>301</v>
      </c>
      <c r="Y861" s="157" t="s">
        <v>302</v>
      </c>
      <c r="Z861" s="147"/>
      <c r="AA861" s="147"/>
      <c r="AB861" s="147"/>
      <c r="AC861" s="147"/>
      <c r="AD861" s="147"/>
      <c r="AE861" s="147"/>
      <c r="AF861" s="147"/>
      <c r="AG861" s="147" t="s">
        <v>303</v>
      </c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</row>
    <row r="862" spans="1:60" outlineLevel="2" x14ac:dyDescent="0.2">
      <c r="A862" s="154"/>
      <c r="B862" s="155"/>
      <c r="C862" s="188" t="s">
        <v>1290</v>
      </c>
      <c r="D862" s="159"/>
      <c r="E862" s="160">
        <v>2</v>
      </c>
      <c r="F862" s="157"/>
      <c r="G862" s="157"/>
      <c r="H862" s="157"/>
      <c r="I862" s="157"/>
      <c r="J862" s="157"/>
      <c r="K862" s="157"/>
      <c r="L862" s="157"/>
      <c r="M862" s="157"/>
      <c r="N862" s="156"/>
      <c r="O862" s="156"/>
      <c r="P862" s="156"/>
      <c r="Q862" s="156"/>
      <c r="R862" s="157"/>
      <c r="S862" s="157"/>
      <c r="T862" s="157"/>
      <c r="U862" s="157"/>
      <c r="V862" s="157"/>
      <c r="W862" s="157"/>
      <c r="X862" s="157"/>
      <c r="Y862" s="157"/>
      <c r="Z862" s="147"/>
      <c r="AA862" s="147"/>
      <c r="AB862" s="147"/>
      <c r="AC862" s="147"/>
      <c r="AD862" s="147"/>
      <c r="AE862" s="147"/>
      <c r="AF862" s="147"/>
      <c r="AG862" s="147" t="s">
        <v>305</v>
      </c>
      <c r="AH862" s="147">
        <v>0</v>
      </c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</row>
    <row r="863" spans="1:60" ht="33.75" outlineLevel="1" x14ac:dyDescent="0.2">
      <c r="A863" s="173">
        <v>286</v>
      </c>
      <c r="B863" s="174" t="s">
        <v>1291</v>
      </c>
      <c r="C863" s="187" t="s">
        <v>1292</v>
      </c>
      <c r="D863" s="175" t="s">
        <v>314</v>
      </c>
      <c r="E863" s="176">
        <v>2</v>
      </c>
      <c r="F863" s="177"/>
      <c r="G863" s="178">
        <f>ROUND(E863*F863,2)</f>
        <v>0</v>
      </c>
      <c r="H863" s="158"/>
      <c r="I863" s="157">
        <f>ROUND(E863*H863,2)</f>
        <v>0</v>
      </c>
      <c r="J863" s="158"/>
      <c r="K863" s="157">
        <f>ROUND(E863*J863,2)</f>
        <v>0</v>
      </c>
      <c r="L863" s="157">
        <v>21</v>
      </c>
      <c r="M863" s="157">
        <f>G863*(1+L863/100)</f>
        <v>0</v>
      </c>
      <c r="N863" s="156">
        <v>2.3E-2</v>
      </c>
      <c r="O863" s="156">
        <f>ROUND(E863*N863,2)</f>
        <v>0.05</v>
      </c>
      <c r="P863" s="156">
        <v>0</v>
      </c>
      <c r="Q863" s="156">
        <f>ROUND(E863*P863,2)</f>
        <v>0</v>
      </c>
      <c r="R863" s="157"/>
      <c r="S863" s="157" t="s">
        <v>332</v>
      </c>
      <c r="T863" s="157" t="s">
        <v>300</v>
      </c>
      <c r="U863" s="157">
        <v>0</v>
      </c>
      <c r="V863" s="157">
        <f>ROUND(E863*U863,2)</f>
        <v>0</v>
      </c>
      <c r="W863" s="157"/>
      <c r="X863" s="157" t="s">
        <v>334</v>
      </c>
      <c r="Y863" s="157" t="s">
        <v>302</v>
      </c>
      <c r="Z863" s="147"/>
      <c r="AA863" s="147"/>
      <c r="AB863" s="147"/>
      <c r="AC863" s="147"/>
      <c r="AD863" s="147"/>
      <c r="AE863" s="147"/>
      <c r="AF863" s="147"/>
      <c r="AG863" s="147" t="s">
        <v>335</v>
      </c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</row>
    <row r="864" spans="1:60" outlineLevel="2" x14ac:dyDescent="0.2">
      <c r="A864" s="154"/>
      <c r="B864" s="155"/>
      <c r="C864" s="188" t="s">
        <v>1264</v>
      </c>
      <c r="D864" s="159"/>
      <c r="E864" s="160">
        <v>2</v>
      </c>
      <c r="F864" s="157"/>
      <c r="G864" s="157"/>
      <c r="H864" s="157"/>
      <c r="I864" s="157"/>
      <c r="J864" s="157"/>
      <c r="K864" s="157"/>
      <c r="L864" s="157"/>
      <c r="M864" s="157"/>
      <c r="N864" s="156"/>
      <c r="O864" s="156"/>
      <c r="P864" s="156"/>
      <c r="Q864" s="156"/>
      <c r="R864" s="157"/>
      <c r="S864" s="157"/>
      <c r="T864" s="157"/>
      <c r="U864" s="157"/>
      <c r="V864" s="157"/>
      <c r="W864" s="157"/>
      <c r="X864" s="157"/>
      <c r="Y864" s="157"/>
      <c r="Z864" s="147"/>
      <c r="AA864" s="147"/>
      <c r="AB864" s="147"/>
      <c r="AC864" s="147"/>
      <c r="AD864" s="147"/>
      <c r="AE864" s="147"/>
      <c r="AF864" s="147"/>
      <c r="AG864" s="147" t="s">
        <v>305</v>
      </c>
      <c r="AH864" s="147">
        <v>0</v>
      </c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</row>
    <row r="865" spans="1:60" outlineLevel="1" x14ac:dyDescent="0.2">
      <c r="A865" s="173">
        <v>287</v>
      </c>
      <c r="B865" s="174" t="s">
        <v>1293</v>
      </c>
      <c r="C865" s="187" t="s">
        <v>1294</v>
      </c>
      <c r="D865" s="175" t="s">
        <v>308</v>
      </c>
      <c r="E865" s="176">
        <v>11.4</v>
      </c>
      <c r="F865" s="177"/>
      <c r="G865" s="178">
        <f>ROUND(E865*F865,2)</f>
        <v>0</v>
      </c>
      <c r="H865" s="158"/>
      <c r="I865" s="157">
        <f>ROUND(E865*H865,2)</f>
        <v>0</v>
      </c>
      <c r="J865" s="158"/>
      <c r="K865" s="157">
        <f>ROUND(E865*J865,2)</f>
        <v>0</v>
      </c>
      <c r="L865" s="157">
        <v>21</v>
      </c>
      <c r="M865" s="157">
        <f>G865*(1+L865/100)</f>
        <v>0</v>
      </c>
      <c r="N865" s="156">
        <v>2.0000000000000001E-4</v>
      </c>
      <c r="O865" s="156">
        <f>ROUND(E865*N865,2)</f>
        <v>0</v>
      </c>
      <c r="P865" s="156">
        <v>0</v>
      </c>
      <c r="Q865" s="156">
        <f>ROUND(E865*P865,2)</f>
        <v>0</v>
      </c>
      <c r="R865" s="157"/>
      <c r="S865" s="157" t="s">
        <v>300</v>
      </c>
      <c r="T865" s="157" t="s">
        <v>300</v>
      </c>
      <c r="U865" s="157">
        <v>0.374</v>
      </c>
      <c r="V865" s="157">
        <f>ROUND(E865*U865,2)</f>
        <v>4.26</v>
      </c>
      <c r="W865" s="157"/>
      <c r="X865" s="157" t="s">
        <v>301</v>
      </c>
      <c r="Y865" s="157" t="s">
        <v>302</v>
      </c>
      <c r="Z865" s="147"/>
      <c r="AA865" s="147"/>
      <c r="AB865" s="147"/>
      <c r="AC865" s="147"/>
      <c r="AD865" s="147"/>
      <c r="AE865" s="147"/>
      <c r="AF865" s="147"/>
      <c r="AG865" s="147" t="s">
        <v>303</v>
      </c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</row>
    <row r="866" spans="1:60" outlineLevel="2" x14ac:dyDescent="0.2">
      <c r="A866" s="154"/>
      <c r="B866" s="155"/>
      <c r="C866" s="188" t="s">
        <v>1295</v>
      </c>
      <c r="D866" s="159"/>
      <c r="E866" s="160">
        <v>11.4</v>
      </c>
      <c r="F866" s="157"/>
      <c r="G866" s="157"/>
      <c r="H866" s="157"/>
      <c r="I866" s="157"/>
      <c r="J866" s="157"/>
      <c r="K866" s="157"/>
      <c r="L866" s="157"/>
      <c r="M866" s="157"/>
      <c r="N866" s="156"/>
      <c r="O866" s="156"/>
      <c r="P866" s="156"/>
      <c r="Q866" s="156"/>
      <c r="R866" s="157"/>
      <c r="S866" s="157"/>
      <c r="T866" s="157"/>
      <c r="U866" s="157"/>
      <c r="V866" s="157"/>
      <c r="W866" s="157"/>
      <c r="X866" s="157"/>
      <c r="Y866" s="157"/>
      <c r="Z866" s="147"/>
      <c r="AA866" s="147"/>
      <c r="AB866" s="147"/>
      <c r="AC866" s="147"/>
      <c r="AD866" s="147"/>
      <c r="AE866" s="147"/>
      <c r="AF866" s="147"/>
      <c r="AG866" s="147" t="s">
        <v>305</v>
      </c>
      <c r="AH866" s="147">
        <v>0</v>
      </c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</row>
    <row r="867" spans="1:60" ht="45" outlineLevel="1" x14ac:dyDescent="0.2">
      <c r="A867" s="173">
        <v>288</v>
      </c>
      <c r="B867" s="174" t="s">
        <v>1296</v>
      </c>
      <c r="C867" s="187" t="s">
        <v>1297</v>
      </c>
      <c r="D867" s="175" t="s">
        <v>1220</v>
      </c>
      <c r="E867" s="176">
        <v>2</v>
      </c>
      <c r="F867" s="177"/>
      <c r="G867" s="178">
        <f>ROUND(E867*F867,2)</f>
        <v>0</v>
      </c>
      <c r="H867" s="158"/>
      <c r="I867" s="157">
        <f>ROUND(E867*H867,2)</f>
        <v>0</v>
      </c>
      <c r="J867" s="158"/>
      <c r="K867" s="157">
        <f>ROUND(E867*J867,2)</f>
        <v>0</v>
      </c>
      <c r="L867" s="157">
        <v>21</v>
      </c>
      <c r="M867" s="157">
        <f>G867*(1+L867/100)</f>
        <v>0</v>
      </c>
      <c r="N867" s="156">
        <v>2.1999999999999999E-2</v>
      </c>
      <c r="O867" s="156">
        <f>ROUND(E867*N867,2)</f>
        <v>0.04</v>
      </c>
      <c r="P867" s="156">
        <v>0</v>
      </c>
      <c r="Q867" s="156">
        <f>ROUND(E867*P867,2)</f>
        <v>0</v>
      </c>
      <c r="R867" s="157"/>
      <c r="S867" s="157" t="s">
        <v>332</v>
      </c>
      <c r="T867" s="157" t="s">
        <v>333</v>
      </c>
      <c r="U867" s="157">
        <v>0</v>
      </c>
      <c r="V867" s="157">
        <f>ROUND(E867*U867,2)</f>
        <v>0</v>
      </c>
      <c r="W867" s="157"/>
      <c r="X867" s="157" t="s">
        <v>334</v>
      </c>
      <c r="Y867" s="157" t="s">
        <v>302</v>
      </c>
      <c r="Z867" s="147"/>
      <c r="AA867" s="147"/>
      <c r="AB867" s="147"/>
      <c r="AC867" s="147"/>
      <c r="AD867" s="147"/>
      <c r="AE867" s="147"/>
      <c r="AF867" s="147"/>
      <c r="AG867" s="147" t="s">
        <v>335</v>
      </c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</row>
    <row r="868" spans="1:60" outlineLevel="2" x14ac:dyDescent="0.2">
      <c r="A868" s="154"/>
      <c r="B868" s="155"/>
      <c r="C868" s="188" t="s">
        <v>1298</v>
      </c>
      <c r="D868" s="159"/>
      <c r="E868" s="160">
        <v>2</v>
      </c>
      <c r="F868" s="157"/>
      <c r="G868" s="157"/>
      <c r="H868" s="157"/>
      <c r="I868" s="157"/>
      <c r="J868" s="157"/>
      <c r="K868" s="157"/>
      <c r="L868" s="157"/>
      <c r="M868" s="157"/>
      <c r="N868" s="156"/>
      <c r="O868" s="156"/>
      <c r="P868" s="156"/>
      <c r="Q868" s="156"/>
      <c r="R868" s="157"/>
      <c r="S868" s="157"/>
      <c r="T868" s="157"/>
      <c r="U868" s="157"/>
      <c r="V868" s="157"/>
      <c r="W868" s="157"/>
      <c r="X868" s="157"/>
      <c r="Y868" s="157"/>
      <c r="Z868" s="147"/>
      <c r="AA868" s="147"/>
      <c r="AB868" s="147"/>
      <c r="AC868" s="147"/>
      <c r="AD868" s="147"/>
      <c r="AE868" s="147"/>
      <c r="AF868" s="147"/>
      <c r="AG868" s="147" t="s">
        <v>305</v>
      </c>
      <c r="AH868" s="147">
        <v>0</v>
      </c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</row>
    <row r="869" spans="1:60" outlineLevel="1" x14ac:dyDescent="0.2">
      <c r="A869" s="173">
        <v>289</v>
      </c>
      <c r="B869" s="174" t="s">
        <v>1299</v>
      </c>
      <c r="C869" s="187" t="s">
        <v>1300</v>
      </c>
      <c r="D869" s="175" t="s">
        <v>308</v>
      </c>
      <c r="E869" s="176">
        <v>8.5627499999999994</v>
      </c>
      <c r="F869" s="177"/>
      <c r="G869" s="178">
        <f>ROUND(E869*F869,2)</f>
        <v>0</v>
      </c>
      <c r="H869" s="158"/>
      <c r="I869" s="157">
        <f>ROUND(E869*H869,2)</f>
        <v>0</v>
      </c>
      <c r="J869" s="158"/>
      <c r="K869" s="157">
        <f>ROUND(E869*J869,2)</f>
        <v>0</v>
      </c>
      <c r="L869" s="157">
        <v>21</v>
      </c>
      <c r="M869" s="157">
        <f>G869*(1+L869/100)</f>
        <v>0</v>
      </c>
      <c r="N869" s="156">
        <v>2.0000000000000001E-4</v>
      </c>
      <c r="O869" s="156">
        <f>ROUND(E869*N869,2)</f>
        <v>0</v>
      </c>
      <c r="P869" s="156">
        <v>0</v>
      </c>
      <c r="Q869" s="156">
        <f>ROUND(E869*P869,2)</f>
        <v>0</v>
      </c>
      <c r="R869" s="157"/>
      <c r="S869" s="157" t="s">
        <v>332</v>
      </c>
      <c r="T869" s="157" t="s">
        <v>300</v>
      </c>
      <c r="U869" s="157">
        <v>0.374</v>
      </c>
      <c r="V869" s="157">
        <f>ROUND(E869*U869,2)</f>
        <v>3.2</v>
      </c>
      <c r="W869" s="157"/>
      <c r="X869" s="157" t="s">
        <v>301</v>
      </c>
      <c r="Y869" s="157" t="s">
        <v>302</v>
      </c>
      <c r="Z869" s="147"/>
      <c r="AA869" s="147"/>
      <c r="AB869" s="147"/>
      <c r="AC869" s="147"/>
      <c r="AD869" s="147"/>
      <c r="AE869" s="147"/>
      <c r="AF869" s="147"/>
      <c r="AG869" s="147" t="s">
        <v>303</v>
      </c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</row>
    <row r="870" spans="1:60" outlineLevel="2" x14ac:dyDescent="0.2">
      <c r="A870" s="154"/>
      <c r="B870" s="155"/>
      <c r="C870" s="188" t="s">
        <v>1301</v>
      </c>
      <c r="D870" s="159"/>
      <c r="E870" s="160">
        <v>8.5627499999999994</v>
      </c>
      <c r="F870" s="157"/>
      <c r="G870" s="157"/>
      <c r="H870" s="157"/>
      <c r="I870" s="157"/>
      <c r="J870" s="157"/>
      <c r="K870" s="157"/>
      <c r="L870" s="157"/>
      <c r="M870" s="157"/>
      <c r="N870" s="156"/>
      <c r="O870" s="156"/>
      <c r="P870" s="156"/>
      <c r="Q870" s="156"/>
      <c r="R870" s="157"/>
      <c r="S870" s="157"/>
      <c r="T870" s="157"/>
      <c r="U870" s="157"/>
      <c r="V870" s="157"/>
      <c r="W870" s="157"/>
      <c r="X870" s="157"/>
      <c r="Y870" s="157"/>
      <c r="Z870" s="147"/>
      <c r="AA870" s="147"/>
      <c r="AB870" s="147"/>
      <c r="AC870" s="147"/>
      <c r="AD870" s="147"/>
      <c r="AE870" s="147"/>
      <c r="AF870" s="147"/>
      <c r="AG870" s="147" t="s">
        <v>305</v>
      </c>
      <c r="AH870" s="147">
        <v>0</v>
      </c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</row>
    <row r="871" spans="1:60" ht="45" outlineLevel="1" x14ac:dyDescent="0.2">
      <c r="A871" s="173">
        <v>290</v>
      </c>
      <c r="B871" s="174" t="s">
        <v>1302</v>
      </c>
      <c r="C871" s="187" t="s">
        <v>1303</v>
      </c>
      <c r="D871" s="175" t="s">
        <v>1220</v>
      </c>
      <c r="E871" s="176">
        <v>1</v>
      </c>
      <c r="F871" s="177"/>
      <c r="G871" s="178">
        <f>ROUND(E871*F871,2)</f>
        <v>0</v>
      </c>
      <c r="H871" s="158"/>
      <c r="I871" s="157">
        <f>ROUND(E871*H871,2)</f>
        <v>0</v>
      </c>
      <c r="J871" s="158"/>
      <c r="K871" s="157">
        <f>ROUND(E871*J871,2)</f>
        <v>0</v>
      </c>
      <c r="L871" s="157">
        <v>21</v>
      </c>
      <c r="M871" s="157">
        <f>G871*(1+L871/100)</f>
        <v>0</v>
      </c>
      <c r="N871" s="156">
        <v>2.1999999999999999E-2</v>
      </c>
      <c r="O871" s="156">
        <f>ROUND(E871*N871,2)</f>
        <v>0.02</v>
      </c>
      <c r="P871" s="156">
        <v>0</v>
      </c>
      <c r="Q871" s="156">
        <f>ROUND(E871*P871,2)</f>
        <v>0</v>
      </c>
      <c r="R871" s="157"/>
      <c r="S871" s="157" t="s">
        <v>332</v>
      </c>
      <c r="T871" s="157" t="s">
        <v>333</v>
      </c>
      <c r="U871" s="157">
        <v>0</v>
      </c>
      <c r="V871" s="157">
        <f>ROUND(E871*U871,2)</f>
        <v>0</v>
      </c>
      <c r="W871" s="157"/>
      <c r="X871" s="157" t="s">
        <v>334</v>
      </c>
      <c r="Y871" s="157" t="s">
        <v>302</v>
      </c>
      <c r="Z871" s="147"/>
      <c r="AA871" s="147"/>
      <c r="AB871" s="147"/>
      <c r="AC871" s="147"/>
      <c r="AD871" s="147"/>
      <c r="AE871" s="147"/>
      <c r="AF871" s="147"/>
      <c r="AG871" s="147" t="s">
        <v>335</v>
      </c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</row>
    <row r="872" spans="1:60" outlineLevel="2" x14ac:dyDescent="0.2">
      <c r="A872" s="154"/>
      <c r="B872" s="155"/>
      <c r="C872" s="188" t="s">
        <v>1304</v>
      </c>
      <c r="D872" s="159"/>
      <c r="E872" s="160">
        <v>1</v>
      </c>
      <c r="F872" s="157"/>
      <c r="G872" s="157"/>
      <c r="H872" s="157"/>
      <c r="I872" s="157"/>
      <c r="J872" s="157"/>
      <c r="K872" s="157"/>
      <c r="L872" s="157"/>
      <c r="M872" s="157"/>
      <c r="N872" s="156"/>
      <c r="O872" s="156"/>
      <c r="P872" s="156"/>
      <c r="Q872" s="156"/>
      <c r="R872" s="157"/>
      <c r="S872" s="157"/>
      <c r="T872" s="157"/>
      <c r="U872" s="157"/>
      <c r="V872" s="157"/>
      <c r="W872" s="157"/>
      <c r="X872" s="157"/>
      <c r="Y872" s="157"/>
      <c r="Z872" s="147"/>
      <c r="AA872" s="147"/>
      <c r="AB872" s="147"/>
      <c r="AC872" s="147"/>
      <c r="AD872" s="147"/>
      <c r="AE872" s="147"/>
      <c r="AF872" s="147"/>
      <c r="AG872" s="147" t="s">
        <v>305</v>
      </c>
      <c r="AH872" s="147">
        <v>0</v>
      </c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</row>
    <row r="873" spans="1:60" outlineLevel="1" x14ac:dyDescent="0.2">
      <c r="A873" s="173">
        <v>291</v>
      </c>
      <c r="B873" s="174" t="s">
        <v>1305</v>
      </c>
      <c r="C873" s="187" t="s">
        <v>1306</v>
      </c>
      <c r="D873" s="175" t="s">
        <v>314</v>
      </c>
      <c r="E873" s="176">
        <v>3</v>
      </c>
      <c r="F873" s="177"/>
      <c r="G873" s="178">
        <f>ROUND(E873*F873,2)</f>
        <v>0</v>
      </c>
      <c r="H873" s="158"/>
      <c r="I873" s="157">
        <f>ROUND(E873*H873,2)</f>
        <v>0</v>
      </c>
      <c r="J873" s="158"/>
      <c r="K873" s="157">
        <f>ROUND(E873*J873,2)</f>
        <v>0</v>
      </c>
      <c r="L873" s="157">
        <v>21</v>
      </c>
      <c r="M873" s="157">
        <f>G873*(1+L873/100)</f>
        <v>0</v>
      </c>
      <c r="N873" s="156">
        <v>0</v>
      </c>
      <c r="O873" s="156">
        <f>ROUND(E873*N873,2)</f>
        <v>0</v>
      </c>
      <c r="P873" s="156">
        <v>0</v>
      </c>
      <c r="Q873" s="156">
        <f>ROUND(E873*P873,2)</f>
        <v>0</v>
      </c>
      <c r="R873" s="157"/>
      <c r="S873" s="157" t="s">
        <v>300</v>
      </c>
      <c r="T873" s="157" t="s">
        <v>300</v>
      </c>
      <c r="U873" s="157">
        <v>1.56</v>
      </c>
      <c r="V873" s="157">
        <f>ROUND(E873*U873,2)</f>
        <v>4.68</v>
      </c>
      <c r="W873" s="157"/>
      <c r="X873" s="157" t="s">
        <v>301</v>
      </c>
      <c r="Y873" s="157" t="s">
        <v>302</v>
      </c>
      <c r="Z873" s="147"/>
      <c r="AA873" s="147"/>
      <c r="AB873" s="147"/>
      <c r="AC873" s="147"/>
      <c r="AD873" s="147"/>
      <c r="AE873" s="147"/>
      <c r="AF873" s="147"/>
      <c r="AG873" s="147" t="s">
        <v>303</v>
      </c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</row>
    <row r="874" spans="1:60" outlineLevel="2" x14ac:dyDescent="0.2">
      <c r="A874" s="154"/>
      <c r="B874" s="155"/>
      <c r="C874" s="274" t="s">
        <v>1307</v>
      </c>
      <c r="D874" s="275"/>
      <c r="E874" s="275"/>
      <c r="F874" s="275"/>
      <c r="G874" s="275"/>
      <c r="H874" s="157"/>
      <c r="I874" s="157"/>
      <c r="J874" s="157"/>
      <c r="K874" s="157"/>
      <c r="L874" s="157"/>
      <c r="M874" s="157"/>
      <c r="N874" s="156"/>
      <c r="O874" s="156"/>
      <c r="P874" s="156"/>
      <c r="Q874" s="156"/>
      <c r="R874" s="157"/>
      <c r="S874" s="157"/>
      <c r="T874" s="157"/>
      <c r="U874" s="157"/>
      <c r="V874" s="157"/>
      <c r="W874" s="157"/>
      <c r="X874" s="157"/>
      <c r="Y874" s="157"/>
      <c r="Z874" s="147"/>
      <c r="AA874" s="147"/>
      <c r="AB874" s="147"/>
      <c r="AC874" s="147"/>
      <c r="AD874" s="147"/>
      <c r="AE874" s="147"/>
      <c r="AF874" s="147"/>
      <c r="AG874" s="147" t="s">
        <v>319</v>
      </c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</row>
    <row r="875" spans="1:60" outlineLevel="2" x14ac:dyDescent="0.2">
      <c r="A875" s="154"/>
      <c r="B875" s="155"/>
      <c r="C875" s="188" t="s">
        <v>1308</v>
      </c>
      <c r="D875" s="159"/>
      <c r="E875" s="160">
        <v>2</v>
      </c>
      <c r="F875" s="157"/>
      <c r="G875" s="157"/>
      <c r="H875" s="157"/>
      <c r="I875" s="157"/>
      <c r="J875" s="157"/>
      <c r="K875" s="157"/>
      <c r="L875" s="157"/>
      <c r="M875" s="157"/>
      <c r="N875" s="156"/>
      <c r="O875" s="156"/>
      <c r="P875" s="156"/>
      <c r="Q875" s="156"/>
      <c r="R875" s="157"/>
      <c r="S875" s="157"/>
      <c r="T875" s="157"/>
      <c r="U875" s="157"/>
      <c r="V875" s="157"/>
      <c r="W875" s="157"/>
      <c r="X875" s="157"/>
      <c r="Y875" s="157"/>
      <c r="Z875" s="147"/>
      <c r="AA875" s="147"/>
      <c r="AB875" s="147"/>
      <c r="AC875" s="147"/>
      <c r="AD875" s="147"/>
      <c r="AE875" s="147"/>
      <c r="AF875" s="147"/>
      <c r="AG875" s="147" t="s">
        <v>305</v>
      </c>
      <c r="AH875" s="147">
        <v>0</v>
      </c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</row>
    <row r="876" spans="1:60" outlineLevel="3" x14ac:dyDescent="0.2">
      <c r="A876" s="154"/>
      <c r="B876" s="155"/>
      <c r="C876" s="188" t="s">
        <v>1309</v>
      </c>
      <c r="D876" s="159"/>
      <c r="E876" s="160">
        <v>1</v>
      </c>
      <c r="F876" s="157"/>
      <c r="G876" s="157"/>
      <c r="H876" s="157"/>
      <c r="I876" s="157"/>
      <c r="J876" s="157"/>
      <c r="K876" s="157"/>
      <c r="L876" s="157"/>
      <c r="M876" s="157"/>
      <c r="N876" s="156"/>
      <c r="O876" s="156"/>
      <c r="P876" s="156"/>
      <c r="Q876" s="156"/>
      <c r="R876" s="157"/>
      <c r="S876" s="157"/>
      <c r="T876" s="157"/>
      <c r="U876" s="157"/>
      <c r="V876" s="157"/>
      <c r="W876" s="157"/>
      <c r="X876" s="157"/>
      <c r="Y876" s="157"/>
      <c r="Z876" s="147"/>
      <c r="AA876" s="147"/>
      <c r="AB876" s="147"/>
      <c r="AC876" s="147"/>
      <c r="AD876" s="147"/>
      <c r="AE876" s="147"/>
      <c r="AF876" s="147"/>
      <c r="AG876" s="147" t="s">
        <v>305</v>
      </c>
      <c r="AH876" s="147">
        <v>0</v>
      </c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</row>
    <row r="877" spans="1:60" ht="33.75" outlineLevel="1" x14ac:dyDescent="0.2">
      <c r="A877" s="173">
        <v>292</v>
      </c>
      <c r="B877" s="174" t="s">
        <v>1310</v>
      </c>
      <c r="C877" s="187" t="s">
        <v>1311</v>
      </c>
      <c r="D877" s="175" t="s">
        <v>314</v>
      </c>
      <c r="E877" s="176">
        <v>2</v>
      </c>
      <c r="F877" s="177"/>
      <c r="G877" s="178">
        <f>ROUND(E877*F877,2)</f>
        <v>0</v>
      </c>
      <c r="H877" s="158"/>
      <c r="I877" s="157">
        <f>ROUND(E877*H877,2)</f>
        <v>0</v>
      </c>
      <c r="J877" s="158"/>
      <c r="K877" s="157">
        <f>ROUND(E877*J877,2)</f>
        <v>0</v>
      </c>
      <c r="L877" s="157">
        <v>21</v>
      </c>
      <c r="M877" s="157">
        <f>G877*(1+L877/100)</f>
        <v>0</v>
      </c>
      <c r="N877" s="156">
        <v>2.8000000000000001E-2</v>
      </c>
      <c r="O877" s="156">
        <f>ROUND(E877*N877,2)</f>
        <v>0.06</v>
      </c>
      <c r="P877" s="156">
        <v>0</v>
      </c>
      <c r="Q877" s="156">
        <f>ROUND(E877*P877,2)</f>
        <v>0</v>
      </c>
      <c r="R877" s="157"/>
      <c r="S877" s="157" t="s">
        <v>332</v>
      </c>
      <c r="T877" s="157" t="s">
        <v>300</v>
      </c>
      <c r="U877" s="157">
        <v>0</v>
      </c>
      <c r="V877" s="157">
        <f>ROUND(E877*U877,2)</f>
        <v>0</v>
      </c>
      <c r="W877" s="157"/>
      <c r="X877" s="157" t="s">
        <v>334</v>
      </c>
      <c r="Y877" s="157" t="s">
        <v>302</v>
      </c>
      <c r="Z877" s="147"/>
      <c r="AA877" s="147"/>
      <c r="AB877" s="147"/>
      <c r="AC877" s="147"/>
      <c r="AD877" s="147"/>
      <c r="AE877" s="147"/>
      <c r="AF877" s="147"/>
      <c r="AG877" s="147" t="s">
        <v>335</v>
      </c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</row>
    <row r="878" spans="1:60" outlineLevel="2" x14ac:dyDescent="0.2">
      <c r="A878" s="154"/>
      <c r="B878" s="155"/>
      <c r="C878" s="188" t="s">
        <v>1308</v>
      </c>
      <c r="D878" s="159"/>
      <c r="E878" s="160">
        <v>2</v>
      </c>
      <c r="F878" s="157"/>
      <c r="G878" s="157"/>
      <c r="H878" s="157"/>
      <c r="I878" s="157"/>
      <c r="J878" s="157"/>
      <c r="K878" s="157"/>
      <c r="L878" s="157"/>
      <c r="M878" s="157"/>
      <c r="N878" s="156"/>
      <c r="O878" s="156"/>
      <c r="P878" s="156"/>
      <c r="Q878" s="156"/>
      <c r="R878" s="157"/>
      <c r="S878" s="157"/>
      <c r="T878" s="157"/>
      <c r="U878" s="157"/>
      <c r="V878" s="157"/>
      <c r="W878" s="157"/>
      <c r="X878" s="157"/>
      <c r="Y878" s="157"/>
      <c r="Z878" s="147"/>
      <c r="AA878" s="147"/>
      <c r="AB878" s="147"/>
      <c r="AC878" s="147"/>
      <c r="AD878" s="147"/>
      <c r="AE878" s="147"/>
      <c r="AF878" s="147"/>
      <c r="AG878" s="147" t="s">
        <v>305</v>
      </c>
      <c r="AH878" s="147">
        <v>0</v>
      </c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</row>
    <row r="879" spans="1:60" ht="33.75" outlineLevel="1" x14ac:dyDescent="0.2">
      <c r="A879" s="173">
        <v>293</v>
      </c>
      <c r="B879" s="174" t="s">
        <v>1312</v>
      </c>
      <c r="C879" s="187" t="s">
        <v>1313</v>
      </c>
      <c r="D879" s="175" t="s">
        <v>314</v>
      </c>
      <c r="E879" s="176">
        <v>1</v>
      </c>
      <c r="F879" s="177"/>
      <c r="G879" s="178">
        <f>ROUND(E879*F879,2)</f>
        <v>0</v>
      </c>
      <c r="H879" s="158"/>
      <c r="I879" s="157">
        <f>ROUND(E879*H879,2)</f>
        <v>0</v>
      </c>
      <c r="J879" s="158"/>
      <c r="K879" s="157">
        <f>ROUND(E879*J879,2)</f>
        <v>0</v>
      </c>
      <c r="L879" s="157">
        <v>21</v>
      </c>
      <c r="M879" s="157">
        <f>G879*(1+L879/100)</f>
        <v>0</v>
      </c>
      <c r="N879" s="156">
        <v>3.1E-2</v>
      </c>
      <c r="O879" s="156">
        <f>ROUND(E879*N879,2)</f>
        <v>0.03</v>
      </c>
      <c r="P879" s="156">
        <v>0</v>
      </c>
      <c r="Q879" s="156">
        <f>ROUND(E879*P879,2)</f>
        <v>0</v>
      </c>
      <c r="R879" s="157"/>
      <c r="S879" s="157" t="s">
        <v>332</v>
      </c>
      <c r="T879" s="157" t="s">
        <v>333</v>
      </c>
      <c r="U879" s="157">
        <v>0</v>
      </c>
      <c r="V879" s="157">
        <f>ROUND(E879*U879,2)</f>
        <v>0</v>
      </c>
      <c r="W879" s="157"/>
      <c r="X879" s="157" t="s">
        <v>334</v>
      </c>
      <c r="Y879" s="157" t="s">
        <v>302</v>
      </c>
      <c r="Z879" s="147"/>
      <c r="AA879" s="147"/>
      <c r="AB879" s="147"/>
      <c r="AC879" s="147"/>
      <c r="AD879" s="147"/>
      <c r="AE879" s="147"/>
      <c r="AF879" s="147"/>
      <c r="AG879" s="147" t="s">
        <v>335</v>
      </c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</row>
    <row r="880" spans="1:60" outlineLevel="2" x14ac:dyDescent="0.2">
      <c r="A880" s="154"/>
      <c r="B880" s="155"/>
      <c r="C880" s="188" t="s">
        <v>1314</v>
      </c>
      <c r="D880" s="159"/>
      <c r="E880" s="160">
        <v>1</v>
      </c>
      <c r="F880" s="157"/>
      <c r="G880" s="157"/>
      <c r="H880" s="157"/>
      <c r="I880" s="157"/>
      <c r="J880" s="157"/>
      <c r="K880" s="157"/>
      <c r="L880" s="157"/>
      <c r="M880" s="157"/>
      <c r="N880" s="156"/>
      <c r="O880" s="156"/>
      <c r="P880" s="156"/>
      <c r="Q880" s="156"/>
      <c r="R880" s="157"/>
      <c r="S880" s="157"/>
      <c r="T880" s="157"/>
      <c r="U880" s="157"/>
      <c r="V880" s="157"/>
      <c r="W880" s="157"/>
      <c r="X880" s="157"/>
      <c r="Y880" s="157"/>
      <c r="Z880" s="147"/>
      <c r="AA880" s="147"/>
      <c r="AB880" s="147"/>
      <c r="AC880" s="147"/>
      <c r="AD880" s="147"/>
      <c r="AE880" s="147"/>
      <c r="AF880" s="147"/>
      <c r="AG880" s="147" t="s">
        <v>305</v>
      </c>
      <c r="AH880" s="147">
        <v>0</v>
      </c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</row>
    <row r="881" spans="1:60" outlineLevel="1" x14ac:dyDescent="0.2">
      <c r="A881" s="173">
        <v>294</v>
      </c>
      <c r="B881" s="174" t="s">
        <v>1315</v>
      </c>
      <c r="C881" s="187" t="s">
        <v>1316</v>
      </c>
      <c r="D881" s="175" t="s">
        <v>314</v>
      </c>
      <c r="E881" s="176">
        <v>1</v>
      </c>
      <c r="F881" s="177"/>
      <c r="G881" s="178">
        <f>ROUND(E881*F881,2)</f>
        <v>0</v>
      </c>
      <c r="H881" s="158"/>
      <c r="I881" s="157">
        <f>ROUND(E881*H881,2)</f>
        <v>0</v>
      </c>
      <c r="J881" s="158"/>
      <c r="K881" s="157">
        <f>ROUND(E881*J881,2)</f>
        <v>0</v>
      </c>
      <c r="L881" s="157">
        <v>21</v>
      </c>
      <c r="M881" s="157">
        <f>G881*(1+L881/100)</f>
        <v>0</v>
      </c>
      <c r="N881" s="156">
        <v>0</v>
      </c>
      <c r="O881" s="156">
        <f>ROUND(E881*N881,2)</f>
        <v>0</v>
      </c>
      <c r="P881" s="156">
        <v>0</v>
      </c>
      <c r="Q881" s="156">
        <f>ROUND(E881*P881,2)</f>
        <v>0</v>
      </c>
      <c r="R881" s="157"/>
      <c r="S881" s="157" t="s">
        <v>300</v>
      </c>
      <c r="T881" s="157" t="s">
        <v>300</v>
      </c>
      <c r="U881" s="157">
        <v>1.63</v>
      </c>
      <c r="V881" s="157">
        <f>ROUND(E881*U881,2)</f>
        <v>1.63</v>
      </c>
      <c r="W881" s="157"/>
      <c r="X881" s="157" t="s">
        <v>301</v>
      </c>
      <c r="Y881" s="157" t="s">
        <v>302</v>
      </c>
      <c r="Z881" s="147"/>
      <c r="AA881" s="147"/>
      <c r="AB881" s="147"/>
      <c r="AC881" s="147"/>
      <c r="AD881" s="147"/>
      <c r="AE881" s="147"/>
      <c r="AF881" s="147"/>
      <c r="AG881" s="147" t="s">
        <v>303</v>
      </c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</row>
    <row r="882" spans="1:60" outlineLevel="2" x14ac:dyDescent="0.2">
      <c r="A882" s="154"/>
      <c r="B882" s="155"/>
      <c r="C882" s="274" t="s">
        <v>1307</v>
      </c>
      <c r="D882" s="275"/>
      <c r="E882" s="275"/>
      <c r="F882" s="275"/>
      <c r="G882" s="275"/>
      <c r="H882" s="157"/>
      <c r="I882" s="157"/>
      <c r="J882" s="157"/>
      <c r="K882" s="157"/>
      <c r="L882" s="157"/>
      <c r="M882" s="157"/>
      <c r="N882" s="156"/>
      <c r="O882" s="156"/>
      <c r="P882" s="156"/>
      <c r="Q882" s="156"/>
      <c r="R882" s="157"/>
      <c r="S882" s="157"/>
      <c r="T882" s="157"/>
      <c r="U882" s="157"/>
      <c r="V882" s="157"/>
      <c r="W882" s="157"/>
      <c r="X882" s="157"/>
      <c r="Y882" s="157"/>
      <c r="Z882" s="147"/>
      <c r="AA882" s="147"/>
      <c r="AB882" s="147"/>
      <c r="AC882" s="147"/>
      <c r="AD882" s="147"/>
      <c r="AE882" s="147"/>
      <c r="AF882" s="147"/>
      <c r="AG882" s="147" t="s">
        <v>319</v>
      </c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</row>
    <row r="883" spans="1:60" outlineLevel="2" x14ac:dyDescent="0.2">
      <c r="A883" s="154"/>
      <c r="B883" s="155"/>
      <c r="C883" s="188" t="s">
        <v>813</v>
      </c>
      <c r="D883" s="159"/>
      <c r="E883" s="160">
        <v>1</v>
      </c>
      <c r="F883" s="157"/>
      <c r="G883" s="157"/>
      <c r="H883" s="157"/>
      <c r="I883" s="157"/>
      <c r="J883" s="157"/>
      <c r="K883" s="157"/>
      <c r="L883" s="157"/>
      <c r="M883" s="157"/>
      <c r="N883" s="156"/>
      <c r="O883" s="156"/>
      <c r="P883" s="156"/>
      <c r="Q883" s="156"/>
      <c r="R883" s="157"/>
      <c r="S883" s="157"/>
      <c r="T883" s="157"/>
      <c r="U883" s="157"/>
      <c r="V883" s="157"/>
      <c r="W883" s="157"/>
      <c r="X883" s="157"/>
      <c r="Y883" s="157"/>
      <c r="Z883" s="147"/>
      <c r="AA883" s="147"/>
      <c r="AB883" s="147"/>
      <c r="AC883" s="147"/>
      <c r="AD883" s="147"/>
      <c r="AE883" s="147"/>
      <c r="AF883" s="147"/>
      <c r="AG883" s="147" t="s">
        <v>305</v>
      </c>
      <c r="AH883" s="147">
        <v>0</v>
      </c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</row>
    <row r="884" spans="1:60" ht="33.75" outlineLevel="1" x14ac:dyDescent="0.2">
      <c r="A884" s="173">
        <v>295</v>
      </c>
      <c r="B884" s="174" t="s">
        <v>1317</v>
      </c>
      <c r="C884" s="187" t="s">
        <v>1318</v>
      </c>
      <c r="D884" s="175" t="s">
        <v>314</v>
      </c>
      <c r="E884" s="176">
        <v>1</v>
      </c>
      <c r="F884" s="177"/>
      <c r="G884" s="178">
        <f>ROUND(E884*F884,2)</f>
        <v>0</v>
      </c>
      <c r="H884" s="158"/>
      <c r="I884" s="157">
        <f>ROUND(E884*H884,2)</f>
        <v>0</v>
      </c>
      <c r="J884" s="158"/>
      <c r="K884" s="157">
        <f>ROUND(E884*J884,2)</f>
        <v>0</v>
      </c>
      <c r="L884" s="157">
        <v>21</v>
      </c>
      <c r="M884" s="157">
        <f>G884*(1+L884/100)</f>
        <v>0</v>
      </c>
      <c r="N884" s="156">
        <v>3.1E-2</v>
      </c>
      <c r="O884" s="156">
        <f>ROUND(E884*N884,2)</f>
        <v>0.03</v>
      </c>
      <c r="P884" s="156">
        <v>0</v>
      </c>
      <c r="Q884" s="156">
        <f>ROUND(E884*P884,2)</f>
        <v>0</v>
      </c>
      <c r="R884" s="157"/>
      <c r="S884" s="157" t="s">
        <v>332</v>
      </c>
      <c r="T884" s="157" t="s">
        <v>333</v>
      </c>
      <c r="U884" s="157">
        <v>0</v>
      </c>
      <c r="V884" s="157">
        <f>ROUND(E884*U884,2)</f>
        <v>0</v>
      </c>
      <c r="W884" s="157"/>
      <c r="X884" s="157" t="s">
        <v>334</v>
      </c>
      <c r="Y884" s="157" t="s">
        <v>302</v>
      </c>
      <c r="Z884" s="147"/>
      <c r="AA884" s="147"/>
      <c r="AB884" s="147"/>
      <c r="AC884" s="147"/>
      <c r="AD884" s="147"/>
      <c r="AE884" s="147"/>
      <c r="AF884" s="147"/>
      <c r="AG884" s="147" t="s">
        <v>335</v>
      </c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</row>
    <row r="885" spans="1:60" outlineLevel="2" x14ac:dyDescent="0.2">
      <c r="A885" s="154"/>
      <c r="B885" s="155"/>
      <c r="C885" s="188" t="s">
        <v>813</v>
      </c>
      <c r="D885" s="159"/>
      <c r="E885" s="160">
        <v>1</v>
      </c>
      <c r="F885" s="157"/>
      <c r="G885" s="157"/>
      <c r="H885" s="157"/>
      <c r="I885" s="157"/>
      <c r="J885" s="157"/>
      <c r="K885" s="157"/>
      <c r="L885" s="157"/>
      <c r="M885" s="157"/>
      <c r="N885" s="156"/>
      <c r="O885" s="156"/>
      <c r="P885" s="156"/>
      <c r="Q885" s="156"/>
      <c r="R885" s="157"/>
      <c r="S885" s="157"/>
      <c r="T885" s="157"/>
      <c r="U885" s="157"/>
      <c r="V885" s="157"/>
      <c r="W885" s="157"/>
      <c r="X885" s="157"/>
      <c r="Y885" s="157"/>
      <c r="Z885" s="147"/>
      <c r="AA885" s="147"/>
      <c r="AB885" s="147"/>
      <c r="AC885" s="147"/>
      <c r="AD885" s="147"/>
      <c r="AE885" s="147"/>
      <c r="AF885" s="147"/>
      <c r="AG885" s="147" t="s">
        <v>305</v>
      </c>
      <c r="AH885" s="147">
        <v>0</v>
      </c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</row>
    <row r="886" spans="1:60" outlineLevel="1" x14ac:dyDescent="0.2">
      <c r="A886" s="173">
        <v>296</v>
      </c>
      <c r="B886" s="174" t="s">
        <v>1319</v>
      </c>
      <c r="C886" s="187" t="s">
        <v>1320</v>
      </c>
      <c r="D886" s="175" t="s">
        <v>314</v>
      </c>
      <c r="E886" s="176">
        <v>32</v>
      </c>
      <c r="F886" s="177"/>
      <c r="G886" s="178">
        <f>ROUND(E886*F886,2)</f>
        <v>0</v>
      </c>
      <c r="H886" s="158"/>
      <c r="I886" s="157">
        <f>ROUND(E886*H886,2)</f>
        <v>0</v>
      </c>
      <c r="J886" s="158"/>
      <c r="K886" s="157">
        <f>ROUND(E886*J886,2)</f>
        <v>0</v>
      </c>
      <c r="L886" s="157">
        <v>21</v>
      </c>
      <c r="M886" s="157">
        <f>G886*(1+L886/100)</f>
        <v>0</v>
      </c>
      <c r="N886" s="156">
        <v>0</v>
      </c>
      <c r="O886" s="156">
        <f>ROUND(E886*N886,2)</f>
        <v>0</v>
      </c>
      <c r="P886" s="156">
        <v>0</v>
      </c>
      <c r="Q886" s="156">
        <f>ROUND(E886*P886,2)</f>
        <v>0</v>
      </c>
      <c r="R886" s="157"/>
      <c r="S886" s="157" t="s">
        <v>300</v>
      </c>
      <c r="T886" s="157" t="s">
        <v>300</v>
      </c>
      <c r="U886" s="157">
        <v>0.77500000000000002</v>
      </c>
      <c r="V886" s="157">
        <f>ROUND(E886*U886,2)</f>
        <v>24.8</v>
      </c>
      <c r="W886" s="157"/>
      <c r="X886" s="157" t="s">
        <v>301</v>
      </c>
      <c r="Y886" s="157" t="s">
        <v>302</v>
      </c>
      <c r="Z886" s="147"/>
      <c r="AA886" s="147"/>
      <c r="AB886" s="147"/>
      <c r="AC886" s="147"/>
      <c r="AD886" s="147"/>
      <c r="AE886" s="147"/>
      <c r="AF886" s="147"/>
      <c r="AG886" s="147" t="s">
        <v>303</v>
      </c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</row>
    <row r="887" spans="1:60" outlineLevel="2" x14ac:dyDescent="0.2">
      <c r="A887" s="154"/>
      <c r="B887" s="155"/>
      <c r="C887" s="188" t="s">
        <v>1261</v>
      </c>
      <c r="D887" s="159"/>
      <c r="E887" s="160">
        <v>1</v>
      </c>
      <c r="F887" s="157"/>
      <c r="G887" s="157"/>
      <c r="H887" s="157"/>
      <c r="I887" s="157"/>
      <c r="J887" s="157"/>
      <c r="K887" s="157"/>
      <c r="L887" s="157"/>
      <c r="M887" s="157"/>
      <c r="N887" s="156"/>
      <c r="O887" s="156"/>
      <c r="P887" s="156"/>
      <c r="Q887" s="156"/>
      <c r="R887" s="157"/>
      <c r="S887" s="157"/>
      <c r="T887" s="157"/>
      <c r="U887" s="157"/>
      <c r="V887" s="157"/>
      <c r="W887" s="157"/>
      <c r="X887" s="157"/>
      <c r="Y887" s="157"/>
      <c r="Z887" s="147"/>
      <c r="AA887" s="147"/>
      <c r="AB887" s="147"/>
      <c r="AC887" s="147"/>
      <c r="AD887" s="147"/>
      <c r="AE887" s="147"/>
      <c r="AF887" s="147"/>
      <c r="AG887" s="147" t="s">
        <v>305</v>
      </c>
      <c r="AH887" s="147">
        <v>0</v>
      </c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</row>
    <row r="888" spans="1:60" outlineLevel="3" x14ac:dyDescent="0.2">
      <c r="A888" s="154"/>
      <c r="B888" s="155"/>
      <c r="C888" s="188" t="s">
        <v>1262</v>
      </c>
      <c r="D888" s="159"/>
      <c r="E888" s="160">
        <v>10</v>
      </c>
      <c r="F888" s="157"/>
      <c r="G888" s="157"/>
      <c r="H888" s="157"/>
      <c r="I888" s="157"/>
      <c r="J888" s="157"/>
      <c r="K888" s="157"/>
      <c r="L888" s="157"/>
      <c r="M888" s="157"/>
      <c r="N888" s="156"/>
      <c r="O888" s="156"/>
      <c r="P888" s="156"/>
      <c r="Q888" s="156"/>
      <c r="R888" s="157"/>
      <c r="S888" s="157"/>
      <c r="T888" s="157"/>
      <c r="U888" s="157"/>
      <c r="V888" s="157"/>
      <c r="W888" s="157"/>
      <c r="X888" s="157"/>
      <c r="Y888" s="157"/>
      <c r="Z888" s="147"/>
      <c r="AA888" s="147"/>
      <c r="AB888" s="147"/>
      <c r="AC888" s="147"/>
      <c r="AD888" s="147"/>
      <c r="AE888" s="147"/>
      <c r="AF888" s="147"/>
      <c r="AG888" s="147" t="s">
        <v>305</v>
      </c>
      <c r="AH888" s="147">
        <v>0</v>
      </c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</row>
    <row r="889" spans="1:60" outlineLevel="3" x14ac:dyDescent="0.2">
      <c r="A889" s="154"/>
      <c r="B889" s="155"/>
      <c r="C889" s="188" t="s">
        <v>1263</v>
      </c>
      <c r="D889" s="159"/>
      <c r="E889" s="160">
        <v>8</v>
      </c>
      <c r="F889" s="157"/>
      <c r="G889" s="157"/>
      <c r="H889" s="157"/>
      <c r="I889" s="157"/>
      <c r="J889" s="157"/>
      <c r="K889" s="157"/>
      <c r="L889" s="157"/>
      <c r="M889" s="157"/>
      <c r="N889" s="156"/>
      <c r="O889" s="156"/>
      <c r="P889" s="156"/>
      <c r="Q889" s="156"/>
      <c r="R889" s="157"/>
      <c r="S889" s="157"/>
      <c r="T889" s="157"/>
      <c r="U889" s="157"/>
      <c r="V889" s="157"/>
      <c r="W889" s="157"/>
      <c r="X889" s="157"/>
      <c r="Y889" s="157"/>
      <c r="Z889" s="147"/>
      <c r="AA889" s="147"/>
      <c r="AB889" s="147"/>
      <c r="AC889" s="147"/>
      <c r="AD889" s="147"/>
      <c r="AE889" s="147"/>
      <c r="AF889" s="147"/>
      <c r="AG889" s="147" t="s">
        <v>305</v>
      </c>
      <c r="AH889" s="147">
        <v>0</v>
      </c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</row>
    <row r="890" spans="1:60" outlineLevel="3" x14ac:dyDescent="0.2">
      <c r="A890" s="154"/>
      <c r="B890" s="155"/>
      <c r="C890" s="188" t="s">
        <v>1264</v>
      </c>
      <c r="D890" s="159"/>
      <c r="E890" s="160">
        <v>2</v>
      </c>
      <c r="F890" s="157"/>
      <c r="G890" s="157"/>
      <c r="H890" s="157"/>
      <c r="I890" s="157"/>
      <c r="J890" s="157"/>
      <c r="K890" s="157"/>
      <c r="L890" s="157"/>
      <c r="M890" s="157"/>
      <c r="N890" s="156"/>
      <c r="O890" s="156"/>
      <c r="P890" s="156"/>
      <c r="Q890" s="156"/>
      <c r="R890" s="157"/>
      <c r="S890" s="157"/>
      <c r="T890" s="157"/>
      <c r="U890" s="157"/>
      <c r="V890" s="157"/>
      <c r="W890" s="157"/>
      <c r="X890" s="157"/>
      <c r="Y890" s="157"/>
      <c r="Z890" s="147"/>
      <c r="AA890" s="147"/>
      <c r="AB890" s="147"/>
      <c r="AC890" s="147"/>
      <c r="AD890" s="147"/>
      <c r="AE890" s="147"/>
      <c r="AF890" s="147"/>
      <c r="AG890" s="147" t="s">
        <v>305</v>
      </c>
      <c r="AH890" s="147">
        <v>0</v>
      </c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</row>
    <row r="891" spans="1:60" outlineLevel="3" x14ac:dyDescent="0.2">
      <c r="A891" s="154"/>
      <c r="B891" s="155"/>
      <c r="C891" s="188" t="s">
        <v>1298</v>
      </c>
      <c r="D891" s="159"/>
      <c r="E891" s="160">
        <v>2</v>
      </c>
      <c r="F891" s="157"/>
      <c r="G891" s="157"/>
      <c r="H891" s="157"/>
      <c r="I891" s="157"/>
      <c r="J891" s="157"/>
      <c r="K891" s="157"/>
      <c r="L891" s="157"/>
      <c r="M891" s="157"/>
      <c r="N891" s="156"/>
      <c r="O891" s="156"/>
      <c r="P891" s="156"/>
      <c r="Q891" s="156"/>
      <c r="R891" s="157"/>
      <c r="S891" s="157"/>
      <c r="T891" s="157"/>
      <c r="U891" s="157"/>
      <c r="V891" s="157"/>
      <c r="W891" s="157"/>
      <c r="X891" s="157"/>
      <c r="Y891" s="157"/>
      <c r="Z891" s="147"/>
      <c r="AA891" s="147"/>
      <c r="AB891" s="147"/>
      <c r="AC891" s="147"/>
      <c r="AD891" s="147"/>
      <c r="AE891" s="147"/>
      <c r="AF891" s="147"/>
      <c r="AG891" s="147" t="s">
        <v>305</v>
      </c>
      <c r="AH891" s="147">
        <v>0</v>
      </c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</row>
    <row r="892" spans="1:60" outlineLevel="3" x14ac:dyDescent="0.2">
      <c r="A892" s="154"/>
      <c r="B892" s="155"/>
      <c r="C892" s="188" t="s">
        <v>813</v>
      </c>
      <c r="D892" s="159"/>
      <c r="E892" s="160">
        <v>1</v>
      </c>
      <c r="F892" s="157"/>
      <c r="G892" s="157"/>
      <c r="H892" s="157"/>
      <c r="I892" s="157"/>
      <c r="J892" s="157"/>
      <c r="K892" s="157"/>
      <c r="L892" s="157"/>
      <c r="M892" s="157"/>
      <c r="N892" s="156"/>
      <c r="O892" s="156"/>
      <c r="P892" s="156"/>
      <c r="Q892" s="156"/>
      <c r="R892" s="157"/>
      <c r="S892" s="157"/>
      <c r="T892" s="157"/>
      <c r="U892" s="157"/>
      <c r="V892" s="157"/>
      <c r="W892" s="157"/>
      <c r="X892" s="157"/>
      <c r="Y892" s="157"/>
      <c r="Z892" s="147"/>
      <c r="AA892" s="147"/>
      <c r="AB892" s="147"/>
      <c r="AC892" s="147"/>
      <c r="AD892" s="147"/>
      <c r="AE892" s="147"/>
      <c r="AF892" s="147"/>
      <c r="AG892" s="147" t="s">
        <v>305</v>
      </c>
      <c r="AH892" s="147">
        <v>0</v>
      </c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</row>
    <row r="893" spans="1:60" outlineLevel="3" x14ac:dyDescent="0.2">
      <c r="A893" s="154"/>
      <c r="B893" s="155"/>
      <c r="C893" s="188" t="s">
        <v>1304</v>
      </c>
      <c r="D893" s="159"/>
      <c r="E893" s="160">
        <v>1</v>
      </c>
      <c r="F893" s="157"/>
      <c r="G893" s="157"/>
      <c r="H893" s="157"/>
      <c r="I893" s="157"/>
      <c r="J893" s="157"/>
      <c r="K893" s="157"/>
      <c r="L893" s="157"/>
      <c r="M893" s="157"/>
      <c r="N893" s="156"/>
      <c r="O893" s="156"/>
      <c r="P893" s="156"/>
      <c r="Q893" s="156"/>
      <c r="R893" s="157"/>
      <c r="S893" s="157"/>
      <c r="T893" s="157"/>
      <c r="U893" s="157"/>
      <c r="V893" s="157"/>
      <c r="W893" s="157"/>
      <c r="X893" s="157"/>
      <c r="Y893" s="157"/>
      <c r="Z893" s="147"/>
      <c r="AA893" s="147"/>
      <c r="AB893" s="147"/>
      <c r="AC893" s="147"/>
      <c r="AD893" s="147"/>
      <c r="AE893" s="147"/>
      <c r="AF893" s="147"/>
      <c r="AG893" s="147" t="s">
        <v>305</v>
      </c>
      <c r="AH893" s="147">
        <v>0</v>
      </c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</row>
    <row r="894" spans="1:60" outlineLevel="3" x14ac:dyDescent="0.2">
      <c r="A894" s="154"/>
      <c r="B894" s="155"/>
      <c r="C894" s="188" t="s">
        <v>1321</v>
      </c>
      <c r="D894" s="159"/>
      <c r="E894" s="160">
        <v>7</v>
      </c>
      <c r="F894" s="157"/>
      <c r="G894" s="157"/>
      <c r="H894" s="157"/>
      <c r="I894" s="157"/>
      <c r="J894" s="157"/>
      <c r="K894" s="157"/>
      <c r="L894" s="157"/>
      <c r="M894" s="157"/>
      <c r="N894" s="156"/>
      <c r="O894" s="156"/>
      <c r="P894" s="156"/>
      <c r="Q894" s="156"/>
      <c r="R894" s="157"/>
      <c r="S894" s="157"/>
      <c r="T894" s="157"/>
      <c r="U894" s="157"/>
      <c r="V894" s="157"/>
      <c r="W894" s="157"/>
      <c r="X894" s="157"/>
      <c r="Y894" s="157"/>
      <c r="Z894" s="147"/>
      <c r="AA894" s="147"/>
      <c r="AB894" s="147"/>
      <c r="AC894" s="147"/>
      <c r="AD894" s="147"/>
      <c r="AE894" s="147"/>
      <c r="AF894" s="147"/>
      <c r="AG894" s="147" t="s">
        <v>305</v>
      </c>
      <c r="AH894" s="147">
        <v>0</v>
      </c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</row>
    <row r="895" spans="1:60" ht="33.75" outlineLevel="1" x14ac:dyDescent="0.2">
      <c r="A895" s="173">
        <v>297</v>
      </c>
      <c r="B895" s="174" t="s">
        <v>1322</v>
      </c>
      <c r="C895" s="187" t="s">
        <v>3709</v>
      </c>
      <c r="D895" s="175" t="s">
        <v>314</v>
      </c>
      <c r="E895" s="176">
        <v>32</v>
      </c>
      <c r="F895" s="177"/>
      <c r="G895" s="178">
        <f>ROUND(E895*F895,2)</f>
        <v>0</v>
      </c>
      <c r="H895" s="158"/>
      <c r="I895" s="157">
        <f>ROUND(E895*H895,2)</f>
        <v>0</v>
      </c>
      <c r="J895" s="158"/>
      <c r="K895" s="157">
        <f>ROUND(E895*J895,2)</f>
        <v>0</v>
      </c>
      <c r="L895" s="157">
        <v>21</v>
      </c>
      <c r="M895" s="157">
        <f>G895*(1+L895/100)</f>
        <v>0</v>
      </c>
      <c r="N895" s="156">
        <v>8.0000000000000004E-4</v>
      </c>
      <c r="O895" s="156">
        <f>ROUND(E895*N895,2)</f>
        <v>0.03</v>
      </c>
      <c r="P895" s="156">
        <v>0</v>
      </c>
      <c r="Q895" s="156">
        <f>ROUND(E895*P895,2)</f>
        <v>0</v>
      </c>
      <c r="R895" s="157" t="s">
        <v>349</v>
      </c>
      <c r="S895" s="157" t="s">
        <v>300</v>
      </c>
      <c r="T895" s="157" t="s">
        <v>300</v>
      </c>
      <c r="U895" s="157">
        <v>0</v>
      </c>
      <c r="V895" s="157">
        <f>ROUND(E895*U895,2)</f>
        <v>0</v>
      </c>
      <c r="W895" s="157"/>
      <c r="X895" s="157" t="s">
        <v>334</v>
      </c>
      <c r="Y895" s="157" t="s">
        <v>302</v>
      </c>
      <c r="Z895" s="147"/>
      <c r="AA895" s="147"/>
      <c r="AB895" s="147"/>
      <c r="AC895" s="147"/>
      <c r="AD895" s="147"/>
      <c r="AE895" s="147"/>
      <c r="AF895" s="147"/>
      <c r="AG895" s="147" t="s">
        <v>335</v>
      </c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</row>
    <row r="896" spans="1:60" outlineLevel="2" x14ac:dyDescent="0.2">
      <c r="A896" s="154"/>
      <c r="B896" s="155"/>
      <c r="C896" s="188" t="s">
        <v>1323</v>
      </c>
      <c r="D896" s="159"/>
      <c r="E896" s="160">
        <v>25</v>
      </c>
      <c r="F896" s="157"/>
      <c r="G896" s="157"/>
      <c r="H896" s="157"/>
      <c r="I896" s="157"/>
      <c r="J896" s="157"/>
      <c r="K896" s="157"/>
      <c r="L896" s="157"/>
      <c r="M896" s="157"/>
      <c r="N896" s="156"/>
      <c r="O896" s="156"/>
      <c r="P896" s="156"/>
      <c r="Q896" s="156"/>
      <c r="R896" s="157"/>
      <c r="S896" s="157"/>
      <c r="T896" s="157"/>
      <c r="U896" s="157"/>
      <c r="V896" s="157"/>
      <c r="W896" s="157"/>
      <c r="X896" s="157"/>
      <c r="Y896" s="157"/>
      <c r="Z896" s="147"/>
      <c r="AA896" s="147"/>
      <c r="AB896" s="147"/>
      <c r="AC896" s="147"/>
      <c r="AD896" s="147"/>
      <c r="AE896" s="147"/>
      <c r="AF896" s="147"/>
      <c r="AG896" s="147" t="s">
        <v>305</v>
      </c>
      <c r="AH896" s="147">
        <v>0</v>
      </c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</row>
    <row r="897" spans="1:60" outlineLevel="3" x14ac:dyDescent="0.2">
      <c r="A897" s="154"/>
      <c r="B897" s="155"/>
      <c r="C897" s="188" t="s">
        <v>1324</v>
      </c>
      <c r="D897" s="159"/>
      <c r="E897" s="160">
        <v>7</v>
      </c>
      <c r="F897" s="157"/>
      <c r="G897" s="157"/>
      <c r="H897" s="157"/>
      <c r="I897" s="157"/>
      <c r="J897" s="157"/>
      <c r="K897" s="157"/>
      <c r="L897" s="157"/>
      <c r="M897" s="157"/>
      <c r="N897" s="156"/>
      <c r="O897" s="156"/>
      <c r="P897" s="156"/>
      <c r="Q897" s="156"/>
      <c r="R897" s="157"/>
      <c r="S897" s="157"/>
      <c r="T897" s="157"/>
      <c r="U897" s="157"/>
      <c r="V897" s="157"/>
      <c r="W897" s="157"/>
      <c r="X897" s="157"/>
      <c r="Y897" s="157"/>
      <c r="Z897" s="147"/>
      <c r="AA897" s="147"/>
      <c r="AB897" s="147"/>
      <c r="AC897" s="147"/>
      <c r="AD897" s="147"/>
      <c r="AE897" s="147"/>
      <c r="AF897" s="147"/>
      <c r="AG897" s="147" t="s">
        <v>305</v>
      </c>
      <c r="AH897" s="147">
        <v>0</v>
      </c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</row>
    <row r="898" spans="1:60" outlineLevel="1" x14ac:dyDescent="0.2">
      <c r="A898" s="173">
        <v>298</v>
      </c>
      <c r="B898" s="174" t="s">
        <v>1325</v>
      </c>
      <c r="C898" s="187" t="s">
        <v>1326</v>
      </c>
      <c r="D898" s="175" t="s">
        <v>314</v>
      </c>
      <c r="E898" s="176">
        <v>8</v>
      </c>
      <c r="F898" s="177"/>
      <c r="G898" s="178">
        <f>ROUND(E898*F898,2)</f>
        <v>0</v>
      </c>
      <c r="H898" s="158"/>
      <c r="I898" s="157">
        <f>ROUND(E898*H898,2)</f>
        <v>0</v>
      </c>
      <c r="J898" s="158"/>
      <c r="K898" s="157">
        <f>ROUND(E898*J898,2)</f>
        <v>0</v>
      </c>
      <c r="L898" s="157">
        <v>21</v>
      </c>
      <c r="M898" s="157">
        <f>G898*(1+L898/100)</f>
        <v>0</v>
      </c>
      <c r="N898" s="156">
        <v>0</v>
      </c>
      <c r="O898" s="156">
        <f>ROUND(E898*N898,2)</f>
        <v>0</v>
      </c>
      <c r="P898" s="156">
        <v>0</v>
      </c>
      <c r="Q898" s="156">
        <f>ROUND(E898*P898,2)</f>
        <v>0</v>
      </c>
      <c r="R898" s="157"/>
      <c r="S898" s="157" t="s">
        <v>300</v>
      </c>
      <c r="T898" s="157" t="s">
        <v>300</v>
      </c>
      <c r="U898" s="157">
        <v>0.50700000000000001</v>
      </c>
      <c r="V898" s="157">
        <f>ROUND(E898*U898,2)</f>
        <v>4.0599999999999996</v>
      </c>
      <c r="W898" s="157"/>
      <c r="X898" s="157" t="s">
        <v>301</v>
      </c>
      <c r="Y898" s="157" t="s">
        <v>302</v>
      </c>
      <c r="Z898" s="147"/>
      <c r="AA898" s="147"/>
      <c r="AB898" s="147"/>
      <c r="AC898" s="147"/>
      <c r="AD898" s="147"/>
      <c r="AE898" s="147"/>
      <c r="AF898" s="147"/>
      <c r="AG898" s="147" t="s">
        <v>303</v>
      </c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</row>
    <row r="899" spans="1:60" outlineLevel="2" x14ac:dyDescent="0.2">
      <c r="A899" s="154"/>
      <c r="B899" s="155"/>
      <c r="C899" s="188" t="s">
        <v>1327</v>
      </c>
      <c r="D899" s="159"/>
      <c r="E899" s="160">
        <v>8</v>
      </c>
      <c r="F899" s="157"/>
      <c r="G899" s="157"/>
      <c r="H899" s="157"/>
      <c r="I899" s="157"/>
      <c r="J899" s="157"/>
      <c r="K899" s="157"/>
      <c r="L899" s="157"/>
      <c r="M899" s="157"/>
      <c r="N899" s="156"/>
      <c r="O899" s="156"/>
      <c r="P899" s="156"/>
      <c r="Q899" s="156"/>
      <c r="R899" s="157"/>
      <c r="S899" s="157"/>
      <c r="T899" s="157"/>
      <c r="U899" s="157"/>
      <c r="V899" s="157"/>
      <c r="W899" s="157"/>
      <c r="X899" s="157"/>
      <c r="Y899" s="157"/>
      <c r="Z899" s="147"/>
      <c r="AA899" s="147"/>
      <c r="AB899" s="147"/>
      <c r="AC899" s="147"/>
      <c r="AD899" s="147"/>
      <c r="AE899" s="147"/>
      <c r="AF899" s="147"/>
      <c r="AG899" s="147" t="s">
        <v>305</v>
      </c>
      <c r="AH899" s="147">
        <v>0</v>
      </c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</row>
    <row r="900" spans="1:60" outlineLevel="1" x14ac:dyDescent="0.2">
      <c r="A900" s="173">
        <v>299</v>
      </c>
      <c r="B900" s="174" t="s">
        <v>1328</v>
      </c>
      <c r="C900" s="187" t="s">
        <v>1329</v>
      </c>
      <c r="D900" s="175" t="s">
        <v>314</v>
      </c>
      <c r="E900" s="176">
        <v>8</v>
      </c>
      <c r="F900" s="177"/>
      <c r="G900" s="178">
        <f>ROUND(E900*F900,2)</f>
        <v>0</v>
      </c>
      <c r="H900" s="158"/>
      <c r="I900" s="157">
        <f>ROUND(E900*H900,2)</f>
        <v>0</v>
      </c>
      <c r="J900" s="158"/>
      <c r="K900" s="157">
        <f>ROUND(E900*J900,2)</f>
        <v>0</v>
      </c>
      <c r="L900" s="157">
        <v>21</v>
      </c>
      <c r="M900" s="157">
        <f>G900*(1+L900/100)</f>
        <v>0</v>
      </c>
      <c r="N900" s="156">
        <v>0</v>
      </c>
      <c r="O900" s="156">
        <f>ROUND(E900*N900,2)</f>
        <v>0</v>
      </c>
      <c r="P900" s="156">
        <v>0</v>
      </c>
      <c r="Q900" s="156">
        <f>ROUND(E900*P900,2)</f>
        <v>0</v>
      </c>
      <c r="R900" s="157"/>
      <c r="S900" s="157" t="s">
        <v>332</v>
      </c>
      <c r="T900" s="157" t="s">
        <v>300</v>
      </c>
      <c r="U900" s="157">
        <v>0</v>
      </c>
      <c r="V900" s="157">
        <f>ROUND(E900*U900,2)</f>
        <v>0</v>
      </c>
      <c r="W900" s="157"/>
      <c r="X900" s="157" t="s">
        <v>334</v>
      </c>
      <c r="Y900" s="157" t="s">
        <v>302</v>
      </c>
      <c r="Z900" s="147"/>
      <c r="AA900" s="147"/>
      <c r="AB900" s="147"/>
      <c r="AC900" s="147"/>
      <c r="AD900" s="147"/>
      <c r="AE900" s="147"/>
      <c r="AF900" s="147"/>
      <c r="AG900" s="147" t="s">
        <v>335</v>
      </c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</row>
    <row r="901" spans="1:60" outlineLevel="2" x14ac:dyDescent="0.2">
      <c r="A901" s="154"/>
      <c r="B901" s="155"/>
      <c r="C901" s="188" t="s">
        <v>1327</v>
      </c>
      <c r="D901" s="159"/>
      <c r="E901" s="160">
        <v>8</v>
      </c>
      <c r="F901" s="157"/>
      <c r="G901" s="157"/>
      <c r="H901" s="157"/>
      <c r="I901" s="157"/>
      <c r="J901" s="157"/>
      <c r="K901" s="157"/>
      <c r="L901" s="157"/>
      <c r="M901" s="157"/>
      <c r="N901" s="156"/>
      <c r="O901" s="156"/>
      <c r="P901" s="156"/>
      <c r="Q901" s="156"/>
      <c r="R901" s="157"/>
      <c r="S901" s="157"/>
      <c r="T901" s="157"/>
      <c r="U901" s="157"/>
      <c r="V901" s="157"/>
      <c r="W901" s="157"/>
      <c r="X901" s="157"/>
      <c r="Y901" s="157"/>
      <c r="Z901" s="147"/>
      <c r="AA901" s="147"/>
      <c r="AB901" s="147"/>
      <c r="AC901" s="147"/>
      <c r="AD901" s="147"/>
      <c r="AE901" s="147"/>
      <c r="AF901" s="147"/>
      <c r="AG901" s="147" t="s">
        <v>305</v>
      </c>
      <c r="AH901" s="147">
        <v>0</v>
      </c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</row>
    <row r="902" spans="1:60" outlineLevel="1" x14ac:dyDescent="0.2">
      <c r="A902" s="173">
        <v>300</v>
      </c>
      <c r="B902" s="174" t="s">
        <v>1330</v>
      </c>
      <c r="C902" s="187" t="s">
        <v>1331</v>
      </c>
      <c r="D902" s="175" t="s">
        <v>308</v>
      </c>
      <c r="E902" s="176">
        <v>22.34</v>
      </c>
      <c r="F902" s="177"/>
      <c r="G902" s="178">
        <f>ROUND(E902*F902,2)</f>
        <v>0</v>
      </c>
      <c r="H902" s="158"/>
      <c r="I902" s="157">
        <f>ROUND(E902*H902,2)</f>
        <v>0</v>
      </c>
      <c r="J902" s="158"/>
      <c r="K902" s="157">
        <f>ROUND(E902*J902,2)</f>
        <v>0</v>
      </c>
      <c r="L902" s="157">
        <v>21</v>
      </c>
      <c r="M902" s="157">
        <f>G902*(1+L902/100)</f>
        <v>0</v>
      </c>
      <c r="N902" s="156">
        <v>0</v>
      </c>
      <c r="O902" s="156">
        <f>ROUND(E902*N902,2)</f>
        <v>0</v>
      </c>
      <c r="P902" s="156">
        <v>0</v>
      </c>
      <c r="Q902" s="156">
        <f>ROUND(E902*P902,2)</f>
        <v>0</v>
      </c>
      <c r="R902" s="157"/>
      <c r="S902" s="157" t="s">
        <v>332</v>
      </c>
      <c r="T902" s="157" t="s">
        <v>333</v>
      </c>
      <c r="U902" s="157">
        <v>1.393</v>
      </c>
      <c r="V902" s="157">
        <f>ROUND(E902*U902,2)</f>
        <v>31.12</v>
      </c>
      <c r="W902" s="157"/>
      <c r="X902" s="157" t="s">
        <v>301</v>
      </c>
      <c r="Y902" s="157" t="s">
        <v>302</v>
      </c>
      <c r="Z902" s="147"/>
      <c r="AA902" s="147"/>
      <c r="AB902" s="147"/>
      <c r="AC902" s="147"/>
      <c r="AD902" s="147"/>
      <c r="AE902" s="147"/>
      <c r="AF902" s="147"/>
      <c r="AG902" s="147" t="s">
        <v>303</v>
      </c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</row>
    <row r="903" spans="1:60" outlineLevel="2" x14ac:dyDescent="0.2">
      <c r="A903" s="154"/>
      <c r="B903" s="155"/>
      <c r="C903" s="188" t="s">
        <v>1332</v>
      </c>
      <c r="D903" s="159"/>
      <c r="E903" s="160">
        <v>8.5500000000000007</v>
      </c>
      <c r="F903" s="157"/>
      <c r="G903" s="157"/>
      <c r="H903" s="157"/>
      <c r="I903" s="157"/>
      <c r="J903" s="157"/>
      <c r="K903" s="157"/>
      <c r="L903" s="157"/>
      <c r="M903" s="157"/>
      <c r="N903" s="156"/>
      <c r="O903" s="156"/>
      <c r="P903" s="156"/>
      <c r="Q903" s="156"/>
      <c r="R903" s="157"/>
      <c r="S903" s="157"/>
      <c r="T903" s="157"/>
      <c r="U903" s="157"/>
      <c r="V903" s="157"/>
      <c r="W903" s="157"/>
      <c r="X903" s="157"/>
      <c r="Y903" s="157"/>
      <c r="Z903" s="147"/>
      <c r="AA903" s="147"/>
      <c r="AB903" s="147"/>
      <c r="AC903" s="147"/>
      <c r="AD903" s="147"/>
      <c r="AE903" s="147"/>
      <c r="AF903" s="147"/>
      <c r="AG903" s="147" t="s">
        <v>305</v>
      </c>
      <c r="AH903" s="147">
        <v>0</v>
      </c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</row>
    <row r="904" spans="1:60" outlineLevel="3" x14ac:dyDescent="0.2">
      <c r="A904" s="154"/>
      <c r="B904" s="155"/>
      <c r="C904" s="188" t="s">
        <v>1333</v>
      </c>
      <c r="D904" s="159"/>
      <c r="E904" s="160">
        <v>7.14</v>
      </c>
      <c r="F904" s="157"/>
      <c r="G904" s="157"/>
      <c r="H904" s="157"/>
      <c r="I904" s="157"/>
      <c r="J904" s="157"/>
      <c r="K904" s="157"/>
      <c r="L904" s="157"/>
      <c r="M904" s="157"/>
      <c r="N904" s="156"/>
      <c r="O904" s="156"/>
      <c r="P904" s="156"/>
      <c r="Q904" s="156"/>
      <c r="R904" s="157"/>
      <c r="S904" s="157"/>
      <c r="T904" s="157"/>
      <c r="U904" s="157"/>
      <c r="V904" s="157"/>
      <c r="W904" s="157"/>
      <c r="X904" s="157"/>
      <c r="Y904" s="157"/>
      <c r="Z904" s="147"/>
      <c r="AA904" s="147"/>
      <c r="AB904" s="147"/>
      <c r="AC904" s="147"/>
      <c r="AD904" s="147"/>
      <c r="AE904" s="147"/>
      <c r="AF904" s="147"/>
      <c r="AG904" s="147" t="s">
        <v>305</v>
      </c>
      <c r="AH904" s="147">
        <v>0</v>
      </c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</row>
    <row r="905" spans="1:60" outlineLevel="3" x14ac:dyDescent="0.2">
      <c r="A905" s="154"/>
      <c r="B905" s="155"/>
      <c r="C905" s="188" t="s">
        <v>1334</v>
      </c>
      <c r="D905" s="159"/>
      <c r="E905" s="160">
        <v>4.68</v>
      </c>
      <c r="F905" s="157"/>
      <c r="G905" s="157"/>
      <c r="H905" s="157"/>
      <c r="I905" s="157"/>
      <c r="J905" s="157"/>
      <c r="K905" s="157"/>
      <c r="L905" s="157"/>
      <c r="M905" s="157"/>
      <c r="N905" s="156"/>
      <c r="O905" s="156"/>
      <c r="P905" s="156"/>
      <c r="Q905" s="156"/>
      <c r="R905" s="157"/>
      <c r="S905" s="157"/>
      <c r="T905" s="157"/>
      <c r="U905" s="157"/>
      <c r="V905" s="157"/>
      <c r="W905" s="157"/>
      <c r="X905" s="157"/>
      <c r="Y905" s="157"/>
      <c r="Z905" s="147"/>
      <c r="AA905" s="147"/>
      <c r="AB905" s="147"/>
      <c r="AC905" s="147"/>
      <c r="AD905" s="147"/>
      <c r="AE905" s="147"/>
      <c r="AF905" s="147"/>
      <c r="AG905" s="147" t="s">
        <v>305</v>
      </c>
      <c r="AH905" s="147">
        <v>0</v>
      </c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</row>
    <row r="906" spans="1:60" outlineLevel="3" x14ac:dyDescent="0.2">
      <c r="A906" s="154"/>
      <c r="B906" s="155"/>
      <c r="C906" s="188" t="s">
        <v>1335</v>
      </c>
      <c r="D906" s="159"/>
      <c r="E906" s="160">
        <v>1.97</v>
      </c>
      <c r="F906" s="157"/>
      <c r="G906" s="157"/>
      <c r="H906" s="157"/>
      <c r="I906" s="157"/>
      <c r="J906" s="157"/>
      <c r="K906" s="157"/>
      <c r="L906" s="157"/>
      <c r="M906" s="157"/>
      <c r="N906" s="156"/>
      <c r="O906" s="156"/>
      <c r="P906" s="156"/>
      <c r="Q906" s="156"/>
      <c r="R906" s="157"/>
      <c r="S906" s="157"/>
      <c r="T906" s="157"/>
      <c r="U906" s="157"/>
      <c r="V906" s="157"/>
      <c r="W906" s="157"/>
      <c r="X906" s="157"/>
      <c r="Y906" s="157"/>
      <c r="Z906" s="147"/>
      <c r="AA906" s="147"/>
      <c r="AB906" s="147"/>
      <c r="AC906" s="147"/>
      <c r="AD906" s="147"/>
      <c r="AE906" s="147"/>
      <c r="AF906" s="147"/>
      <c r="AG906" s="147" t="s">
        <v>305</v>
      </c>
      <c r="AH906" s="147">
        <v>0</v>
      </c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</row>
    <row r="907" spans="1:60" outlineLevel="1" x14ac:dyDescent="0.2">
      <c r="A907" s="173">
        <v>301</v>
      </c>
      <c r="B907" s="174" t="s">
        <v>1336</v>
      </c>
      <c r="C907" s="187" t="s">
        <v>1337</v>
      </c>
      <c r="D907" s="175" t="s">
        <v>314</v>
      </c>
      <c r="E907" s="176">
        <v>11</v>
      </c>
      <c r="F907" s="177"/>
      <c r="G907" s="178">
        <f>ROUND(E907*F907,2)</f>
        <v>0</v>
      </c>
      <c r="H907" s="158"/>
      <c r="I907" s="157">
        <f>ROUND(E907*H907,2)</f>
        <v>0</v>
      </c>
      <c r="J907" s="158"/>
      <c r="K907" s="157">
        <f>ROUND(E907*J907,2)</f>
        <v>0</v>
      </c>
      <c r="L907" s="157">
        <v>21</v>
      </c>
      <c r="M907" s="157">
        <f>G907*(1+L907/100)</f>
        <v>0</v>
      </c>
      <c r="N907" s="156">
        <v>0</v>
      </c>
      <c r="O907" s="156">
        <f>ROUND(E907*N907,2)</f>
        <v>0</v>
      </c>
      <c r="P907" s="156">
        <v>8.1000000000000003E-2</v>
      </c>
      <c r="Q907" s="156">
        <f>ROUND(E907*P907,2)</f>
        <v>0.89</v>
      </c>
      <c r="R907" s="157"/>
      <c r="S907" s="157" t="s">
        <v>300</v>
      </c>
      <c r="T907" s="157" t="s">
        <v>300</v>
      </c>
      <c r="U907" s="157">
        <v>3.66</v>
      </c>
      <c r="V907" s="157">
        <f>ROUND(E907*U907,2)</f>
        <v>40.26</v>
      </c>
      <c r="W907" s="157"/>
      <c r="X907" s="157" t="s">
        <v>301</v>
      </c>
      <c r="Y907" s="157" t="s">
        <v>302</v>
      </c>
      <c r="Z907" s="147"/>
      <c r="AA907" s="147"/>
      <c r="AB907" s="147"/>
      <c r="AC907" s="147"/>
      <c r="AD907" s="147"/>
      <c r="AE907" s="147"/>
      <c r="AF907" s="147"/>
      <c r="AG907" s="147" t="s">
        <v>303</v>
      </c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</row>
    <row r="908" spans="1:60" outlineLevel="2" x14ac:dyDescent="0.2">
      <c r="A908" s="154"/>
      <c r="B908" s="155"/>
      <c r="C908" s="188" t="s">
        <v>1338</v>
      </c>
      <c r="D908" s="159"/>
      <c r="E908" s="160">
        <v>11</v>
      </c>
      <c r="F908" s="157"/>
      <c r="G908" s="157"/>
      <c r="H908" s="157"/>
      <c r="I908" s="157"/>
      <c r="J908" s="157"/>
      <c r="K908" s="157"/>
      <c r="L908" s="157"/>
      <c r="M908" s="157"/>
      <c r="N908" s="156"/>
      <c r="O908" s="156"/>
      <c r="P908" s="156"/>
      <c r="Q908" s="156"/>
      <c r="R908" s="157"/>
      <c r="S908" s="157"/>
      <c r="T908" s="157"/>
      <c r="U908" s="157"/>
      <c r="V908" s="157"/>
      <c r="W908" s="157"/>
      <c r="X908" s="157"/>
      <c r="Y908" s="157"/>
      <c r="Z908" s="147"/>
      <c r="AA908" s="147"/>
      <c r="AB908" s="147"/>
      <c r="AC908" s="147"/>
      <c r="AD908" s="147"/>
      <c r="AE908" s="147"/>
      <c r="AF908" s="147"/>
      <c r="AG908" s="147" t="s">
        <v>305</v>
      </c>
      <c r="AH908" s="147">
        <v>0</v>
      </c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</row>
    <row r="909" spans="1:60" outlineLevel="1" x14ac:dyDescent="0.2">
      <c r="A909" s="173">
        <v>302</v>
      </c>
      <c r="B909" s="174" t="s">
        <v>1339</v>
      </c>
      <c r="C909" s="187" t="s">
        <v>1340</v>
      </c>
      <c r="D909" s="175" t="s">
        <v>314</v>
      </c>
      <c r="E909" s="176">
        <v>12</v>
      </c>
      <c r="F909" s="177"/>
      <c r="G909" s="178">
        <f>ROUND(E909*F909,2)</f>
        <v>0</v>
      </c>
      <c r="H909" s="158"/>
      <c r="I909" s="157">
        <f>ROUND(E909*H909,2)</f>
        <v>0</v>
      </c>
      <c r="J909" s="158"/>
      <c r="K909" s="157">
        <f>ROUND(E909*J909,2)</f>
        <v>0</v>
      </c>
      <c r="L909" s="157">
        <v>21</v>
      </c>
      <c r="M909" s="157">
        <f>G909*(1+L909/100)</f>
        <v>0</v>
      </c>
      <c r="N909" s="156">
        <v>2.7999999999999998E-4</v>
      </c>
      <c r="O909" s="156">
        <f>ROUND(E909*N909,2)</f>
        <v>0</v>
      </c>
      <c r="P909" s="156">
        <v>0</v>
      </c>
      <c r="Q909" s="156">
        <f>ROUND(E909*P909,2)</f>
        <v>0</v>
      </c>
      <c r="R909" s="157"/>
      <c r="S909" s="157" t="s">
        <v>300</v>
      </c>
      <c r="T909" s="157" t="s">
        <v>300</v>
      </c>
      <c r="U909" s="157">
        <v>0.72799999999999998</v>
      </c>
      <c r="V909" s="157">
        <f>ROUND(E909*U909,2)</f>
        <v>8.74</v>
      </c>
      <c r="W909" s="157"/>
      <c r="X909" s="157" t="s">
        <v>301</v>
      </c>
      <c r="Y909" s="157" t="s">
        <v>302</v>
      </c>
      <c r="Z909" s="147"/>
      <c r="AA909" s="147"/>
      <c r="AB909" s="147"/>
      <c r="AC909" s="147"/>
      <c r="AD909" s="147"/>
      <c r="AE909" s="147"/>
      <c r="AF909" s="147"/>
      <c r="AG909" s="147" t="s">
        <v>303</v>
      </c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</row>
    <row r="910" spans="1:60" outlineLevel="2" x14ac:dyDescent="0.2">
      <c r="A910" s="154"/>
      <c r="B910" s="155"/>
      <c r="C910" s="188" t="s">
        <v>1224</v>
      </c>
      <c r="D910" s="159"/>
      <c r="E910" s="160">
        <v>12</v>
      </c>
      <c r="F910" s="157"/>
      <c r="G910" s="157"/>
      <c r="H910" s="157"/>
      <c r="I910" s="157"/>
      <c r="J910" s="157"/>
      <c r="K910" s="157"/>
      <c r="L910" s="157"/>
      <c r="M910" s="157"/>
      <c r="N910" s="156"/>
      <c r="O910" s="156"/>
      <c r="P910" s="156"/>
      <c r="Q910" s="156"/>
      <c r="R910" s="157"/>
      <c r="S910" s="157"/>
      <c r="T910" s="157"/>
      <c r="U910" s="157"/>
      <c r="V910" s="157"/>
      <c r="W910" s="157"/>
      <c r="X910" s="157"/>
      <c r="Y910" s="157"/>
      <c r="Z910" s="147"/>
      <c r="AA910" s="147"/>
      <c r="AB910" s="147"/>
      <c r="AC910" s="147"/>
      <c r="AD910" s="147"/>
      <c r="AE910" s="147"/>
      <c r="AF910" s="147"/>
      <c r="AG910" s="147" t="s">
        <v>305</v>
      </c>
      <c r="AH910" s="147">
        <v>0</v>
      </c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</row>
    <row r="911" spans="1:60" outlineLevel="1" x14ac:dyDescent="0.2">
      <c r="A911" s="173">
        <v>303</v>
      </c>
      <c r="B911" s="174" t="s">
        <v>1341</v>
      </c>
      <c r="C911" s="187" t="s">
        <v>1342</v>
      </c>
      <c r="D911" s="175" t="s">
        <v>314</v>
      </c>
      <c r="E911" s="176">
        <v>12</v>
      </c>
      <c r="F911" s="177"/>
      <c r="G911" s="178">
        <f>ROUND(E911*F911,2)</f>
        <v>0</v>
      </c>
      <c r="H911" s="158"/>
      <c r="I911" s="157">
        <f>ROUND(E911*H911,2)</f>
        <v>0</v>
      </c>
      <c r="J911" s="158"/>
      <c r="K911" s="157">
        <f>ROUND(E911*J911,2)</f>
        <v>0</v>
      </c>
      <c r="L911" s="157">
        <v>21</v>
      </c>
      <c r="M911" s="157">
        <f>G911*(1+L911/100)</f>
        <v>0</v>
      </c>
      <c r="N911" s="156">
        <v>3.81E-3</v>
      </c>
      <c r="O911" s="156">
        <f>ROUND(E911*N911,2)</f>
        <v>0.05</v>
      </c>
      <c r="P911" s="156">
        <v>0</v>
      </c>
      <c r="Q911" s="156">
        <f>ROUND(E911*P911,2)</f>
        <v>0</v>
      </c>
      <c r="R911" s="157"/>
      <c r="S911" s="157" t="s">
        <v>332</v>
      </c>
      <c r="T911" s="157" t="s">
        <v>333</v>
      </c>
      <c r="U911" s="157">
        <v>0</v>
      </c>
      <c r="V911" s="157">
        <f>ROUND(E911*U911,2)</f>
        <v>0</v>
      </c>
      <c r="W911" s="157"/>
      <c r="X911" s="157" t="s">
        <v>334</v>
      </c>
      <c r="Y911" s="157" t="s">
        <v>302</v>
      </c>
      <c r="Z911" s="147"/>
      <c r="AA911" s="147"/>
      <c r="AB911" s="147"/>
      <c r="AC911" s="147"/>
      <c r="AD911" s="147"/>
      <c r="AE911" s="147"/>
      <c r="AF911" s="147"/>
      <c r="AG911" s="147" t="s">
        <v>335</v>
      </c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</row>
    <row r="912" spans="1:60" outlineLevel="2" x14ac:dyDescent="0.2">
      <c r="A912" s="154"/>
      <c r="B912" s="155"/>
      <c r="C912" s="188" t="s">
        <v>1224</v>
      </c>
      <c r="D912" s="159"/>
      <c r="E912" s="160">
        <v>12</v>
      </c>
      <c r="F912" s="157"/>
      <c r="G912" s="157"/>
      <c r="H912" s="157"/>
      <c r="I912" s="157"/>
      <c r="J912" s="157"/>
      <c r="K912" s="157"/>
      <c r="L912" s="157"/>
      <c r="M912" s="157"/>
      <c r="N912" s="156"/>
      <c r="O912" s="156"/>
      <c r="P912" s="156"/>
      <c r="Q912" s="156"/>
      <c r="R912" s="157"/>
      <c r="S912" s="157"/>
      <c r="T912" s="157"/>
      <c r="U912" s="157"/>
      <c r="V912" s="157"/>
      <c r="W912" s="157"/>
      <c r="X912" s="157"/>
      <c r="Y912" s="157"/>
      <c r="Z912" s="147"/>
      <c r="AA912" s="147"/>
      <c r="AB912" s="147"/>
      <c r="AC912" s="147"/>
      <c r="AD912" s="147"/>
      <c r="AE912" s="147"/>
      <c r="AF912" s="147"/>
      <c r="AG912" s="147" t="s">
        <v>305</v>
      </c>
      <c r="AH912" s="147">
        <v>0</v>
      </c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</row>
    <row r="913" spans="1:60" ht="33.75" outlineLevel="1" x14ac:dyDescent="0.2">
      <c r="A913" s="173">
        <v>304</v>
      </c>
      <c r="B913" s="174" t="s">
        <v>1343</v>
      </c>
      <c r="C913" s="187" t="s">
        <v>1344</v>
      </c>
      <c r="D913" s="175" t="s">
        <v>1345</v>
      </c>
      <c r="E913" s="176">
        <v>17.75</v>
      </c>
      <c r="F913" s="177"/>
      <c r="G913" s="178">
        <f>ROUND(E913*F913,2)</f>
        <v>0</v>
      </c>
      <c r="H913" s="158"/>
      <c r="I913" s="157">
        <f>ROUND(E913*H913,2)</f>
        <v>0</v>
      </c>
      <c r="J913" s="158"/>
      <c r="K913" s="157">
        <f>ROUND(E913*J913,2)</f>
        <v>0</v>
      </c>
      <c r="L913" s="157">
        <v>21</v>
      </c>
      <c r="M913" s="157">
        <f>G913*(1+L913/100)</f>
        <v>0</v>
      </c>
      <c r="N913" s="156">
        <v>0</v>
      </c>
      <c r="O913" s="156">
        <f>ROUND(E913*N913,2)</f>
        <v>0</v>
      </c>
      <c r="P913" s="156">
        <v>0</v>
      </c>
      <c r="Q913" s="156">
        <f>ROUND(E913*P913,2)</f>
        <v>0</v>
      </c>
      <c r="R913" s="157"/>
      <c r="S913" s="157" t="s">
        <v>332</v>
      </c>
      <c r="T913" s="157" t="s">
        <v>333</v>
      </c>
      <c r="U913" s="157">
        <v>0.45400000000000001</v>
      </c>
      <c r="V913" s="157">
        <f>ROUND(E913*U913,2)</f>
        <v>8.06</v>
      </c>
      <c r="W913" s="157"/>
      <c r="X913" s="157" t="s">
        <v>301</v>
      </c>
      <c r="Y913" s="157" t="s">
        <v>302</v>
      </c>
      <c r="Z913" s="147"/>
      <c r="AA913" s="147"/>
      <c r="AB913" s="147"/>
      <c r="AC913" s="147"/>
      <c r="AD913" s="147"/>
      <c r="AE913" s="147"/>
      <c r="AF913" s="147"/>
      <c r="AG913" s="147" t="s">
        <v>303</v>
      </c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</row>
    <row r="914" spans="1:60" ht="33.75" outlineLevel="2" x14ac:dyDescent="0.2">
      <c r="A914" s="154"/>
      <c r="B914" s="155"/>
      <c r="C914" s="188" t="s">
        <v>1346</v>
      </c>
      <c r="D914" s="159"/>
      <c r="E914" s="160">
        <v>17.75</v>
      </c>
      <c r="F914" s="157"/>
      <c r="G914" s="157"/>
      <c r="H914" s="157"/>
      <c r="I914" s="157"/>
      <c r="J914" s="157"/>
      <c r="K914" s="157"/>
      <c r="L914" s="157"/>
      <c r="M914" s="157"/>
      <c r="N914" s="156"/>
      <c r="O914" s="156"/>
      <c r="P914" s="156"/>
      <c r="Q914" s="156"/>
      <c r="R914" s="157"/>
      <c r="S914" s="157"/>
      <c r="T914" s="157"/>
      <c r="U914" s="157"/>
      <c r="V914" s="157"/>
      <c r="W914" s="157"/>
      <c r="X914" s="157"/>
      <c r="Y914" s="157"/>
      <c r="Z914" s="147"/>
      <c r="AA914" s="147"/>
      <c r="AB914" s="147"/>
      <c r="AC914" s="147"/>
      <c r="AD914" s="147"/>
      <c r="AE914" s="147"/>
      <c r="AF914" s="147"/>
      <c r="AG914" s="147" t="s">
        <v>305</v>
      </c>
      <c r="AH914" s="147">
        <v>0</v>
      </c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</row>
    <row r="915" spans="1:60" ht="33.75" outlineLevel="1" x14ac:dyDescent="0.2">
      <c r="A915" s="173">
        <v>305</v>
      </c>
      <c r="B915" s="174" t="s">
        <v>1347</v>
      </c>
      <c r="C915" s="187" t="s">
        <v>1344</v>
      </c>
      <c r="D915" s="175" t="s">
        <v>1345</v>
      </c>
      <c r="E915" s="176">
        <v>40.907499999999999</v>
      </c>
      <c r="F915" s="177"/>
      <c r="G915" s="178">
        <f>ROUND(E915*F915,2)</f>
        <v>0</v>
      </c>
      <c r="H915" s="158"/>
      <c r="I915" s="157">
        <f>ROUND(E915*H915,2)</f>
        <v>0</v>
      </c>
      <c r="J915" s="158"/>
      <c r="K915" s="157">
        <f>ROUND(E915*J915,2)</f>
        <v>0</v>
      </c>
      <c r="L915" s="157">
        <v>21</v>
      </c>
      <c r="M915" s="157">
        <f>G915*(1+L915/100)</f>
        <v>0</v>
      </c>
      <c r="N915" s="156">
        <v>0</v>
      </c>
      <c r="O915" s="156">
        <f>ROUND(E915*N915,2)</f>
        <v>0</v>
      </c>
      <c r="P915" s="156">
        <v>0</v>
      </c>
      <c r="Q915" s="156">
        <f>ROUND(E915*P915,2)</f>
        <v>0</v>
      </c>
      <c r="R915" s="157"/>
      <c r="S915" s="157" t="s">
        <v>332</v>
      </c>
      <c r="T915" s="157" t="s">
        <v>333</v>
      </c>
      <c r="U915" s="157">
        <v>0.45400000000000001</v>
      </c>
      <c r="V915" s="157">
        <f>ROUND(E915*U915,2)</f>
        <v>18.57</v>
      </c>
      <c r="W915" s="157"/>
      <c r="X915" s="157" t="s">
        <v>301</v>
      </c>
      <c r="Y915" s="157" t="s">
        <v>302</v>
      </c>
      <c r="Z915" s="147"/>
      <c r="AA915" s="147"/>
      <c r="AB915" s="147"/>
      <c r="AC915" s="147"/>
      <c r="AD915" s="147"/>
      <c r="AE915" s="147"/>
      <c r="AF915" s="147"/>
      <c r="AG915" s="147" t="s">
        <v>303</v>
      </c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</row>
    <row r="916" spans="1:60" ht="33.75" outlineLevel="2" x14ac:dyDescent="0.2">
      <c r="A916" s="154"/>
      <c r="B916" s="155"/>
      <c r="C916" s="188" t="s">
        <v>1348</v>
      </c>
      <c r="D916" s="159"/>
      <c r="E916" s="160">
        <v>40.907499999999999</v>
      </c>
      <c r="F916" s="157"/>
      <c r="G916" s="157"/>
      <c r="H916" s="157"/>
      <c r="I916" s="157"/>
      <c r="J916" s="157"/>
      <c r="K916" s="157"/>
      <c r="L916" s="157"/>
      <c r="M916" s="157"/>
      <c r="N916" s="156"/>
      <c r="O916" s="156"/>
      <c r="P916" s="156"/>
      <c r="Q916" s="156"/>
      <c r="R916" s="157"/>
      <c r="S916" s="157"/>
      <c r="T916" s="157"/>
      <c r="U916" s="157"/>
      <c r="V916" s="157"/>
      <c r="W916" s="157"/>
      <c r="X916" s="157"/>
      <c r="Y916" s="157"/>
      <c r="Z916" s="147"/>
      <c r="AA916" s="147"/>
      <c r="AB916" s="147"/>
      <c r="AC916" s="147"/>
      <c r="AD916" s="147"/>
      <c r="AE916" s="147"/>
      <c r="AF916" s="147"/>
      <c r="AG916" s="147" t="s">
        <v>305</v>
      </c>
      <c r="AH916" s="147">
        <v>0</v>
      </c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</row>
    <row r="917" spans="1:60" ht="33.75" outlineLevel="1" x14ac:dyDescent="0.2">
      <c r="A917" s="173">
        <v>306</v>
      </c>
      <c r="B917" s="174" t="s">
        <v>1349</v>
      </c>
      <c r="C917" s="187" t="s">
        <v>1344</v>
      </c>
      <c r="D917" s="175" t="s">
        <v>1345</v>
      </c>
      <c r="E917" s="176">
        <v>52.36</v>
      </c>
      <c r="F917" s="177"/>
      <c r="G917" s="178">
        <f>ROUND(E917*F917,2)</f>
        <v>0</v>
      </c>
      <c r="H917" s="158"/>
      <c r="I917" s="157">
        <f>ROUND(E917*H917,2)</f>
        <v>0</v>
      </c>
      <c r="J917" s="158"/>
      <c r="K917" s="157">
        <f>ROUND(E917*J917,2)</f>
        <v>0</v>
      </c>
      <c r="L917" s="157">
        <v>21</v>
      </c>
      <c r="M917" s="157">
        <f>G917*(1+L917/100)</f>
        <v>0</v>
      </c>
      <c r="N917" s="156">
        <v>0</v>
      </c>
      <c r="O917" s="156">
        <f>ROUND(E917*N917,2)</f>
        <v>0</v>
      </c>
      <c r="P917" s="156">
        <v>0</v>
      </c>
      <c r="Q917" s="156">
        <f>ROUND(E917*P917,2)</f>
        <v>0</v>
      </c>
      <c r="R917" s="157"/>
      <c r="S917" s="157" t="s">
        <v>332</v>
      </c>
      <c r="T917" s="157" t="s">
        <v>333</v>
      </c>
      <c r="U917" s="157">
        <v>0.45400000000000001</v>
      </c>
      <c r="V917" s="157">
        <f>ROUND(E917*U917,2)</f>
        <v>23.77</v>
      </c>
      <c r="W917" s="157"/>
      <c r="X917" s="157" t="s">
        <v>301</v>
      </c>
      <c r="Y917" s="157" t="s">
        <v>302</v>
      </c>
      <c r="Z917" s="147"/>
      <c r="AA917" s="147"/>
      <c r="AB917" s="147"/>
      <c r="AC917" s="147"/>
      <c r="AD917" s="147"/>
      <c r="AE917" s="147"/>
      <c r="AF917" s="147"/>
      <c r="AG917" s="147" t="s">
        <v>303</v>
      </c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</row>
    <row r="918" spans="1:60" ht="33.75" outlineLevel="2" x14ac:dyDescent="0.2">
      <c r="A918" s="154"/>
      <c r="B918" s="155"/>
      <c r="C918" s="188" t="s">
        <v>1350</v>
      </c>
      <c r="D918" s="159"/>
      <c r="E918" s="160">
        <v>52.36</v>
      </c>
      <c r="F918" s="157"/>
      <c r="G918" s="157"/>
      <c r="H918" s="157"/>
      <c r="I918" s="157"/>
      <c r="J918" s="157"/>
      <c r="K918" s="157"/>
      <c r="L918" s="157"/>
      <c r="M918" s="157"/>
      <c r="N918" s="156"/>
      <c r="O918" s="156"/>
      <c r="P918" s="156"/>
      <c r="Q918" s="156"/>
      <c r="R918" s="157"/>
      <c r="S918" s="157"/>
      <c r="T918" s="157"/>
      <c r="U918" s="157"/>
      <c r="V918" s="157"/>
      <c r="W918" s="157"/>
      <c r="X918" s="157"/>
      <c r="Y918" s="157"/>
      <c r="Z918" s="147"/>
      <c r="AA918" s="147"/>
      <c r="AB918" s="147"/>
      <c r="AC918" s="147"/>
      <c r="AD918" s="147"/>
      <c r="AE918" s="147"/>
      <c r="AF918" s="147"/>
      <c r="AG918" s="147" t="s">
        <v>305</v>
      </c>
      <c r="AH918" s="147">
        <v>0</v>
      </c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</row>
    <row r="919" spans="1:60" ht="45" outlineLevel="1" x14ac:dyDescent="0.2">
      <c r="A919" s="173">
        <v>307</v>
      </c>
      <c r="B919" s="174" t="s">
        <v>1351</v>
      </c>
      <c r="C919" s="187" t="s">
        <v>1352</v>
      </c>
      <c r="D919" s="175" t="s">
        <v>1345</v>
      </c>
      <c r="E919" s="176">
        <v>24.376000000000001</v>
      </c>
      <c r="F919" s="177"/>
      <c r="G919" s="178">
        <f>ROUND(E919*F919,2)</f>
        <v>0</v>
      </c>
      <c r="H919" s="158"/>
      <c r="I919" s="157">
        <f>ROUND(E919*H919,2)</f>
        <v>0</v>
      </c>
      <c r="J919" s="158"/>
      <c r="K919" s="157">
        <f>ROUND(E919*J919,2)</f>
        <v>0</v>
      </c>
      <c r="L919" s="157">
        <v>21</v>
      </c>
      <c r="M919" s="157">
        <f>G919*(1+L919/100)</f>
        <v>0</v>
      </c>
      <c r="N919" s="156">
        <v>0</v>
      </c>
      <c r="O919" s="156">
        <f>ROUND(E919*N919,2)</f>
        <v>0</v>
      </c>
      <c r="P919" s="156">
        <v>0</v>
      </c>
      <c r="Q919" s="156">
        <f>ROUND(E919*P919,2)</f>
        <v>0</v>
      </c>
      <c r="R919" s="157"/>
      <c r="S919" s="157" t="s">
        <v>332</v>
      </c>
      <c r="T919" s="157" t="s">
        <v>333</v>
      </c>
      <c r="U919" s="157">
        <v>0.45400000000000001</v>
      </c>
      <c r="V919" s="157">
        <f>ROUND(E919*U919,2)</f>
        <v>11.07</v>
      </c>
      <c r="W919" s="157"/>
      <c r="X919" s="157" t="s">
        <v>301</v>
      </c>
      <c r="Y919" s="157" t="s">
        <v>302</v>
      </c>
      <c r="Z919" s="147"/>
      <c r="AA919" s="147"/>
      <c r="AB919" s="147"/>
      <c r="AC919" s="147"/>
      <c r="AD919" s="147"/>
      <c r="AE919" s="147"/>
      <c r="AF919" s="147"/>
      <c r="AG919" s="147" t="s">
        <v>303</v>
      </c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</row>
    <row r="920" spans="1:60" outlineLevel="2" x14ac:dyDescent="0.2">
      <c r="A920" s="154"/>
      <c r="B920" s="155"/>
      <c r="C920" s="188" t="s">
        <v>1353</v>
      </c>
      <c r="D920" s="159"/>
      <c r="E920" s="160">
        <v>24.376000000000001</v>
      </c>
      <c r="F920" s="157"/>
      <c r="G920" s="157"/>
      <c r="H920" s="157"/>
      <c r="I920" s="157"/>
      <c r="J920" s="157"/>
      <c r="K920" s="157"/>
      <c r="L920" s="157"/>
      <c r="M920" s="157"/>
      <c r="N920" s="156"/>
      <c r="O920" s="156"/>
      <c r="P920" s="156"/>
      <c r="Q920" s="156"/>
      <c r="R920" s="157"/>
      <c r="S920" s="157"/>
      <c r="T920" s="157"/>
      <c r="U920" s="157"/>
      <c r="V920" s="157"/>
      <c r="W920" s="157"/>
      <c r="X920" s="157"/>
      <c r="Y920" s="157"/>
      <c r="Z920" s="147"/>
      <c r="AA920" s="147"/>
      <c r="AB920" s="147"/>
      <c r="AC920" s="147"/>
      <c r="AD920" s="147"/>
      <c r="AE920" s="147"/>
      <c r="AF920" s="147"/>
      <c r="AG920" s="147" t="s">
        <v>305</v>
      </c>
      <c r="AH920" s="147">
        <v>0</v>
      </c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</row>
    <row r="921" spans="1:60" ht="45" outlineLevel="1" x14ac:dyDescent="0.2">
      <c r="A921" s="173">
        <v>308</v>
      </c>
      <c r="B921" s="174" t="s">
        <v>1354</v>
      </c>
      <c r="C921" s="187" t="s">
        <v>1355</v>
      </c>
      <c r="D921" s="175" t="s">
        <v>1345</v>
      </c>
      <c r="E921" s="176">
        <v>18.809999999999999</v>
      </c>
      <c r="F921" s="177"/>
      <c r="G921" s="178">
        <f>ROUND(E921*F921,2)</f>
        <v>0</v>
      </c>
      <c r="H921" s="158"/>
      <c r="I921" s="157">
        <f>ROUND(E921*H921,2)</f>
        <v>0</v>
      </c>
      <c r="J921" s="158"/>
      <c r="K921" s="157">
        <f>ROUND(E921*J921,2)</f>
        <v>0</v>
      </c>
      <c r="L921" s="157">
        <v>21</v>
      </c>
      <c r="M921" s="157">
        <f>G921*(1+L921/100)</f>
        <v>0</v>
      </c>
      <c r="N921" s="156">
        <v>0</v>
      </c>
      <c r="O921" s="156">
        <f>ROUND(E921*N921,2)</f>
        <v>0</v>
      </c>
      <c r="P921" s="156">
        <v>0</v>
      </c>
      <c r="Q921" s="156">
        <f>ROUND(E921*P921,2)</f>
        <v>0</v>
      </c>
      <c r="R921" s="157"/>
      <c r="S921" s="157" t="s">
        <v>332</v>
      </c>
      <c r="T921" s="157" t="s">
        <v>333</v>
      </c>
      <c r="U921" s="157">
        <v>0.45400000000000001</v>
      </c>
      <c r="V921" s="157">
        <f>ROUND(E921*U921,2)</f>
        <v>8.5399999999999991</v>
      </c>
      <c r="W921" s="157"/>
      <c r="X921" s="157" t="s">
        <v>301</v>
      </c>
      <c r="Y921" s="157" t="s">
        <v>302</v>
      </c>
      <c r="Z921" s="147"/>
      <c r="AA921" s="147"/>
      <c r="AB921" s="147"/>
      <c r="AC921" s="147"/>
      <c r="AD921" s="147"/>
      <c r="AE921" s="147"/>
      <c r="AF921" s="147"/>
      <c r="AG921" s="147" t="s">
        <v>303</v>
      </c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</row>
    <row r="922" spans="1:60" outlineLevel="2" x14ac:dyDescent="0.2">
      <c r="A922" s="154"/>
      <c r="B922" s="155"/>
      <c r="C922" s="188" t="s">
        <v>1356</v>
      </c>
      <c r="D922" s="159"/>
      <c r="E922" s="160">
        <v>18.809999999999999</v>
      </c>
      <c r="F922" s="157"/>
      <c r="G922" s="157"/>
      <c r="H922" s="157"/>
      <c r="I922" s="157"/>
      <c r="J922" s="157"/>
      <c r="K922" s="157"/>
      <c r="L922" s="157"/>
      <c r="M922" s="157"/>
      <c r="N922" s="156"/>
      <c r="O922" s="156"/>
      <c r="P922" s="156"/>
      <c r="Q922" s="156"/>
      <c r="R922" s="157"/>
      <c r="S922" s="157"/>
      <c r="T922" s="157"/>
      <c r="U922" s="157"/>
      <c r="V922" s="157"/>
      <c r="W922" s="157"/>
      <c r="X922" s="157"/>
      <c r="Y922" s="157"/>
      <c r="Z922" s="147"/>
      <c r="AA922" s="147"/>
      <c r="AB922" s="147"/>
      <c r="AC922" s="147"/>
      <c r="AD922" s="147"/>
      <c r="AE922" s="147"/>
      <c r="AF922" s="147"/>
      <c r="AG922" s="147" t="s">
        <v>305</v>
      </c>
      <c r="AH922" s="147">
        <v>0</v>
      </c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</row>
    <row r="923" spans="1:60" ht="45" outlineLevel="1" x14ac:dyDescent="0.2">
      <c r="A923" s="173">
        <v>309</v>
      </c>
      <c r="B923" s="174" t="s">
        <v>1357</v>
      </c>
      <c r="C923" s="187" t="s">
        <v>1358</v>
      </c>
      <c r="D923" s="175" t="s">
        <v>370</v>
      </c>
      <c r="E923" s="176">
        <v>1</v>
      </c>
      <c r="F923" s="177"/>
      <c r="G923" s="178">
        <f>ROUND(E923*F923,2)</f>
        <v>0</v>
      </c>
      <c r="H923" s="158"/>
      <c r="I923" s="157">
        <f>ROUND(E923*H923,2)</f>
        <v>0</v>
      </c>
      <c r="J923" s="158"/>
      <c r="K923" s="157">
        <f>ROUND(E923*J923,2)</f>
        <v>0</v>
      </c>
      <c r="L923" s="157">
        <v>21</v>
      </c>
      <c r="M923" s="157">
        <f>G923*(1+L923/100)</f>
        <v>0</v>
      </c>
      <c r="N923" s="156">
        <v>0.25</v>
      </c>
      <c r="O923" s="156">
        <f>ROUND(E923*N923,2)</f>
        <v>0.25</v>
      </c>
      <c r="P923" s="156">
        <v>0</v>
      </c>
      <c r="Q923" s="156">
        <f>ROUND(E923*P923,2)</f>
        <v>0</v>
      </c>
      <c r="R923" s="157"/>
      <c r="S923" s="157" t="s">
        <v>332</v>
      </c>
      <c r="T923" s="157" t="s">
        <v>333</v>
      </c>
      <c r="U923" s="157">
        <v>0.42</v>
      </c>
      <c r="V923" s="157">
        <f>ROUND(E923*U923,2)</f>
        <v>0.42</v>
      </c>
      <c r="W923" s="157"/>
      <c r="X923" s="157" t="s">
        <v>301</v>
      </c>
      <c r="Y923" s="157" t="s">
        <v>302</v>
      </c>
      <c r="Z923" s="147"/>
      <c r="AA923" s="147"/>
      <c r="AB923" s="147"/>
      <c r="AC923" s="147"/>
      <c r="AD923" s="147"/>
      <c r="AE923" s="147"/>
      <c r="AF923" s="147"/>
      <c r="AG923" s="147" t="s">
        <v>303</v>
      </c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</row>
    <row r="924" spans="1:60" outlineLevel="2" x14ac:dyDescent="0.2">
      <c r="A924" s="154"/>
      <c r="B924" s="155"/>
      <c r="C924" s="188" t="s">
        <v>1359</v>
      </c>
      <c r="D924" s="159"/>
      <c r="E924" s="160">
        <v>1</v>
      </c>
      <c r="F924" s="157"/>
      <c r="G924" s="157"/>
      <c r="H924" s="157"/>
      <c r="I924" s="157"/>
      <c r="J924" s="157"/>
      <c r="K924" s="157"/>
      <c r="L924" s="157"/>
      <c r="M924" s="157"/>
      <c r="N924" s="156"/>
      <c r="O924" s="156"/>
      <c r="P924" s="156"/>
      <c r="Q924" s="156"/>
      <c r="R924" s="157"/>
      <c r="S924" s="157"/>
      <c r="T924" s="157"/>
      <c r="U924" s="157"/>
      <c r="V924" s="157"/>
      <c r="W924" s="157"/>
      <c r="X924" s="157"/>
      <c r="Y924" s="157"/>
      <c r="Z924" s="147"/>
      <c r="AA924" s="147"/>
      <c r="AB924" s="147"/>
      <c r="AC924" s="147"/>
      <c r="AD924" s="147"/>
      <c r="AE924" s="147"/>
      <c r="AF924" s="147"/>
      <c r="AG924" s="147" t="s">
        <v>305</v>
      </c>
      <c r="AH924" s="147">
        <v>0</v>
      </c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</row>
    <row r="925" spans="1:60" ht="33.75" outlineLevel="1" x14ac:dyDescent="0.2">
      <c r="A925" s="173">
        <v>310</v>
      </c>
      <c r="B925" s="174" t="s">
        <v>1360</v>
      </c>
      <c r="C925" s="187" t="s">
        <v>1361</v>
      </c>
      <c r="D925" s="175" t="s">
        <v>1345</v>
      </c>
      <c r="E925" s="176">
        <v>92</v>
      </c>
      <c r="F925" s="177"/>
      <c r="G925" s="178">
        <f>ROUND(E925*F925,2)</f>
        <v>0</v>
      </c>
      <c r="H925" s="158"/>
      <c r="I925" s="157">
        <f>ROUND(E925*H925,2)</f>
        <v>0</v>
      </c>
      <c r="J925" s="158"/>
      <c r="K925" s="157">
        <f>ROUND(E925*J925,2)</f>
        <v>0</v>
      </c>
      <c r="L925" s="157">
        <v>21</v>
      </c>
      <c r="M925" s="157">
        <f>G925*(1+L925/100)</f>
        <v>0</v>
      </c>
      <c r="N925" s="156">
        <v>0</v>
      </c>
      <c r="O925" s="156">
        <f>ROUND(E925*N925,2)</f>
        <v>0</v>
      </c>
      <c r="P925" s="156">
        <v>0</v>
      </c>
      <c r="Q925" s="156">
        <f>ROUND(E925*P925,2)</f>
        <v>0</v>
      </c>
      <c r="R925" s="157"/>
      <c r="S925" s="157" t="s">
        <v>332</v>
      </c>
      <c r="T925" s="157" t="s">
        <v>333</v>
      </c>
      <c r="U925" s="157">
        <v>0.45400000000000001</v>
      </c>
      <c r="V925" s="157">
        <f>ROUND(E925*U925,2)</f>
        <v>41.77</v>
      </c>
      <c r="W925" s="157"/>
      <c r="X925" s="157" t="s">
        <v>301</v>
      </c>
      <c r="Y925" s="157" t="s">
        <v>302</v>
      </c>
      <c r="Z925" s="147"/>
      <c r="AA925" s="147"/>
      <c r="AB925" s="147"/>
      <c r="AC925" s="147"/>
      <c r="AD925" s="147"/>
      <c r="AE925" s="147"/>
      <c r="AF925" s="147"/>
      <c r="AG925" s="147" t="s">
        <v>303</v>
      </c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</row>
    <row r="926" spans="1:60" outlineLevel="2" x14ac:dyDescent="0.2">
      <c r="A926" s="154"/>
      <c r="B926" s="155"/>
      <c r="C926" s="188" t="s">
        <v>1362</v>
      </c>
      <c r="D926" s="159"/>
      <c r="E926" s="160">
        <v>92</v>
      </c>
      <c r="F926" s="157"/>
      <c r="G926" s="157"/>
      <c r="H926" s="157"/>
      <c r="I926" s="157"/>
      <c r="J926" s="157"/>
      <c r="K926" s="157"/>
      <c r="L926" s="157"/>
      <c r="M926" s="157"/>
      <c r="N926" s="156"/>
      <c r="O926" s="156"/>
      <c r="P926" s="156"/>
      <c r="Q926" s="156"/>
      <c r="R926" s="157"/>
      <c r="S926" s="157"/>
      <c r="T926" s="157"/>
      <c r="U926" s="157"/>
      <c r="V926" s="157"/>
      <c r="W926" s="157"/>
      <c r="X926" s="157"/>
      <c r="Y926" s="157"/>
      <c r="Z926" s="147"/>
      <c r="AA926" s="147"/>
      <c r="AB926" s="147"/>
      <c r="AC926" s="147"/>
      <c r="AD926" s="147"/>
      <c r="AE926" s="147"/>
      <c r="AF926" s="147"/>
      <c r="AG926" s="147" t="s">
        <v>305</v>
      </c>
      <c r="AH926" s="147">
        <v>0</v>
      </c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</row>
    <row r="927" spans="1:60" ht="45" outlineLevel="1" x14ac:dyDescent="0.2">
      <c r="A927" s="173">
        <v>311</v>
      </c>
      <c r="B927" s="174" t="s">
        <v>1363</v>
      </c>
      <c r="C927" s="187" t="s">
        <v>1364</v>
      </c>
      <c r="D927" s="175" t="s">
        <v>1345</v>
      </c>
      <c r="E927" s="176">
        <v>10.574999999999999</v>
      </c>
      <c r="F927" s="177"/>
      <c r="G927" s="178">
        <f>ROUND(E927*F927,2)</f>
        <v>0</v>
      </c>
      <c r="H927" s="158"/>
      <c r="I927" s="157">
        <f>ROUND(E927*H927,2)</f>
        <v>0</v>
      </c>
      <c r="J927" s="158"/>
      <c r="K927" s="157">
        <f>ROUND(E927*J927,2)</f>
        <v>0</v>
      </c>
      <c r="L927" s="157">
        <v>21</v>
      </c>
      <c r="M927" s="157">
        <f>G927*(1+L927/100)</f>
        <v>0</v>
      </c>
      <c r="N927" s="156">
        <v>0</v>
      </c>
      <c r="O927" s="156">
        <f>ROUND(E927*N927,2)</f>
        <v>0</v>
      </c>
      <c r="P927" s="156">
        <v>0</v>
      </c>
      <c r="Q927" s="156">
        <f>ROUND(E927*P927,2)</f>
        <v>0</v>
      </c>
      <c r="R927" s="157"/>
      <c r="S927" s="157" t="s">
        <v>332</v>
      </c>
      <c r="T927" s="157" t="s">
        <v>333</v>
      </c>
      <c r="U927" s="157">
        <v>0.45400000000000001</v>
      </c>
      <c r="V927" s="157">
        <f>ROUND(E927*U927,2)</f>
        <v>4.8</v>
      </c>
      <c r="W927" s="157"/>
      <c r="X927" s="157" t="s">
        <v>301</v>
      </c>
      <c r="Y927" s="157" t="s">
        <v>302</v>
      </c>
      <c r="Z927" s="147"/>
      <c r="AA927" s="147"/>
      <c r="AB927" s="147"/>
      <c r="AC927" s="147"/>
      <c r="AD927" s="147"/>
      <c r="AE927" s="147"/>
      <c r="AF927" s="147"/>
      <c r="AG927" s="147" t="s">
        <v>303</v>
      </c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</row>
    <row r="928" spans="1:60" outlineLevel="2" x14ac:dyDescent="0.2">
      <c r="A928" s="154"/>
      <c r="B928" s="155"/>
      <c r="C928" s="188" t="s">
        <v>1365</v>
      </c>
      <c r="D928" s="159"/>
      <c r="E928" s="160">
        <v>10.574999999999999</v>
      </c>
      <c r="F928" s="157"/>
      <c r="G928" s="157"/>
      <c r="H928" s="157"/>
      <c r="I928" s="157"/>
      <c r="J928" s="157"/>
      <c r="K928" s="157"/>
      <c r="L928" s="157"/>
      <c r="M928" s="157"/>
      <c r="N928" s="156"/>
      <c r="O928" s="156"/>
      <c r="P928" s="156"/>
      <c r="Q928" s="156"/>
      <c r="R928" s="157"/>
      <c r="S928" s="157"/>
      <c r="T928" s="157"/>
      <c r="U928" s="157"/>
      <c r="V928" s="157"/>
      <c r="W928" s="157"/>
      <c r="X928" s="157"/>
      <c r="Y928" s="157"/>
      <c r="Z928" s="147"/>
      <c r="AA928" s="147"/>
      <c r="AB928" s="147"/>
      <c r="AC928" s="147"/>
      <c r="AD928" s="147"/>
      <c r="AE928" s="147"/>
      <c r="AF928" s="147"/>
      <c r="AG928" s="147" t="s">
        <v>305</v>
      </c>
      <c r="AH928" s="147">
        <v>0</v>
      </c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</row>
    <row r="929" spans="1:60" ht="45" outlineLevel="1" x14ac:dyDescent="0.2">
      <c r="A929" s="173">
        <v>312</v>
      </c>
      <c r="B929" s="174" t="s">
        <v>1366</v>
      </c>
      <c r="C929" s="187" t="s">
        <v>1367</v>
      </c>
      <c r="D929" s="175" t="s">
        <v>1345</v>
      </c>
      <c r="E929" s="176">
        <v>24.772500000000001</v>
      </c>
      <c r="F929" s="177"/>
      <c r="G929" s="178">
        <f>ROUND(E929*F929,2)</f>
        <v>0</v>
      </c>
      <c r="H929" s="158"/>
      <c r="I929" s="157">
        <f>ROUND(E929*H929,2)</f>
        <v>0</v>
      </c>
      <c r="J929" s="158"/>
      <c r="K929" s="157">
        <f>ROUND(E929*J929,2)</f>
        <v>0</v>
      </c>
      <c r="L929" s="157">
        <v>21</v>
      </c>
      <c r="M929" s="157">
        <f>G929*(1+L929/100)</f>
        <v>0</v>
      </c>
      <c r="N929" s="156">
        <v>0</v>
      </c>
      <c r="O929" s="156">
        <f>ROUND(E929*N929,2)</f>
        <v>0</v>
      </c>
      <c r="P929" s="156">
        <v>0</v>
      </c>
      <c r="Q929" s="156">
        <f>ROUND(E929*P929,2)</f>
        <v>0</v>
      </c>
      <c r="R929" s="157"/>
      <c r="S929" s="157" t="s">
        <v>332</v>
      </c>
      <c r="T929" s="157" t="s">
        <v>333</v>
      </c>
      <c r="U929" s="157">
        <v>0.45400000000000001</v>
      </c>
      <c r="V929" s="157">
        <f>ROUND(E929*U929,2)</f>
        <v>11.25</v>
      </c>
      <c r="W929" s="157"/>
      <c r="X929" s="157" t="s">
        <v>301</v>
      </c>
      <c r="Y929" s="157" t="s">
        <v>302</v>
      </c>
      <c r="Z929" s="147"/>
      <c r="AA929" s="147"/>
      <c r="AB929" s="147"/>
      <c r="AC929" s="147"/>
      <c r="AD929" s="147"/>
      <c r="AE929" s="147"/>
      <c r="AF929" s="147"/>
      <c r="AG929" s="147" t="s">
        <v>303</v>
      </c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</row>
    <row r="930" spans="1:60" outlineLevel="2" x14ac:dyDescent="0.2">
      <c r="A930" s="154"/>
      <c r="B930" s="155"/>
      <c r="C930" s="188" t="s">
        <v>1368</v>
      </c>
      <c r="D930" s="159"/>
      <c r="E930" s="160">
        <v>24.772500000000001</v>
      </c>
      <c r="F930" s="157"/>
      <c r="G930" s="157"/>
      <c r="H930" s="157"/>
      <c r="I930" s="157"/>
      <c r="J930" s="157"/>
      <c r="K930" s="157"/>
      <c r="L930" s="157"/>
      <c r="M930" s="157"/>
      <c r="N930" s="156"/>
      <c r="O930" s="156"/>
      <c r="P930" s="156"/>
      <c r="Q930" s="156"/>
      <c r="R930" s="157"/>
      <c r="S930" s="157"/>
      <c r="T930" s="157"/>
      <c r="U930" s="157"/>
      <c r="V930" s="157"/>
      <c r="W930" s="157"/>
      <c r="X930" s="157"/>
      <c r="Y930" s="157"/>
      <c r="Z930" s="147"/>
      <c r="AA930" s="147"/>
      <c r="AB930" s="147"/>
      <c r="AC930" s="147"/>
      <c r="AD930" s="147"/>
      <c r="AE930" s="147"/>
      <c r="AF930" s="147"/>
      <c r="AG930" s="147" t="s">
        <v>305</v>
      </c>
      <c r="AH930" s="147">
        <v>0</v>
      </c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</row>
    <row r="931" spans="1:60" ht="33.75" outlineLevel="1" x14ac:dyDescent="0.2">
      <c r="A931" s="173">
        <v>313</v>
      </c>
      <c r="B931" s="174" t="s">
        <v>1369</v>
      </c>
      <c r="C931" s="187" t="s">
        <v>1370</v>
      </c>
      <c r="D931" s="175" t="s">
        <v>1345</v>
      </c>
      <c r="E931" s="176">
        <v>6.93</v>
      </c>
      <c r="F931" s="177"/>
      <c r="G931" s="178">
        <f>ROUND(E931*F931,2)</f>
        <v>0</v>
      </c>
      <c r="H931" s="158"/>
      <c r="I931" s="157">
        <f>ROUND(E931*H931,2)</f>
        <v>0</v>
      </c>
      <c r="J931" s="158"/>
      <c r="K931" s="157">
        <f>ROUND(E931*J931,2)</f>
        <v>0</v>
      </c>
      <c r="L931" s="157">
        <v>21</v>
      </c>
      <c r="M931" s="157">
        <f>G931*(1+L931/100)</f>
        <v>0</v>
      </c>
      <c r="N931" s="156">
        <v>0</v>
      </c>
      <c r="O931" s="156">
        <f>ROUND(E931*N931,2)</f>
        <v>0</v>
      </c>
      <c r="P931" s="156">
        <v>0</v>
      </c>
      <c r="Q931" s="156">
        <f>ROUND(E931*P931,2)</f>
        <v>0</v>
      </c>
      <c r="R931" s="157"/>
      <c r="S931" s="157" t="s">
        <v>332</v>
      </c>
      <c r="T931" s="157" t="s">
        <v>333</v>
      </c>
      <c r="U931" s="157">
        <v>0.45400000000000001</v>
      </c>
      <c r="V931" s="157">
        <f>ROUND(E931*U931,2)</f>
        <v>3.15</v>
      </c>
      <c r="W931" s="157"/>
      <c r="X931" s="157" t="s">
        <v>301</v>
      </c>
      <c r="Y931" s="157" t="s">
        <v>302</v>
      </c>
      <c r="Z931" s="147"/>
      <c r="AA931" s="147"/>
      <c r="AB931" s="147"/>
      <c r="AC931" s="147"/>
      <c r="AD931" s="147"/>
      <c r="AE931" s="147"/>
      <c r="AF931" s="147"/>
      <c r="AG931" s="147" t="s">
        <v>303</v>
      </c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</row>
    <row r="932" spans="1:60" outlineLevel="2" x14ac:dyDescent="0.2">
      <c r="A932" s="154"/>
      <c r="B932" s="155"/>
      <c r="C932" s="188" t="s">
        <v>1371</v>
      </c>
      <c r="D932" s="159"/>
      <c r="E932" s="160">
        <v>6.93</v>
      </c>
      <c r="F932" s="157"/>
      <c r="G932" s="157"/>
      <c r="H932" s="157"/>
      <c r="I932" s="157"/>
      <c r="J932" s="157"/>
      <c r="K932" s="157"/>
      <c r="L932" s="157"/>
      <c r="M932" s="157"/>
      <c r="N932" s="156"/>
      <c r="O932" s="156"/>
      <c r="P932" s="156"/>
      <c r="Q932" s="156"/>
      <c r="R932" s="157"/>
      <c r="S932" s="157"/>
      <c r="T932" s="157"/>
      <c r="U932" s="157"/>
      <c r="V932" s="157"/>
      <c r="W932" s="157"/>
      <c r="X932" s="157"/>
      <c r="Y932" s="157"/>
      <c r="Z932" s="147"/>
      <c r="AA932" s="147"/>
      <c r="AB932" s="147"/>
      <c r="AC932" s="147"/>
      <c r="AD932" s="147"/>
      <c r="AE932" s="147"/>
      <c r="AF932" s="147"/>
      <c r="AG932" s="147" t="s">
        <v>305</v>
      </c>
      <c r="AH932" s="147">
        <v>0</v>
      </c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</row>
    <row r="933" spans="1:60" outlineLevel="1" x14ac:dyDescent="0.2">
      <c r="A933" s="179">
        <v>314</v>
      </c>
      <c r="B933" s="180" t="s">
        <v>1372</v>
      </c>
      <c r="C933" s="189" t="s">
        <v>1373</v>
      </c>
      <c r="D933" s="181" t="s">
        <v>348</v>
      </c>
      <c r="E933" s="182">
        <v>1.42225</v>
      </c>
      <c r="F933" s="183"/>
      <c r="G933" s="184">
        <f>ROUND(E933*F933,2)</f>
        <v>0</v>
      </c>
      <c r="H933" s="158"/>
      <c r="I933" s="157">
        <f>ROUND(E933*H933,2)</f>
        <v>0</v>
      </c>
      <c r="J933" s="158"/>
      <c r="K933" s="157">
        <f>ROUND(E933*J933,2)</f>
        <v>0</v>
      </c>
      <c r="L933" s="157">
        <v>21</v>
      </c>
      <c r="M933" s="157">
        <f>G933*(1+L933/100)</f>
        <v>0</v>
      </c>
      <c r="N933" s="156">
        <v>0</v>
      </c>
      <c r="O933" s="156">
        <f>ROUND(E933*N933,2)</f>
        <v>0</v>
      </c>
      <c r="P933" s="156">
        <v>0</v>
      </c>
      <c r="Q933" s="156">
        <f>ROUND(E933*P933,2)</f>
        <v>0</v>
      </c>
      <c r="R933" s="157"/>
      <c r="S933" s="157" t="s">
        <v>300</v>
      </c>
      <c r="T933" s="157" t="s">
        <v>300</v>
      </c>
      <c r="U933" s="157">
        <v>2.4209999999999998</v>
      </c>
      <c r="V933" s="157">
        <f>ROUND(E933*U933,2)</f>
        <v>3.44</v>
      </c>
      <c r="W933" s="157"/>
      <c r="X933" s="157" t="s">
        <v>206</v>
      </c>
      <c r="Y933" s="157" t="s">
        <v>302</v>
      </c>
      <c r="Z933" s="147"/>
      <c r="AA933" s="147"/>
      <c r="AB933" s="147"/>
      <c r="AC933" s="147"/>
      <c r="AD933" s="147"/>
      <c r="AE933" s="147"/>
      <c r="AF933" s="147"/>
      <c r="AG933" s="147" t="s">
        <v>458</v>
      </c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</row>
    <row r="934" spans="1:60" x14ac:dyDescent="0.2">
      <c r="A934" s="163" t="s">
        <v>295</v>
      </c>
      <c r="B934" s="164" t="s">
        <v>247</v>
      </c>
      <c r="C934" s="186" t="s">
        <v>248</v>
      </c>
      <c r="D934" s="165"/>
      <c r="E934" s="166"/>
      <c r="F934" s="167"/>
      <c r="G934" s="168">
        <f>SUMIF(AG935:AG987,"&lt;&gt;NOR",G935:G987)</f>
        <v>0</v>
      </c>
      <c r="H934" s="162"/>
      <c r="I934" s="162">
        <f>SUM(I935:I987)</f>
        <v>0</v>
      </c>
      <c r="J934" s="162"/>
      <c r="K934" s="162">
        <f>SUM(K935:K987)</f>
        <v>0</v>
      </c>
      <c r="L934" s="162"/>
      <c r="M934" s="162">
        <f>SUM(M935:M987)</f>
        <v>0</v>
      </c>
      <c r="N934" s="161"/>
      <c r="O934" s="161">
        <f>SUM(O935:O987)</f>
        <v>0.56000000000000005</v>
      </c>
      <c r="P934" s="161"/>
      <c r="Q934" s="161">
        <f>SUM(Q935:Q987)</f>
        <v>0</v>
      </c>
      <c r="R934" s="162"/>
      <c r="S934" s="162"/>
      <c r="T934" s="162"/>
      <c r="U934" s="162"/>
      <c r="V934" s="162">
        <f>SUM(V935:V987)</f>
        <v>42.249999999999993</v>
      </c>
      <c r="W934" s="162"/>
      <c r="X934" s="162"/>
      <c r="Y934" s="162"/>
      <c r="AG934" t="s">
        <v>296</v>
      </c>
    </row>
    <row r="935" spans="1:60" outlineLevel="1" x14ac:dyDescent="0.2">
      <c r="A935" s="173">
        <v>315</v>
      </c>
      <c r="B935" s="174" t="s">
        <v>1374</v>
      </c>
      <c r="C935" s="187" t="s">
        <v>1375</v>
      </c>
      <c r="D935" s="175" t="s">
        <v>314</v>
      </c>
      <c r="E935" s="176">
        <v>32</v>
      </c>
      <c r="F935" s="177"/>
      <c r="G935" s="178">
        <f>ROUND(E935*F935,2)</f>
        <v>0</v>
      </c>
      <c r="H935" s="158"/>
      <c r="I935" s="157">
        <f>ROUND(E935*H935,2)</f>
        <v>0</v>
      </c>
      <c r="J935" s="158"/>
      <c r="K935" s="157">
        <f>ROUND(E935*J935,2)</f>
        <v>0</v>
      </c>
      <c r="L935" s="157">
        <v>21</v>
      </c>
      <c r="M935" s="157">
        <f>G935*(1+L935/100)</f>
        <v>0</v>
      </c>
      <c r="N935" s="156">
        <v>0</v>
      </c>
      <c r="O935" s="156">
        <f>ROUND(E935*N935,2)</f>
        <v>0</v>
      </c>
      <c r="P935" s="156">
        <v>0</v>
      </c>
      <c r="Q935" s="156">
        <f>ROUND(E935*P935,2)</f>
        <v>0</v>
      </c>
      <c r="R935" s="157"/>
      <c r="S935" s="157" t="s">
        <v>300</v>
      </c>
      <c r="T935" s="157" t="s">
        <v>300</v>
      </c>
      <c r="U935" s="157">
        <v>0.15</v>
      </c>
      <c r="V935" s="157">
        <f>ROUND(E935*U935,2)</f>
        <v>4.8</v>
      </c>
      <c r="W935" s="157"/>
      <c r="X935" s="157" t="s">
        <v>301</v>
      </c>
      <c r="Y935" s="157" t="s">
        <v>302</v>
      </c>
      <c r="Z935" s="147"/>
      <c r="AA935" s="147"/>
      <c r="AB935" s="147"/>
      <c r="AC935" s="147"/>
      <c r="AD935" s="147"/>
      <c r="AE935" s="147"/>
      <c r="AF935" s="147"/>
      <c r="AG935" s="147" t="s">
        <v>303</v>
      </c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</row>
    <row r="936" spans="1:60" outlineLevel="2" x14ac:dyDescent="0.2">
      <c r="A936" s="154"/>
      <c r="B936" s="155"/>
      <c r="C936" s="274" t="s">
        <v>1376</v>
      </c>
      <c r="D936" s="275"/>
      <c r="E936" s="275"/>
      <c r="F936" s="275"/>
      <c r="G936" s="275"/>
      <c r="H936" s="157"/>
      <c r="I936" s="157"/>
      <c r="J936" s="157"/>
      <c r="K936" s="157"/>
      <c r="L936" s="157"/>
      <c r="M936" s="157"/>
      <c r="N936" s="156"/>
      <c r="O936" s="156"/>
      <c r="P936" s="156"/>
      <c r="Q936" s="156"/>
      <c r="R936" s="157"/>
      <c r="S936" s="157"/>
      <c r="T936" s="157"/>
      <c r="U936" s="157"/>
      <c r="V936" s="157"/>
      <c r="W936" s="157"/>
      <c r="X936" s="157"/>
      <c r="Y936" s="157"/>
      <c r="Z936" s="147"/>
      <c r="AA936" s="147"/>
      <c r="AB936" s="147"/>
      <c r="AC936" s="147"/>
      <c r="AD936" s="147"/>
      <c r="AE936" s="147"/>
      <c r="AF936" s="147"/>
      <c r="AG936" s="147" t="s">
        <v>319</v>
      </c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</row>
    <row r="937" spans="1:60" outlineLevel="2" x14ac:dyDescent="0.2">
      <c r="A937" s="154"/>
      <c r="B937" s="155"/>
      <c r="C937" s="188" t="s">
        <v>1377</v>
      </c>
      <c r="D937" s="159"/>
      <c r="E937" s="160">
        <v>21</v>
      </c>
      <c r="F937" s="157"/>
      <c r="G937" s="157"/>
      <c r="H937" s="157"/>
      <c r="I937" s="157"/>
      <c r="J937" s="157"/>
      <c r="K937" s="157"/>
      <c r="L937" s="157"/>
      <c r="M937" s="157"/>
      <c r="N937" s="156"/>
      <c r="O937" s="156"/>
      <c r="P937" s="156"/>
      <c r="Q937" s="156"/>
      <c r="R937" s="157"/>
      <c r="S937" s="157"/>
      <c r="T937" s="157"/>
      <c r="U937" s="157"/>
      <c r="V937" s="157"/>
      <c r="W937" s="157"/>
      <c r="X937" s="157"/>
      <c r="Y937" s="157"/>
      <c r="Z937" s="147"/>
      <c r="AA937" s="147"/>
      <c r="AB937" s="147"/>
      <c r="AC937" s="147"/>
      <c r="AD937" s="147"/>
      <c r="AE937" s="147"/>
      <c r="AF937" s="147"/>
      <c r="AG937" s="147" t="s">
        <v>305</v>
      </c>
      <c r="AH937" s="147">
        <v>0</v>
      </c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</row>
    <row r="938" spans="1:60" outlineLevel="3" x14ac:dyDescent="0.2">
      <c r="A938" s="154"/>
      <c r="B938" s="155"/>
      <c r="C938" s="188" t="s">
        <v>1298</v>
      </c>
      <c r="D938" s="159"/>
      <c r="E938" s="160">
        <v>2</v>
      </c>
      <c r="F938" s="157"/>
      <c r="G938" s="157"/>
      <c r="H938" s="157"/>
      <c r="I938" s="157"/>
      <c r="J938" s="157"/>
      <c r="K938" s="157"/>
      <c r="L938" s="157"/>
      <c r="M938" s="157"/>
      <c r="N938" s="156"/>
      <c r="O938" s="156"/>
      <c r="P938" s="156"/>
      <c r="Q938" s="156"/>
      <c r="R938" s="157"/>
      <c r="S938" s="157"/>
      <c r="T938" s="157"/>
      <c r="U938" s="157"/>
      <c r="V938" s="157"/>
      <c r="W938" s="157"/>
      <c r="X938" s="157"/>
      <c r="Y938" s="157"/>
      <c r="Z938" s="147"/>
      <c r="AA938" s="147"/>
      <c r="AB938" s="147"/>
      <c r="AC938" s="147"/>
      <c r="AD938" s="147"/>
      <c r="AE938" s="147"/>
      <c r="AF938" s="147"/>
      <c r="AG938" s="147" t="s">
        <v>305</v>
      </c>
      <c r="AH938" s="147">
        <v>0</v>
      </c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</row>
    <row r="939" spans="1:60" outlineLevel="3" x14ac:dyDescent="0.2">
      <c r="A939" s="154"/>
      <c r="B939" s="155"/>
      <c r="C939" s="188" t="s">
        <v>813</v>
      </c>
      <c r="D939" s="159"/>
      <c r="E939" s="160">
        <v>1</v>
      </c>
      <c r="F939" s="157"/>
      <c r="G939" s="157"/>
      <c r="H939" s="157"/>
      <c r="I939" s="157"/>
      <c r="J939" s="157"/>
      <c r="K939" s="157"/>
      <c r="L939" s="157"/>
      <c r="M939" s="157"/>
      <c r="N939" s="156"/>
      <c r="O939" s="156"/>
      <c r="P939" s="156"/>
      <c r="Q939" s="156"/>
      <c r="R939" s="157"/>
      <c r="S939" s="157"/>
      <c r="T939" s="157"/>
      <c r="U939" s="157"/>
      <c r="V939" s="157"/>
      <c r="W939" s="157"/>
      <c r="X939" s="157"/>
      <c r="Y939" s="157"/>
      <c r="Z939" s="147"/>
      <c r="AA939" s="147"/>
      <c r="AB939" s="147"/>
      <c r="AC939" s="147"/>
      <c r="AD939" s="147"/>
      <c r="AE939" s="147"/>
      <c r="AF939" s="147"/>
      <c r="AG939" s="147" t="s">
        <v>305</v>
      </c>
      <c r="AH939" s="147">
        <v>0</v>
      </c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</row>
    <row r="940" spans="1:60" outlineLevel="3" x14ac:dyDescent="0.2">
      <c r="A940" s="154"/>
      <c r="B940" s="155"/>
      <c r="C940" s="188" t="s">
        <v>1304</v>
      </c>
      <c r="D940" s="159"/>
      <c r="E940" s="160">
        <v>1</v>
      </c>
      <c r="F940" s="157"/>
      <c r="G940" s="157"/>
      <c r="H940" s="157"/>
      <c r="I940" s="157"/>
      <c r="J940" s="157"/>
      <c r="K940" s="157"/>
      <c r="L940" s="157"/>
      <c r="M940" s="157"/>
      <c r="N940" s="156"/>
      <c r="O940" s="156"/>
      <c r="P940" s="156"/>
      <c r="Q940" s="156"/>
      <c r="R940" s="157"/>
      <c r="S940" s="157"/>
      <c r="T940" s="157"/>
      <c r="U940" s="157"/>
      <c r="V940" s="157"/>
      <c r="W940" s="157"/>
      <c r="X940" s="157"/>
      <c r="Y940" s="157"/>
      <c r="Z940" s="147"/>
      <c r="AA940" s="147"/>
      <c r="AB940" s="147"/>
      <c r="AC940" s="147"/>
      <c r="AD940" s="147"/>
      <c r="AE940" s="147"/>
      <c r="AF940" s="147"/>
      <c r="AG940" s="147" t="s">
        <v>305</v>
      </c>
      <c r="AH940" s="147">
        <v>0</v>
      </c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</row>
    <row r="941" spans="1:60" outlineLevel="3" x14ac:dyDescent="0.2">
      <c r="A941" s="154"/>
      <c r="B941" s="155"/>
      <c r="C941" s="188" t="s">
        <v>1378</v>
      </c>
      <c r="D941" s="159"/>
      <c r="E941" s="160">
        <v>7</v>
      </c>
      <c r="F941" s="157"/>
      <c r="G941" s="157"/>
      <c r="H941" s="157"/>
      <c r="I941" s="157"/>
      <c r="J941" s="157"/>
      <c r="K941" s="157"/>
      <c r="L941" s="157"/>
      <c r="M941" s="157"/>
      <c r="N941" s="156"/>
      <c r="O941" s="156"/>
      <c r="P941" s="156"/>
      <c r="Q941" s="156"/>
      <c r="R941" s="157"/>
      <c r="S941" s="157"/>
      <c r="T941" s="157"/>
      <c r="U941" s="157"/>
      <c r="V941" s="157"/>
      <c r="W941" s="157"/>
      <c r="X941" s="157"/>
      <c r="Y941" s="157"/>
      <c r="Z941" s="147"/>
      <c r="AA941" s="147"/>
      <c r="AB941" s="147"/>
      <c r="AC941" s="147"/>
      <c r="AD941" s="147"/>
      <c r="AE941" s="147"/>
      <c r="AF941" s="147"/>
      <c r="AG941" s="147" t="s">
        <v>305</v>
      </c>
      <c r="AH941" s="147">
        <v>0</v>
      </c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</row>
    <row r="942" spans="1:60" ht="22.5" outlineLevel="1" x14ac:dyDescent="0.2">
      <c r="A942" s="173">
        <v>316</v>
      </c>
      <c r="B942" s="174" t="s">
        <v>1379</v>
      </c>
      <c r="C942" s="187" t="s">
        <v>1380</v>
      </c>
      <c r="D942" s="175" t="s">
        <v>314</v>
      </c>
      <c r="E942" s="176">
        <v>32</v>
      </c>
      <c r="F942" s="177"/>
      <c r="G942" s="178">
        <f>ROUND(E942*F942,2)</f>
        <v>0</v>
      </c>
      <c r="H942" s="158"/>
      <c r="I942" s="157">
        <f>ROUND(E942*H942,2)</f>
        <v>0</v>
      </c>
      <c r="J942" s="158"/>
      <c r="K942" s="157">
        <f>ROUND(E942*J942,2)</f>
        <v>0</v>
      </c>
      <c r="L942" s="157">
        <v>21</v>
      </c>
      <c r="M942" s="157">
        <f>G942*(1+L942/100)</f>
        <v>0</v>
      </c>
      <c r="N942" s="156">
        <v>1E-4</v>
      </c>
      <c r="O942" s="156">
        <f>ROUND(E942*N942,2)</f>
        <v>0</v>
      </c>
      <c r="P942" s="156">
        <v>0</v>
      </c>
      <c r="Q942" s="156">
        <f>ROUND(E942*P942,2)</f>
        <v>0</v>
      </c>
      <c r="R942" s="157"/>
      <c r="S942" s="157" t="s">
        <v>332</v>
      </c>
      <c r="T942" s="157" t="s">
        <v>333</v>
      </c>
      <c r="U942" s="157">
        <v>0</v>
      </c>
      <c r="V942" s="157">
        <f>ROUND(E942*U942,2)</f>
        <v>0</v>
      </c>
      <c r="W942" s="157"/>
      <c r="X942" s="157" t="s">
        <v>334</v>
      </c>
      <c r="Y942" s="157" t="s">
        <v>302</v>
      </c>
      <c r="Z942" s="147"/>
      <c r="AA942" s="147"/>
      <c r="AB942" s="147"/>
      <c r="AC942" s="147"/>
      <c r="AD942" s="147"/>
      <c r="AE942" s="147"/>
      <c r="AF942" s="147"/>
      <c r="AG942" s="147" t="s">
        <v>335</v>
      </c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</row>
    <row r="943" spans="1:60" outlineLevel="2" x14ac:dyDescent="0.2">
      <c r="A943" s="154"/>
      <c r="B943" s="155"/>
      <c r="C943" s="188" t="s">
        <v>1377</v>
      </c>
      <c r="D943" s="159"/>
      <c r="E943" s="160">
        <v>21</v>
      </c>
      <c r="F943" s="157"/>
      <c r="G943" s="157"/>
      <c r="H943" s="157"/>
      <c r="I943" s="157"/>
      <c r="J943" s="157"/>
      <c r="K943" s="157"/>
      <c r="L943" s="157"/>
      <c r="M943" s="157"/>
      <c r="N943" s="156"/>
      <c r="O943" s="156"/>
      <c r="P943" s="156"/>
      <c r="Q943" s="156"/>
      <c r="R943" s="157"/>
      <c r="S943" s="157"/>
      <c r="T943" s="157"/>
      <c r="U943" s="157"/>
      <c r="V943" s="157"/>
      <c r="W943" s="157"/>
      <c r="X943" s="157"/>
      <c r="Y943" s="157"/>
      <c r="Z943" s="147"/>
      <c r="AA943" s="147"/>
      <c r="AB943" s="147"/>
      <c r="AC943" s="147"/>
      <c r="AD943" s="147"/>
      <c r="AE943" s="147"/>
      <c r="AF943" s="147"/>
      <c r="AG943" s="147" t="s">
        <v>305</v>
      </c>
      <c r="AH943" s="147">
        <v>0</v>
      </c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</row>
    <row r="944" spans="1:60" outlineLevel="3" x14ac:dyDescent="0.2">
      <c r="A944" s="154"/>
      <c r="B944" s="155"/>
      <c r="C944" s="188" t="s">
        <v>1298</v>
      </c>
      <c r="D944" s="159"/>
      <c r="E944" s="160">
        <v>2</v>
      </c>
      <c r="F944" s="157"/>
      <c r="G944" s="157"/>
      <c r="H944" s="157"/>
      <c r="I944" s="157"/>
      <c r="J944" s="157"/>
      <c r="K944" s="157"/>
      <c r="L944" s="157"/>
      <c r="M944" s="157"/>
      <c r="N944" s="156"/>
      <c r="O944" s="156"/>
      <c r="P944" s="156"/>
      <c r="Q944" s="156"/>
      <c r="R944" s="157"/>
      <c r="S944" s="157"/>
      <c r="T944" s="157"/>
      <c r="U944" s="157"/>
      <c r="V944" s="157"/>
      <c r="W944" s="157"/>
      <c r="X944" s="157"/>
      <c r="Y944" s="157"/>
      <c r="Z944" s="147"/>
      <c r="AA944" s="147"/>
      <c r="AB944" s="147"/>
      <c r="AC944" s="147"/>
      <c r="AD944" s="147"/>
      <c r="AE944" s="147"/>
      <c r="AF944" s="147"/>
      <c r="AG944" s="147" t="s">
        <v>305</v>
      </c>
      <c r="AH944" s="147">
        <v>0</v>
      </c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</row>
    <row r="945" spans="1:60" outlineLevel="3" x14ac:dyDescent="0.2">
      <c r="A945" s="154"/>
      <c r="B945" s="155"/>
      <c r="C945" s="188" t="s">
        <v>813</v>
      </c>
      <c r="D945" s="159"/>
      <c r="E945" s="160">
        <v>1</v>
      </c>
      <c r="F945" s="157"/>
      <c r="G945" s="157"/>
      <c r="H945" s="157"/>
      <c r="I945" s="157"/>
      <c r="J945" s="157"/>
      <c r="K945" s="157"/>
      <c r="L945" s="157"/>
      <c r="M945" s="157"/>
      <c r="N945" s="156"/>
      <c r="O945" s="156"/>
      <c r="P945" s="156"/>
      <c r="Q945" s="156"/>
      <c r="R945" s="157"/>
      <c r="S945" s="157"/>
      <c r="T945" s="157"/>
      <c r="U945" s="157"/>
      <c r="V945" s="157"/>
      <c r="W945" s="157"/>
      <c r="X945" s="157"/>
      <c r="Y945" s="157"/>
      <c r="Z945" s="147"/>
      <c r="AA945" s="147"/>
      <c r="AB945" s="147"/>
      <c r="AC945" s="147"/>
      <c r="AD945" s="147"/>
      <c r="AE945" s="147"/>
      <c r="AF945" s="147"/>
      <c r="AG945" s="147" t="s">
        <v>305</v>
      </c>
      <c r="AH945" s="147">
        <v>0</v>
      </c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</row>
    <row r="946" spans="1:60" outlineLevel="3" x14ac:dyDescent="0.2">
      <c r="A946" s="154"/>
      <c r="B946" s="155"/>
      <c r="C946" s="188" t="s">
        <v>1304</v>
      </c>
      <c r="D946" s="159"/>
      <c r="E946" s="160">
        <v>1</v>
      </c>
      <c r="F946" s="157"/>
      <c r="G946" s="157"/>
      <c r="H946" s="157"/>
      <c r="I946" s="157"/>
      <c r="J946" s="157"/>
      <c r="K946" s="157"/>
      <c r="L946" s="157"/>
      <c r="M946" s="157"/>
      <c r="N946" s="156"/>
      <c r="O946" s="156"/>
      <c r="P946" s="156"/>
      <c r="Q946" s="156"/>
      <c r="R946" s="157"/>
      <c r="S946" s="157"/>
      <c r="T946" s="157"/>
      <c r="U946" s="157"/>
      <c r="V946" s="157"/>
      <c r="W946" s="157"/>
      <c r="X946" s="157"/>
      <c r="Y946" s="157"/>
      <c r="Z946" s="147"/>
      <c r="AA946" s="147"/>
      <c r="AB946" s="147"/>
      <c r="AC946" s="147"/>
      <c r="AD946" s="147"/>
      <c r="AE946" s="147"/>
      <c r="AF946" s="147"/>
      <c r="AG946" s="147" t="s">
        <v>305</v>
      </c>
      <c r="AH946" s="147">
        <v>0</v>
      </c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  <c r="BH946" s="147"/>
    </row>
    <row r="947" spans="1:60" outlineLevel="3" x14ac:dyDescent="0.2">
      <c r="A947" s="154"/>
      <c r="B947" s="155"/>
      <c r="C947" s="188" t="s">
        <v>1378</v>
      </c>
      <c r="D947" s="159"/>
      <c r="E947" s="160">
        <v>7</v>
      </c>
      <c r="F947" s="157"/>
      <c r="G947" s="157"/>
      <c r="H947" s="157"/>
      <c r="I947" s="157"/>
      <c r="J947" s="157"/>
      <c r="K947" s="157"/>
      <c r="L947" s="157"/>
      <c r="M947" s="157"/>
      <c r="N947" s="156"/>
      <c r="O947" s="156"/>
      <c r="P947" s="156"/>
      <c r="Q947" s="156"/>
      <c r="R947" s="157"/>
      <c r="S947" s="157"/>
      <c r="T947" s="157"/>
      <c r="U947" s="157"/>
      <c r="V947" s="157"/>
      <c r="W947" s="157"/>
      <c r="X947" s="157"/>
      <c r="Y947" s="157"/>
      <c r="Z947" s="147"/>
      <c r="AA947" s="147"/>
      <c r="AB947" s="147"/>
      <c r="AC947" s="147"/>
      <c r="AD947" s="147"/>
      <c r="AE947" s="147"/>
      <c r="AF947" s="147"/>
      <c r="AG947" s="147" t="s">
        <v>305</v>
      </c>
      <c r="AH947" s="147">
        <v>0</v>
      </c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</row>
    <row r="948" spans="1:60" outlineLevel="1" x14ac:dyDescent="0.2">
      <c r="A948" s="173">
        <v>317</v>
      </c>
      <c r="B948" s="174" t="s">
        <v>1381</v>
      </c>
      <c r="C948" s="187" t="s">
        <v>1382</v>
      </c>
      <c r="D948" s="175" t="s">
        <v>314</v>
      </c>
      <c r="E948" s="176">
        <v>3</v>
      </c>
      <c r="F948" s="177"/>
      <c r="G948" s="178">
        <f>ROUND(E948*F948,2)</f>
        <v>0</v>
      </c>
      <c r="H948" s="158"/>
      <c r="I948" s="157">
        <f>ROUND(E948*H948,2)</f>
        <v>0</v>
      </c>
      <c r="J948" s="158"/>
      <c r="K948" s="157">
        <f>ROUND(E948*J948,2)</f>
        <v>0</v>
      </c>
      <c r="L948" s="157">
        <v>21</v>
      </c>
      <c r="M948" s="157">
        <f>G948*(1+L948/100)</f>
        <v>0</v>
      </c>
      <c r="N948" s="156">
        <v>3.0000000000000001E-5</v>
      </c>
      <c r="O948" s="156">
        <f>ROUND(E948*N948,2)</f>
        <v>0</v>
      </c>
      <c r="P948" s="156">
        <v>0</v>
      </c>
      <c r="Q948" s="156">
        <f>ROUND(E948*P948,2)</f>
        <v>0</v>
      </c>
      <c r="R948" s="157"/>
      <c r="S948" s="157" t="s">
        <v>300</v>
      </c>
      <c r="T948" s="157" t="s">
        <v>300</v>
      </c>
      <c r="U948" s="157">
        <v>0.08</v>
      </c>
      <c r="V948" s="157">
        <f>ROUND(E948*U948,2)</f>
        <v>0.24</v>
      </c>
      <c r="W948" s="157"/>
      <c r="X948" s="157" t="s">
        <v>301</v>
      </c>
      <c r="Y948" s="157" t="s">
        <v>302</v>
      </c>
      <c r="Z948" s="147"/>
      <c r="AA948" s="147"/>
      <c r="AB948" s="147"/>
      <c r="AC948" s="147"/>
      <c r="AD948" s="147"/>
      <c r="AE948" s="147"/>
      <c r="AF948" s="147"/>
      <c r="AG948" s="147" t="s">
        <v>303</v>
      </c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</row>
    <row r="949" spans="1:60" outlineLevel="2" x14ac:dyDescent="0.2">
      <c r="A949" s="154"/>
      <c r="B949" s="155"/>
      <c r="C949" s="188" t="s">
        <v>1383</v>
      </c>
      <c r="D949" s="159"/>
      <c r="E949" s="160">
        <v>1</v>
      </c>
      <c r="F949" s="157"/>
      <c r="G949" s="157"/>
      <c r="H949" s="157"/>
      <c r="I949" s="157"/>
      <c r="J949" s="157"/>
      <c r="K949" s="157"/>
      <c r="L949" s="157"/>
      <c r="M949" s="157"/>
      <c r="N949" s="156"/>
      <c r="O949" s="156"/>
      <c r="P949" s="156"/>
      <c r="Q949" s="156"/>
      <c r="R949" s="157"/>
      <c r="S949" s="157"/>
      <c r="T949" s="157"/>
      <c r="U949" s="157"/>
      <c r="V949" s="157"/>
      <c r="W949" s="157"/>
      <c r="X949" s="157"/>
      <c r="Y949" s="157"/>
      <c r="Z949" s="147"/>
      <c r="AA949" s="147"/>
      <c r="AB949" s="147"/>
      <c r="AC949" s="147"/>
      <c r="AD949" s="147"/>
      <c r="AE949" s="147"/>
      <c r="AF949" s="147"/>
      <c r="AG949" s="147" t="s">
        <v>305</v>
      </c>
      <c r="AH949" s="147">
        <v>0</v>
      </c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</row>
    <row r="950" spans="1:60" outlineLevel="3" x14ac:dyDescent="0.2">
      <c r="A950" s="154"/>
      <c r="B950" s="155"/>
      <c r="C950" s="188" t="s">
        <v>1264</v>
      </c>
      <c r="D950" s="159"/>
      <c r="E950" s="160">
        <v>2</v>
      </c>
      <c r="F950" s="157"/>
      <c r="G950" s="157"/>
      <c r="H950" s="157"/>
      <c r="I950" s="157"/>
      <c r="J950" s="157"/>
      <c r="K950" s="157"/>
      <c r="L950" s="157"/>
      <c r="M950" s="157"/>
      <c r="N950" s="156"/>
      <c r="O950" s="156"/>
      <c r="P950" s="156"/>
      <c r="Q950" s="156"/>
      <c r="R950" s="157"/>
      <c r="S950" s="157"/>
      <c r="T950" s="157"/>
      <c r="U950" s="157"/>
      <c r="V950" s="157"/>
      <c r="W950" s="157"/>
      <c r="X950" s="157"/>
      <c r="Y950" s="157"/>
      <c r="Z950" s="147"/>
      <c r="AA950" s="147"/>
      <c r="AB950" s="147"/>
      <c r="AC950" s="147"/>
      <c r="AD950" s="147"/>
      <c r="AE950" s="147"/>
      <c r="AF950" s="147"/>
      <c r="AG950" s="147" t="s">
        <v>305</v>
      </c>
      <c r="AH950" s="147">
        <v>0</v>
      </c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</row>
    <row r="951" spans="1:60" outlineLevel="1" x14ac:dyDescent="0.2">
      <c r="A951" s="173">
        <v>318</v>
      </c>
      <c r="B951" s="174" t="s">
        <v>1384</v>
      </c>
      <c r="C951" s="187" t="s">
        <v>1385</v>
      </c>
      <c r="D951" s="175" t="s">
        <v>314</v>
      </c>
      <c r="E951" s="176">
        <v>3</v>
      </c>
      <c r="F951" s="177"/>
      <c r="G951" s="178">
        <f>ROUND(E951*F951,2)</f>
        <v>0</v>
      </c>
      <c r="H951" s="158"/>
      <c r="I951" s="157">
        <f>ROUND(E951*H951,2)</f>
        <v>0</v>
      </c>
      <c r="J951" s="158"/>
      <c r="K951" s="157">
        <f>ROUND(E951*J951,2)</f>
        <v>0</v>
      </c>
      <c r="L951" s="157">
        <v>21</v>
      </c>
      <c r="M951" s="157">
        <f>G951*(1+L951/100)</f>
        <v>0</v>
      </c>
      <c r="N951" s="156">
        <v>1.1999999999999999E-3</v>
      </c>
      <c r="O951" s="156">
        <f>ROUND(E951*N951,2)</f>
        <v>0</v>
      </c>
      <c r="P951" s="156">
        <v>0</v>
      </c>
      <c r="Q951" s="156">
        <f>ROUND(E951*P951,2)</f>
        <v>0</v>
      </c>
      <c r="R951" s="157" t="s">
        <v>349</v>
      </c>
      <c r="S951" s="157" t="s">
        <v>300</v>
      </c>
      <c r="T951" s="157" t="s">
        <v>300</v>
      </c>
      <c r="U951" s="157">
        <v>0</v>
      </c>
      <c r="V951" s="157">
        <f>ROUND(E951*U951,2)</f>
        <v>0</v>
      </c>
      <c r="W951" s="157"/>
      <c r="X951" s="157" t="s">
        <v>334</v>
      </c>
      <c r="Y951" s="157" t="s">
        <v>302</v>
      </c>
      <c r="Z951" s="147"/>
      <c r="AA951" s="147"/>
      <c r="AB951" s="147"/>
      <c r="AC951" s="147"/>
      <c r="AD951" s="147"/>
      <c r="AE951" s="147"/>
      <c r="AF951" s="147"/>
      <c r="AG951" s="147" t="s">
        <v>335</v>
      </c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</row>
    <row r="952" spans="1:60" outlineLevel="2" x14ac:dyDescent="0.2">
      <c r="A952" s="154"/>
      <c r="B952" s="155"/>
      <c r="C952" s="188" t="s">
        <v>1383</v>
      </c>
      <c r="D952" s="159"/>
      <c r="E952" s="160">
        <v>1</v>
      </c>
      <c r="F952" s="157"/>
      <c r="G952" s="157"/>
      <c r="H952" s="157"/>
      <c r="I952" s="157"/>
      <c r="J952" s="157"/>
      <c r="K952" s="157"/>
      <c r="L952" s="157"/>
      <c r="M952" s="157"/>
      <c r="N952" s="156"/>
      <c r="O952" s="156"/>
      <c r="P952" s="156"/>
      <c r="Q952" s="156"/>
      <c r="R952" s="157"/>
      <c r="S952" s="157"/>
      <c r="T952" s="157"/>
      <c r="U952" s="157"/>
      <c r="V952" s="157"/>
      <c r="W952" s="157"/>
      <c r="X952" s="157"/>
      <c r="Y952" s="157"/>
      <c r="Z952" s="147"/>
      <c r="AA952" s="147"/>
      <c r="AB952" s="147"/>
      <c r="AC952" s="147"/>
      <c r="AD952" s="147"/>
      <c r="AE952" s="147"/>
      <c r="AF952" s="147"/>
      <c r="AG952" s="147" t="s">
        <v>305</v>
      </c>
      <c r="AH952" s="147">
        <v>0</v>
      </c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</row>
    <row r="953" spans="1:60" outlineLevel="3" x14ac:dyDescent="0.2">
      <c r="A953" s="154"/>
      <c r="B953" s="155"/>
      <c r="C953" s="188" t="s">
        <v>1264</v>
      </c>
      <c r="D953" s="159"/>
      <c r="E953" s="160">
        <v>2</v>
      </c>
      <c r="F953" s="157"/>
      <c r="G953" s="157"/>
      <c r="H953" s="157"/>
      <c r="I953" s="157"/>
      <c r="J953" s="157"/>
      <c r="K953" s="157"/>
      <c r="L953" s="157"/>
      <c r="M953" s="157"/>
      <c r="N953" s="156"/>
      <c r="O953" s="156"/>
      <c r="P953" s="156"/>
      <c r="Q953" s="156"/>
      <c r="R953" s="157"/>
      <c r="S953" s="157"/>
      <c r="T953" s="157"/>
      <c r="U953" s="157"/>
      <c r="V953" s="157"/>
      <c r="W953" s="157"/>
      <c r="X953" s="157"/>
      <c r="Y953" s="157"/>
      <c r="Z953" s="147"/>
      <c r="AA953" s="147"/>
      <c r="AB953" s="147"/>
      <c r="AC953" s="147"/>
      <c r="AD953" s="147"/>
      <c r="AE953" s="147"/>
      <c r="AF953" s="147"/>
      <c r="AG953" s="147" t="s">
        <v>305</v>
      </c>
      <c r="AH953" s="147">
        <v>0</v>
      </c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  <c r="BH953" s="147"/>
    </row>
    <row r="954" spans="1:60" ht="22.5" outlineLevel="1" x14ac:dyDescent="0.2">
      <c r="A954" s="173">
        <v>319</v>
      </c>
      <c r="B954" s="174" t="s">
        <v>1386</v>
      </c>
      <c r="C954" s="187" t="s">
        <v>1387</v>
      </c>
      <c r="D954" s="175" t="s">
        <v>1345</v>
      </c>
      <c r="E954" s="176">
        <v>36.630200000000002</v>
      </c>
      <c r="F954" s="177"/>
      <c r="G954" s="178">
        <f>ROUND(E954*F954,2)</f>
        <v>0</v>
      </c>
      <c r="H954" s="158"/>
      <c r="I954" s="157">
        <f>ROUND(E954*H954,2)</f>
        <v>0</v>
      </c>
      <c r="J954" s="158"/>
      <c r="K954" s="157">
        <f>ROUND(E954*J954,2)</f>
        <v>0</v>
      </c>
      <c r="L954" s="157">
        <v>21</v>
      </c>
      <c r="M954" s="157">
        <f>G954*(1+L954/100)</f>
        <v>0</v>
      </c>
      <c r="N954" s="156">
        <v>6.0000000000000002E-5</v>
      </c>
      <c r="O954" s="156">
        <f>ROUND(E954*N954,2)</f>
        <v>0</v>
      </c>
      <c r="P954" s="156">
        <v>0</v>
      </c>
      <c r="Q954" s="156">
        <f>ROUND(E954*P954,2)</f>
        <v>0</v>
      </c>
      <c r="R954" s="157"/>
      <c r="S954" s="157" t="s">
        <v>332</v>
      </c>
      <c r="T954" s="157" t="s">
        <v>333</v>
      </c>
      <c r="U954" s="157">
        <v>0.221</v>
      </c>
      <c r="V954" s="157">
        <f>ROUND(E954*U954,2)</f>
        <v>8.1</v>
      </c>
      <c r="W954" s="157"/>
      <c r="X954" s="157" t="s">
        <v>301</v>
      </c>
      <c r="Y954" s="157" t="s">
        <v>302</v>
      </c>
      <c r="Z954" s="147"/>
      <c r="AA954" s="147"/>
      <c r="AB954" s="147"/>
      <c r="AC954" s="147"/>
      <c r="AD954" s="147"/>
      <c r="AE954" s="147"/>
      <c r="AF954" s="147"/>
      <c r="AG954" s="147" t="s">
        <v>303</v>
      </c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</row>
    <row r="955" spans="1:60" ht="33.75" outlineLevel="2" x14ac:dyDescent="0.2">
      <c r="A955" s="154"/>
      <c r="B955" s="155"/>
      <c r="C955" s="188" t="s">
        <v>1388</v>
      </c>
      <c r="D955" s="159"/>
      <c r="E955" s="160">
        <v>36.630200000000002</v>
      </c>
      <c r="F955" s="157"/>
      <c r="G955" s="157"/>
      <c r="H955" s="157"/>
      <c r="I955" s="157"/>
      <c r="J955" s="157"/>
      <c r="K955" s="157"/>
      <c r="L955" s="157"/>
      <c r="M955" s="157"/>
      <c r="N955" s="156"/>
      <c r="O955" s="156"/>
      <c r="P955" s="156"/>
      <c r="Q955" s="156"/>
      <c r="R955" s="157"/>
      <c r="S955" s="157"/>
      <c r="T955" s="157"/>
      <c r="U955" s="157"/>
      <c r="V955" s="157"/>
      <c r="W955" s="157"/>
      <c r="X955" s="157"/>
      <c r="Y955" s="157"/>
      <c r="Z955" s="147"/>
      <c r="AA955" s="147"/>
      <c r="AB955" s="147"/>
      <c r="AC955" s="147"/>
      <c r="AD955" s="147"/>
      <c r="AE955" s="147"/>
      <c r="AF955" s="147"/>
      <c r="AG955" s="147" t="s">
        <v>305</v>
      </c>
      <c r="AH955" s="147">
        <v>0</v>
      </c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</row>
    <row r="956" spans="1:60" ht="22.5" outlineLevel="1" x14ac:dyDescent="0.2">
      <c r="A956" s="173">
        <v>320</v>
      </c>
      <c r="B956" s="174" t="s">
        <v>1389</v>
      </c>
      <c r="C956" s="187" t="s">
        <v>1390</v>
      </c>
      <c r="D956" s="175" t="s">
        <v>1345</v>
      </c>
      <c r="E956" s="176">
        <v>15.2768</v>
      </c>
      <c r="F956" s="177"/>
      <c r="G956" s="178">
        <f>ROUND(E956*F956,2)</f>
        <v>0</v>
      </c>
      <c r="H956" s="158"/>
      <c r="I956" s="157">
        <f>ROUND(E956*H956,2)</f>
        <v>0</v>
      </c>
      <c r="J956" s="158"/>
      <c r="K956" s="157">
        <f>ROUND(E956*J956,2)</f>
        <v>0</v>
      </c>
      <c r="L956" s="157">
        <v>21</v>
      </c>
      <c r="M956" s="157">
        <f>G956*(1+L956/100)</f>
        <v>0</v>
      </c>
      <c r="N956" s="156">
        <v>6.0000000000000002E-5</v>
      </c>
      <c r="O956" s="156">
        <f>ROUND(E956*N956,2)</f>
        <v>0</v>
      </c>
      <c r="P956" s="156">
        <v>0</v>
      </c>
      <c r="Q956" s="156">
        <f>ROUND(E956*P956,2)</f>
        <v>0</v>
      </c>
      <c r="R956" s="157"/>
      <c r="S956" s="157" t="s">
        <v>332</v>
      </c>
      <c r="T956" s="157" t="s">
        <v>333</v>
      </c>
      <c r="U956" s="157">
        <v>0.221</v>
      </c>
      <c r="V956" s="157">
        <f>ROUND(E956*U956,2)</f>
        <v>3.38</v>
      </c>
      <c r="W956" s="157"/>
      <c r="X956" s="157" t="s">
        <v>301</v>
      </c>
      <c r="Y956" s="157" t="s">
        <v>302</v>
      </c>
      <c r="Z956" s="147"/>
      <c r="AA956" s="147"/>
      <c r="AB956" s="147"/>
      <c r="AC956" s="147"/>
      <c r="AD956" s="147"/>
      <c r="AE956" s="147"/>
      <c r="AF956" s="147"/>
      <c r="AG956" s="147" t="s">
        <v>303</v>
      </c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  <c r="BH956" s="147"/>
    </row>
    <row r="957" spans="1:60" ht="33.75" outlineLevel="2" x14ac:dyDescent="0.2">
      <c r="A957" s="154"/>
      <c r="B957" s="155"/>
      <c r="C957" s="188" t="s">
        <v>1391</v>
      </c>
      <c r="D957" s="159"/>
      <c r="E957" s="160">
        <v>15.2768</v>
      </c>
      <c r="F957" s="157"/>
      <c r="G957" s="157"/>
      <c r="H957" s="157"/>
      <c r="I957" s="157"/>
      <c r="J957" s="157"/>
      <c r="K957" s="157"/>
      <c r="L957" s="157"/>
      <c r="M957" s="157"/>
      <c r="N957" s="156"/>
      <c r="O957" s="156"/>
      <c r="P957" s="156"/>
      <c r="Q957" s="156"/>
      <c r="R957" s="157"/>
      <c r="S957" s="157"/>
      <c r="T957" s="157"/>
      <c r="U957" s="157"/>
      <c r="V957" s="157"/>
      <c r="W957" s="157"/>
      <c r="X957" s="157"/>
      <c r="Y957" s="157"/>
      <c r="Z957" s="147"/>
      <c r="AA957" s="147"/>
      <c r="AB957" s="147"/>
      <c r="AC957" s="147"/>
      <c r="AD957" s="147"/>
      <c r="AE957" s="147"/>
      <c r="AF957" s="147"/>
      <c r="AG957" s="147" t="s">
        <v>305</v>
      </c>
      <c r="AH957" s="147">
        <v>0</v>
      </c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</row>
    <row r="958" spans="1:60" outlineLevel="1" x14ac:dyDescent="0.2">
      <c r="A958" s="173">
        <v>321</v>
      </c>
      <c r="B958" s="174" t="s">
        <v>1392</v>
      </c>
      <c r="C958" s="187" t="s">
        <v>1393</v>
      </c>
      <c r="D958" s="175" t="s">
        <v>355</v>
      </c>
      <c r="E958" s="176">
        <v>49.2</v>
      </c>
      <c r="F958" s="177"/>
      <c r="G958" s="178">
        <f>ROUND(E958*F958,2)</f>
        <v>0</v>
      </c>
      <c r="H958" s="158"/>
      <c r="I958" s="157">
        <f>ROUND(E958*H958,2)</f>
        <v>0</v>
      </c>
      <c r="J958" s="158"/>
      <c r="K958" s="157">
        <f>ROUND(E958*J958,2)</f>
        <v>0</v>
      </c>
      <c r="L958" s="157">
        <v>21</v>
      </c>
      <c r="M958" s="157">
        <f>G958*(1+L958/100)</f>
        <v>0</v>
      </c>
      <c r="N958" s="156">
        <v>0</v>
      </c>
      <c r="O958" s="156">
        <f>ROUND(E958*N958,2)</f>
        <v>0</v>
      </c>
      <c r="P958" s="156">
        <v>0</v>
      </c>
      <c r="Q958" s="156">
        <f>ROUND(E958*P958,2)</f>
        <v>0</v>
      </c>
      <c r="R958" s="157"/>
      <c r="S958" s="157" t="s">
        <v>332</v>
      </c>
      <c r="T958" s="157" t="s">
        <v>300</v>
      </c>
      <c r="U958" s="157">
        <v>0.27300000000000002</v>
      </c>
      <c r="V958" s="157">
        <f>ROUND(E958*U958,2)</f>
        <v>13.43</v>
      </c>
      <c r="W958" s="157"/>
      <c r="X958" s="157" t="s">
        <v>301</v>
      </c>
      <c r="Y958" s="157" t="s">
        <v>302</v>
      </c>
      <c r="Z958" s="147"/>
      <c r="AA958" s="147"/>
      <c r="AB958" s="147"/>
      <c r="AC958" s="147"/>
      <c r="AD958" s="147"/>
      <c r="AE958" s="147"/>
      <c r="AF958" s="147"/>
      <c r="AG958" s="147" t="s">
        <v>303</v>
      </c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</row>
    <row r="959" spans="1:60" outlineLevel="2" x14ac:dyDescent="0.2">
      <c r="A959" s="154"/>
      <c r="B959" s="155"/>
      <c r="C959" s="188" t="s">
        <v>1394</v>
      </c>
      <c r="D959" s="159"/>
      <c r="E959" s="160">
        <v>4</v>
      </c>
      <c r="F959" s="157"/>
      <c r="G959" s="157"/>
      <c r="H959" s="157"/>
      <c r="I959" s="157"/>
      <c r="J959" s="157"/>
      <c r="K959" s="157"/>
      <c r="L959" s="157"/>
      <c r="M959" s="157"/>
      <c r="N959" s="156"/>
      <c r="O959" s="156"/>
      <c r="P959" s="156"/>
      <c r="Q959" s="156"/>
      <c r="R959" s="157"/>
      <c r="S959" s="157"/>
      <c r="T959" s="157"/>
      <c r="U959" s="157"/>
      <c r="V959" s="157"/>
      <c r="W959" s="157"/>
      <c r="X959" s="157"/>
      <c r="Y959" s="157"/>
      <c r="Z959" s="147"/>
      <c r="AA959" s="147"/>
      <c r="AB959" s="147"/>
      <c r="AC959" s="147"/>
      <c r="AD959" s="147"/>
      <c r="AE959" s="147"/>
      <c r="AF959" s="147"/>
      <c r="AG959" s="147" t="s">
        <v>305</v>
      </c>
      <c r="AH959" s="147">
        <v>0</v>
      </c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</row>
    <row r="960" spans="1:60" outlineLevel="3" x14ac:dyDescent="0.2">
      <c r="A960" s="154"/>
      <c r="B960" s="155"/>
      <c r="C960" s="188" t="s">
        <v>1395</v>
      </c>
      <c r="D960" s="159"/>
      <c r="E960" s="160">
        <v>6</v>
      </c>
      <c r="F960" s="157"/>
      <c r="G960" s="157"/>
      <c r="H960" s="157"/>
      <c r="I960" s="157"/>
      <c r="J960" s="157"/>
      <c r="K960" s="157"/>
      <c r="L960" s="157"/>
      <c r="M960" s="157"/>
      <c r="N960" s="156"/>
      <c r="O960" s="156"/>
      <c r="P960" s="156"/>
      <c r="Q960" s="156"/>
      <c r="R960" s="157"/>
      <c r="S960" s="157"/>
      <c r="T960" s="157"/>
      <c r="U960" s="157"/>
      <c r="V960" s="157"/>
      <c r="W960" s="157"/>
      <c r="X960" s="157"/>
      <c r="Y960" s="157"/>
      <c r="Z960" s="147"/>
      <c r="AA960" s="147"/>
      <c r="AB960" s="147"/>
      <c r="AC960" s="147"/>
      <c r="AD960" s="147"/>
      <c r="AE960" s="147"/>
      <c r="AF960" s="147"/>
      <c r="AG960" s="147" t="s">
        <v>305</v>
      </c>
      <c r="AH960" s="147">
        <v>0</v>
      </c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  <c r="BH960" s="147"/>
    </row>
    <row r="961" spans="1:60" outlineLevel="3" x14ac:dyDescent="0.2">
      <c r="A961" s="154"/>
      <c r="B961" s="155"/>
      <c r="C961" s="188" t="s">
        <v>1396</v>
      </c>
      <c r="D961" s="159"/>
      <c r="E961" s="160">
        <v>25</v>
      </c>
      <c r="F961" s="157"/>
      <c r="G961" s="157"/>
      <c r="H961" s="157"/>
      <c r="I961" s="157"/>
      <c r="J961" s="157"/>
      <c r="K961" s="157"/>
      <c r="L961" s="157"/>
      <c r="M961" s="157"/>
      <c r="N961" s="156"/>
      <c r="O961" s="156"/>
      <c r="P961" s="156"/>
      <c r="Q961" s="156"/>
      <c r="R961" s="157"/>
      <c r="S961" s="157"/>
      <c r="T961" s="157"/>
      <c r="U961" s="157"/>
      <c r="V961" s="157"/>
      <c r="W961" s="157"/>
      <c r="X961" s="157"/>
      <c r="Y961" s="157"/>
      <c r="Z961" s="147"/>
      <c r="AA961" s="147"/>
      <c r="AB961" s="147"/>
      <c r="AC961" s="147"/>
      <c r="AD961" s="147"/>
      <c r="AE961" s="147"/>
      <c r="AF961" s="147"/>
      <c r="AG961" s="147" t="s">
        <v>305</v>
      </c>
      <c r="AH961" s="147">
        <v>0</v>
      </c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  <c r="BH961" s="147"/>
    </row>
    <row r="962" spans="1:60" outlineLevel="3" x14ac:dyDescent="0.2">
      <c r="A962" s="154"/>
      <c r="B962" s="155"/>
      <c r="C962" s="188" t="s">
        <v>1397</v>
      </c>
      <c r="D962" s="159"/>
      <c r="E962" s="160">
        <v>8.1999999999999993</v>
      </c>
      <c r="F962" s="157"/>
      <c r="G962" s="157"/>
      <c r="H962" s="157"/>
      <c r="I962" s="157"/>
      <c r="J962" s="157"/>
      <c r="K962" s="157"/>
      <c r="L962" s="157"/>
      <c r="M962" s="157"/>
      <c r="N962" s="156"/>
      <c r="O962" s="156"/>
      <c r="P962" s="156"/>
      <c r="Q962" s="156"/>
      <c r="R962" s="157"/>
      <c r="S962" s="157"/>
      <c r="T962" s="157"/>
      <c r="U962" s="157"/>
      <c r="V962" s="157"/>
      <c r="W962" s="157"/>
      <c r="X962" s="157"/>
      <c r="Y962" s="157"/>
      <c r="Z962" s="147"/>
      <c r="AA962" s="147"/>
      <c r="AB962" s="147"/>
      <c r="AC962" s="147"/>
      <c r="AD962" s="147"/>
      <c r="AE962" s="147"/>
      <c r="AF962" s="147"/>
      <c r="AG962" s="147" t="s">
        <v>305</v>
      </c>
      <c r="AH962" s="147">
        <v>0</v>
      </c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</row>
    <row r="963" spans="1:60" outlineLevel="3" x14ac:dyDescent="0.2">
      <c r="A963" s="154"/>
      <c r="B963" s="155"/>
      <c r="C963" s="188" t="s">
        <v>1398</v>
      </c>
      <c r="D963" s="159"/>
      <c r="E963" s="160">
        <v>6</v>
      </c>
      <c r="F963" s="157"/>
      <c r="G963" s="157"/>
      <c r="H963" s="157"/>
      <c r="I963" s="157"/>
      <c r="J963" s="157"/>
      <c r="K963" s="157"/>
      <c r="L963" s="157"/>
      <c r="M963" s="157"/>
      <c r="N963" s="156"/>
      <c r="O963" s="156"/>
      <c r="P963" s="156"/>
      <c r="Q963" s="156"/>
      <c r="R963" s="157"/>
      <c r="S963" s="157"/>
      <c r="T963" s="157"/>
      <c r="U963" s="157"/>
      <c r="V963" s="157"/>
      <c r="W963" s="157"/>
      <c r="X963" s="157"/>
      <c r="Y963" s="157"/>
      <c r="Z963" s="147"/>
      <c r="AA963" s="147"/>
      <c r="AB963" s="147"/>
      <c r="AC963" s="147"/>
      <c r="AD963" s="147"/>
      <c r="AE963" s="147"/>
      <c r="AF963" s="147"/>
      <c r="AG963" s="147" t="s">
        <v>305</v>
      </c>
      <c r="AH963" s="147">
        <v>0</v>
      </c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</row>
    <row r="964" spans="1:60" ht="33.75" outlineLevel="1" x14ac:dyDescent="0.2">
      <c r="A964" s="173">
        <v>322</v>
      </c>
      <c r="B964" s="174" t="s">
        <v>1399</v>
      </c>
      <c r="C964" s="187" t="s">
        <v>1400</v>
      </c>
      <c r="D964" s="175" t="s">
        <v>370</v>
      </c>
      <c r="E964" s="176">
        <v>1</v>
      </c>
      <c r="F964" s="177"/>
      <c r="G964" s="178">
        <f>ROUND(E964*F964,2)</f>
        <v>0</v>
      </c>
      <c r="H964" s="158"/>
      <c r="I964" s="157">
        <f>ROUND(E964*H964,2)</f>
        <v>0</v>
      </c>
      <c r="J964" s="158"/>
      <c r="K964" s="157">
        <f>ROUND(E964*J964,2)</f>
        <v>0</v>
      </c>
      <c r="L964" s="157">
        <v>21</v>
      </c>
      <c r="M964" s="157">
        <f>G964*(1+L964/100)</f>
        <v>0</v>
      </c>
      <c r="N964" s="156">
        <v>0.04</v>
      </c>
      <c r="O964" s="156">
        <f>ROUND(E964*N964,2)</f>
        <v>0.04</v>
      </c>
      <c r="P964" s="156">
        <v>0</v>
      </c>
      <c r="Q964" s="156">
        <f>ROUND(E964*P964,2)</f>
        <v>0</v>
      </c>
      <c r="R964" s="157"/>
      <c r="S964" s="157" t="s">
        <v>332</v>
      </c>
      <c r="T964" s="157" t="s">
        <v>333</v>
      </c>
      <c r="U964" s="157">
        <v>0.221</v>
      </c>
      <c r="V964" s="157">
        <f>ROUND(E964*U964,2)</f>
        <v>0.22</v>
      </c>
      <c r="W964" s="157"/>
      <c r="X964" s="157" t="s">
        <v>301</v>
      </c>
      <c r="Y964" s="157" t="s">
        <v>302</v>
      </c>
      <c r="Z964" s="147"/>
      <c r="AA964" s="147"/>
      <c r="AB964" s="147"/>
      <c r="AC964" s="147"/>
      <c r="AD964" s="147"/>
      <c r="AE964" s="147"/>
      <c r="AF964" s="147"/>
      <c r="AG964" s="147" t="s">
        <v>303</v>
      </c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</row>
    <row r="965" spans="1:60" outlineLevel="2" x14ac:dyDescent="0.2">
      <c r="A965" s="154"/>
      <c r="B965" s="155"/>
      <c r="C965" s="188" t="s">
        <v>1401</v>
      </c>
      <c r="D965" s="159"/>
      <c r="E965" s="160">
        <v>1</v>
      </c>
      <c r="F965" s="157"/>
      <c r="G965" s="157"/>
      <c r="H965" s="157"/>
      <c r="I965" s="157"/>
      <c r="J965" s="157"/>
      <c r="K965" s="157"/>
      <c r="L965" s="157"/>
      <c r="M965" s="157"/>
      <c r="N965" s="156"/>
      <c r="O965" s="156"/>
      <c r="P965" s="156"/>
      <c r="Q965" s="156"/>
      <c r="R965" s="157"/>
      <c r="S965" s="157"/>
      <c r="T965" s="157"/>
      <c r="U965" s="157"/>
      <c r="V965" s="157"/>
      <c r="W965" s="157"/>
      <c r="X965" s="157"/>
      <c r="Y965" s="157"/>
      <c r="Z965" s="147"/>
      <c r="AA965" s="147"/>
      <c r="AB965" s="147"/>
      <c r="AC965" s="147"/>
      <c r="AD965" s="147"/>
      <c r="AE965" s="147"/>
      <c r="AF965" s="147"/>
      <c r="AG965" s="147" t="s">
        <v>305</v>
      </c>
      <c r="AH965" s="147">
        <v>0</v>
      </c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</row>
    <row r="966" spans="1:60" ht="33.75" outlineLevel="1" x14ac:dyDescent="0.2">
      <c r="A966" s="173">
        <v>323</v>
      </c>
      <c r="B966" s="174" t="s">
        <v>1402</v>
      </c>
      <c r="C966" s="187" t="s">
        <v>1403</v>
      </c>
      <c r="D966" s="175" t="s">
        <v>370</v>
      </c>
      <c r="E966" s="176">
        <v>1</v>
      </c>
      <c r="F966" s="177"/>
      <c r="G966" s="178">
        <f>ROUND(E966*F966,2)</f>
        <v>0</v>
      </c>
      <c r="H966" s="158"/>
      <c r="I966" s="157">
        <f>ROUND(E966*H966,2)</f>
        <v>0</v>
      </c>
      <c r="J966" s="158"/>
      <c r="K966" s="157">
        <f>ROUND(E966*J966,2)</f>
        <v>0</v>
      </c>
      <c r="L966" s="157">
        <v>21</v>
      </c>
      <c r="M966" s="157">
        <f>G966*(1+L966/100)</f>
        <v>0</v>
      </c>
      <c r="N966" s="156">
        <v>0.04</v>
      </c>
      <c r="O966" s="156">
        <f>ROUND(E966*N966,2)</f>
        <v>0.04</v>
      </c>
      <c r="P966" s="156">
        <v>0</v>
      </c>
      <c r="Q966" s="156">
        <f>ROUND(E966*P966,2)</f>
        <v>0</v>
      </c>
      <c r="R966" s="157"/>
      <c r="S966" s="157" t="s">
        <v>332</v>
      </c>
      <c r="T966" s="157" t="s">
        <v>333</v>
      </c>
      <c r="U966" s="157">
        <v>0.221</v>
      </c>
      <c r="V966" s="157">
        <f>ROUND(E966*U966,2)</f>
        <v>0.22</v>
      </c>
      <c r="W966" s="157"/>
      <c r="X966" s="157" t="s">
        <v>301</v>
      </c>
      <c r="Y966" s="157" t="s">
        <v>302</v>
      </c>
      <c r="Z966" s="147"/>
      <c r="AA966" s="147"/>
      <c r="AB966" s="147"/>
      <c r="AC966" s="147"/>
      <c r="AD966" s="147"/>
      <c r="AE966" s="147"/>
      <c r="AF966" s="147"/>
      <c r="AG966" s="147" t="s">
        <v>303</v>
      </c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</row>
    <row r="967" spans="1:60" outlineLevel="2" x14ac:dyDescent="0.2">
      <c r="A967" s="154"/>
      <c r="B967" s="155"/>
      <c r="C967" s="188" t="s">
        <v>1404</v>
      </c>
      <c r="D967" s="159"/>
      <c r="E967" s="160">
        <v>1</v>
      </c>
      <c r="F967" s="157"/>
      <c r="G967" s="157"/>
      <c r="H967" s="157"/>
      <c r="I967" s="157"/>
      <c r="J967" s="157"/>
      <c r="K967" s="157"/>
      <c r="L967" s="157"/>
      <c r="M967" s="157"/>
      <c r="N967" s="156"/>
      <c r="O967" s="156"/>
      <c r="P967" s="156"/>
      <c r="Q967" s="156"/>
      <c r="R967" s="157"/>
      <c r="S967" s="157"/>
      <c r="T967" s="157"/>
      <c r="U967" s="157"/>
      <c r="V967" s="157"/>
      <c r="W967" s="157"/>
      <c r="X967" s="157"/>
      <c r="Y967" s="157"/>
      <c r="Z967" s="147"/>
      <c r="AA967" s="147"/>
      <c r="AB967" s="147"/>
      <c r="AC967" s="147"/>
      <c r="AD967" s="147"/>
      <c r="AE967" s="147"/>
      <c r="AF967" s="147"/>
      <c r="AG967" s="147" t="s">
        <v>305</v>
      </c>
      <c r="AH967" s="147">
        <v>0</v>
      </c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</row>
    <row r="968" spans="1:60" ht="45" outlineLevel="1" x14ac:dyDescent="0.2">
      <c r="A968" s="173">
        <v>324</v>
      </c>
      <c r="B968" s="174" t="s">
        <v>1405</v>
      </c>
      <c r="C968" s="187" t="s">
        <v>1406</v>
      </c>
      <c r="D968" s="175" t="s">
        <v>1345</v>
      </c>
      <c r="E968" s="176">
        <v>37.950000000000003</v>
      </c>
      <c r="F968" s="177"/>
      <c r="G968" s="178">
        <f>ROUND(E968*F968,2)</f>
        <v>0</v>
      </c>
      <c r="H968" s="158"/>
      <c r="I968" s="157">
        <f>ROUND(E968*H968,2)</f>
        <v>0</v>
      </c>
      <c r="J968" s="158"/>
      <c r="K968" s="157">
        <f>ROUND(E968*J968,2)</f>
        <v>0</v>
      </c>
      <c r="L968" s="157">
        <v>21</v>
      </c>
      <c r="M968" s="157">
        <f>G968*(1+L968/100)</f>
        <v>0</v>
      </c>
      <c r="N968" s="156">
        <v>6.0000000000000002E-5</v>
      </c>
      <c r="O968" s="156">
        <f>ROUND(E968*N968,2)</f>
        <v>0</v>
      </c>
      <c r="P968" s="156">
        <v>0</v>
      </c>
      <c r="Q968" s="156">
        <f>ROUND(E968*P968,2)</f>
        <v>0</v>
      </c>
      <c r="R968" s="157"/>
      <c r="S968" s="157" t="s">
        <v>332</v>
      </c>
      <c r="T968" s="157" t="s">
        <v>333</v>
      </c>
      <c r="U968" s="157">
        <v>0.221</v>
      </c>
      <c r="V968" s="157">
        <f>ROUND(E968*U968,2)</f>
        <v>8.39</v>
      </c>
      <c r="W968" s="157"/>
      <c r="X968" s="157" t="s">
        <v>301</v>
      </c>
      <c r="Y968" s="157" t="s">
        <v>302</v>
      </c>
      <c r="Z968" s="147"/>
      <c r="AA968" s="147"/>
      <c r="AB968" s="147"/>
      <c r="AC968" s="147"/>
      <c r="AD968" s="147"/>
      <c r="AE968" s="147"/>
      <c r="AF968" s="147"/>
      <c r="AG968" s="147" t="s">
        <v>303</v>
      </c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</row>
    <row r="969" spans="1:60" outlineLevel="2" x14ac:dyDescent="0.2">
      <c r="A969" s="154"/>
      <c r="B969" s="155"/>
      <c r="C969" s="188" t="s">
        <v>1407</v>
      </c>
      <c r="D969" s="159"/>
      <c r="E969" s="160">
        <v>12.65</v>
      </c>
      <c r="F969" s="157"/>
      <c r="G969" s="157"/>
      <c r="H969" s="157"/>
      <c r="I969" s="157"/>
      <c r="J969" s="157"/>
      <c r="K969" s="157"/>
      <c r="L969" s="157"/>
      <c r="M969" s="157"/>
      <c r="N969" s="156"/>
      <c r="O969" s="156"/>
      <c r="P969" s="156"/>
      <c r="Q969" s="156"/>
      <c r="R969" s="157"/>
      <c r="S969" s="157"/>
      <c r="T969" s="157"/>
      <c r="U969" s="157"/>
      <c r="V969" s="157"/>
      <c r="W969" s="157"/>
      <c r="X969" s="157"/>
      <c r="Y969" s="157"/>
      <c r="Z969" s="147"/>
      <c r="AA969" s="147"/>
      <c r="AB969" s="147"/>
      <c r="AC969" s="147"/>
      <c r="AD969" s="147"/>
      <c r="AE969" s="147"/>
      <c r="AF969" s="147"/>
      <c r="AG969" s="147" t="s">
        <v>305</v>
      </c>
      <c r="AH969" s="147">
        <v>0</v>
      </c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</row>
    <row r="970" spans="1:60" outlineLevel="3" x14ac:dyDescent="0.2">
      <c r="A970" s="154"/>
      <c r="B970" s="155"/>
      <c r="C970" s="188" t="s">
        <v>1408</v>
      </c>
      <c r="D970" s="159"/>
      <c r="E970" s="160">
        <v>25.3</v>
      </c>
      <c r="F970" s="157"/>
      <c r="G970" s="157"/>
      <c r="H970" s="157"/>
      <c r="I970" s="157"/>
      <c r="J970" s="157"/>
      <c r="K970" s="157"/>
      <c r="L970" s="157"/>
      <c r="M970" s="157"/>
      <c r="N970" s="156"/>
      <c r="O970" s="156"/>
      <c r="P970" s="156"/>
      <c r="Q970" s="156"/>
      <c r="R970" s="157"/>
      <c r="S970" s="157"/>
      <c r="T970" s="157"/>
      <c r="U970" s="157"/>
      <c r="V970" s="157"/>
      <c r="W970" s="157"/>
      <c r="X970" s="157"/>
      <c r="Y970" s="157"/>
      <c r="Z970" s="147"/>
      <c r="AA970" s="147"/>
      <c r="AB970" s="147"/>
      <c r="AC970" s="147"/>
      <c r="AD970" s="147"/>
      <c r="AE970" s="147"/>
      <c r="AF970" s="147"/>
      <c r="AG970" s="147" t="s">
        <v>305</v>
      </c>
      <c r="AH970" s="147">
        <v>0</v>
      </c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</row>
    <row r="971" spans="1:60" ht="33.75" outlineLevel="1" x14ac:dyDescent="0.2">
      <c r="A971" s="173">
        <v>325</v>
      </c>
      <c r="B971" s="174" t="s">
        <v>1409</v>
      </c>
      <c r="C971" s="187" t="s">
        <v>1410</v>
      </c>
      <c r="D971" s="175" t="s">
        <v>370</v>
      </c>
      <c r="E971" s="176">
        <v>1</v>
      </c>
      <c r="F971" s="177"/>
      <c r="G971" s="178">
        <f>ROUND(E971*F971,2)</f>
        <v>0</v>
      </c>
      <c r="H971" s="158"/>
      <c r="I971" s="157">
        <f>ROUND(E971*H971,2)</f>
        <v>0</v>
      </c>
      <c r="J971" s="158"/>
      <c r="K971" s="157">
        <f>ROUND(E971*J971,2)</f>
        <v>0</v>
      </c>
      <c r="L971" s="157">
        <v>21</v>
      </c>
      <c r="M971" s="157">
        <f>G971*(1+L971/100)</f>
        <v>0</v>
      </c>
      <c r="N971" s="156">
        <v>0.04</v>
      </c>
      <c r="O971" s="156">
        <f>ROUND(E971*N971,2)</f>
        <v>0.04</v>
      </c>
      <c r="P971" s="156">
        <v>0</v>
      </c>
      <c r="Q971" s="156">
        <f>ROUND(E971*P971,2)</f>
        <v>0</v>
      </c>
      <c r="R971" s="157"/>
      <c r="S971" s="157" t="s">
        <v>332</v>
      </c>
      <c r="T971" s="157" t="s">
        <v>333</v>
      </c>
      <c r="U971" s="157">
        <v>0.221</v>
      </c>
      <c r="V971" s="157">
        <f>ROUND(E971*U971,2)</f>
        <v>0.22</v>
      </c>
      <c r="W971" s="157"/>
      <c r="X971" s="157" t="s">
        <v>301</v>
      </c>
      <c r="Y971" s="157" t="s">
        <v>302</v>
      </c>
      <c r="Z971" s="147"/>
      <c r="AA971" s="147"/>
      <c r="AB971" s="147"/>
      <c r="AC971" s="147"/>
      <c r="AD971" s="147"/>
      <c r="AE971" s="147"/>
      <c r="AF971" s="147"/>
      <c r="AG971" s="147" t="s">
        <v>303</v>
      </c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</row>
    <row r="972" spans="1:60" outlineLevel="2" x14ac:dyDescent="0.2">
      <c r="A972" s="154"/>
      <c r="B972" s="155"/>
      <c r="C972" s="188" t="s">
        <v>1411</v>
      </c>
      <c r="D972" s="159"/>
      <c r="E972" s="160">
        <v>1</v>
      </c>
      <c r="F972" s="157"/>
      <c r="G972" s="157"/>
      <c r="H972" s="157"/>
      <c r="I972" s="157"/>
      <c r="J972" s="157"/>
      <c r="K972" s="157"/>
      <c r="L972" s="157"/>
      <c r="M972" s="157"/>
      <c r="N972" s="156"/>
      <c r="O972" s="156"/>
      <c r="P972" s="156"/>
      <c r="Q972" s="156"/>
      <c r="R972" s="157"/>
      <c r="S972" s="157"/>
      <c r="T972" s="157"/>
      <c r="U972" s="157"/>
      <c r="V972" s="157"/>
      <c r="W972" s="157"/>
      <c r="X972" s="157"/>
      <c r="Y972" s="157"/>
      <c r="Z972" s="147"/>
      <c r="AA972" s="147"/>
      <c r="AB972" s="147"/>
      <c r="AC972" s="147"/>
      <c r="AD972" s="147"/>
      <c r="AE972" s="147"/>
      <c r="AF972" s="147"/>
      <c r="AG972" s="147" t="s">
        <v>305</v>
      </c>
      <c r="AH972" s="147">
        <v>0</v>
      </c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</row>
    <row r="973" spans="1:60" ht="33.75" outlineLevel="1" x14ac:dyDescent="0.2">
      <c r="A973" s="173">
        <v>326</v>
      </c>
      <c r="B973" s="174" t="s">
        <v>1412</v>
      </c>
      <c r="C973" s="187" t="s">
        <v>1413</v>
      </c>
      <c r="D973" s="175" t="s">
        <v>370</v>
      </c>
      <c r="E973" s="176">
        <v>1</v>
      </c>
      <c r="F973" s="177"/>
      <c r="G973" s="178">
        <f>ROUND(E973*F973,2)</f>
        <v>0</v>
      </c>
      <c r="H973" s="158"/>
      <c r="I973" s="157">
        <f>ROUND(E973*H973,2)</f>
        <v>0</v>
      </c>
      <c r="J973" s="158"/>
      <c r="K973" s="157">
        <f>ROUND(E973*J973,2)</f>
        <v>0</v>
      </c>
      <c r="L973" s="157">
        <v>21</v>
      </c>
      <c r="M973" s="157">
        <f>G973*(1+L973/100)</f>
        <v>0</v>
      </c>
      <c r="N973" s="156">
        <v>0.04</v>
      </c>
      <c r="O973" s="156">
        <f>ROUND(E973*N973,2)</f>
        <v>0.04</v>
      </c>
      <c r="P973" s="156">
        <v>0</v>
      </c>
      <c r="Q973" s="156">
        <f>ROUND(E973*P973,2)</f>
        <v>0</v>
      </c>
      <c r="R973" s="157"/>
      <c r="S973" s="157" t="s">
        <v>332</v>
      </c>
      <c r="T973" s="157" t="s">
        <v>333</v>
      </c>
      <c r="U973" s="157">
        <v>0.221</v>
      </c>
      <c r="V973" s="157">
        <f>ROUND(E973*U973,2)</f>
        <v>0.22</v>
      </c>
      <c r="W973" s="157"/>
      <c r="X973" s="157" t="s">
        <v>301</v>
      </c>
      <c r="Y973" s="157" t="s">
        <v>302</v>
      </c>
      <c r="Z973" s="147"/>
      <c r="AA973" s="147"/>
      <c r="AB973" s="147"/>
      <c r="AC973" s="147"/>
      <c r="AD973" s="147"/>
      <c r="AE973" s="147"/>
      <c r="AF973" s="147"/>
      <c r="AG973" s="147" t="s">
        <v>303</v>
      </c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</row>
    <row r="974" spans="1:60" outlineLevel="2" x14ac:dyDescent="0.2">
      <c r="A974" s="154"/>
      <c r="B974" s="155"/>
      <c r="C974" s="188" t="s">
        <v>1414</v>
      </c>
      <c r="D974" s="159"/>
      <c r="E974" s="160">
        <v>1</v>
      </c>
      <c r="F974" s="157"/>
      <c r="G974" s="157"/>
      <c r="H974" s="157"/>
      <c r="I974" s="157"/>
      <c r="J974" s="157"/>
      <c r="K974" s="157"/>
      <c r="L974" s="157"/>
      <c r="M974" s="157"/>
      <c r="N974" s="156"/>
      <c r="O974" s="156"/>
      <c r="P974" s="156"/>
      <c r="Q974" s="156"/>
      <c r="R974" s="157"/>
      <c r="S974" s="157"/>
      <c r="T974" s="157"/>
      <c r="U974" s="157"/>
      <c r="V974" s="157"/>
      <c r="W974" s="157"/>
      <c r="X974" s="157"/>
      <c r="Y974" s="157"/>
      <c r="Z974" s="147"/>
      <c r="AA974" s="147"/>
      <c r="AB974" s="147"/>
      <c r="AC974" s="147"/>
      <c r="AD974" s="147"/>
      <c r="AE974" s="147"/>
      <c r="AF974" s="147"/>
      <c r="AG974" s="147" t="s">
        <v>305</v>
      </c>
      <c r="AH974" s="147">
        <v>0</v>
      </c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</row>
    <row r="975" spans="1:60" ht="33.75" outlineLevel="1" x14ac:dyDescent="0.2">
      <c r="A975" s="173">
        <v>327</v>
      </c>
      <c r="B975" s="174" t="s">
        <v>1415</v>
      </c>
      <c r="C975" s="187" t="s">
        <v>1403</v>
      </c>
      <c r="D975" s="175" t="s">
        <v>370</v>
      </c>
      <c r="E975" s="176">
        <v>1</v>
      </c>
      <c r="F975" s="177"/>
      <c r="G975" s="178">
        <f>ROUND(E975*F975,2)</f>
        <v>0</v>
      </c>
      <c r="H975" s="158"/>
      <c r="I975" s="157">
        <f>ROUND(E975*H975,2)</f>
        <v>0</v>
      </c>
      <c r="J975" s="158"/>
      <c r="K975" s="157">
        <f>ROUND(E975*J975,2)</f>
        <v>0</v>
      </c>
      <c r="L975" s="157">
        <v>21</v>
      </c>
      <c r="M975" s="157">
        <f>G975*(1+L975/100)</f>
        <v>0</v>
      </c>
      <c r="N975" s="156">
        <v>0.04</v>
      </c>
      <c r="O975" s="156">
        <f>ROUND(E975*N975,2)</f>
        <v>0.04</v>
      </c>
      <c r="P975" s="156">
        <v>0</v>
      </c>
      <c r="Q975" s="156">
        <f>ROUND(E975*P975,2)</f>
        <v>0</v>
      </c>
      <c r="R975" s="157"/>
      <c r="S975" s="157" t="s">
        <v>332</v>
      </c>
      <c r="T975" s="157" t="s">
        <v>333</v>
      </c>
      <c r="U975" s="157">
        <v>0.221</v>
      </c>
      <c r="V975" s="157">
        <f>ROUND(E975*U975,2)</f>
        <v>0.22</v>
      </c>
      <c r="W975" s="157"/>
      <c r="X975" s="157" t="s">
        <v>301</v>
      </c>
      <c r="Y975" s="157" t="s">
        <v>302</v>
      </c>
      <c r="Z975" s="147"/>
      <c r="AA975" s="147"/>
      <c r="AB975" s="147"/>
      <c r="AC975" s="147"/>
      <c r="AD975" s="147"/>
      <c r="AE975" s="147"/>
      <c r="AF975" s="147"/>
      <c r="AG975" s="147" t="s">
        <v>303</v>
      </c>
      <c r="AH975" s="147"/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</row>
    <row r="976" spans="1:60" outlineLevel="2" x14ac:dyDescent="0.2">
      <c r="A976" s="154"/>
      <c r="B976" s="155"/>
      <c r="C976" s="188" t="s">
        <v>1416</v>
      </c>
      <c r="D976" s="159"/>
      <c r="E976" s="160">
        <v>1</v>
      </c>
      <c r="F976" s="157"/>
      <c r="G976" s="157"/>
      <c r="H976" s="157"/>
      <c r="I976" s="157"/>
      <c r="J976" s="157"/>
      <c r="K976" s="157"/>
      <c r="L976" s="157"/>
      <c r="M976" s="157"/>
      <c r="N976" s="156"/>
      <c r="O976" s="156"/>
      <c r="P976" s="156"/>
      <c r="Q976" s="156"/>
      <c r="R976" s="157"/>
      <c r="S976" s="157"/>
      <c r="T976" s="157"/>
      <c r="U976" s="157"/>
      <c r="V976" s="157"/>
      <c r="W976" s="157"/>
      <c r="X976" s="157"/>
      <c r="Y976" s="157"/>
      <c r="Z976" s="147"/>
      <c r="AA976" s="147"/>
      <c r="AB976" s="147"/>
      <c r="AC976" s="147"/>
      <c r="AD976" s="147"/>
      <c r="AE976" s="147"/>
      <c r="AF976" s="147"/>
      <c r="AG976" s="147" t="s">
        <v>305</v>
      </c>
      <c r="AH976" s="147">
        <v>0</v>
      </c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</row>
    <row r="977" spans="1:60" ht="45" outlineLevel="1" x14ac:dyDescent="0.2">
      <c r="A977" s="173">
        <v>328</v>
      </c>
      <c r="B977" s="174" t="s">
        <v>1417</v>
      </c>
      <c r="C977" s="187" t="s">
        <v>1418</v>
      </c>
      <c r="D977" s="175" t="s">
        <v>370</v>
      </c>
      <c r="E977" s="176">
        <v>1</v>
      </c>
      <c r="F977" s="177"/>
      <c r="G977" s="178">
        <f>ROUND(E977*F977,2)</f>
        <v>0</v>
      </c>
      <c r="H977" s="158"/>
      <c r="I977" s="157">
        <f>ROUND(E977*H977,2)</f>
        <v>0</v>
      </c>
      <c r="J977" s="158"/>
      <c r="K977" s="157">
        <f>ROUND(E977*J977,2)</f>
        <v>0</v>
      </c>
      <c r="L977" s="157">
        <v>21</v>
      </c>
      <c r="M977" s="157">
        <f>G977*(1+L977/100)</f>
        <v>0</v>
      </c>
      <c r="N977" s="156">
        <v>0.125</v>
      </c>
      <c r="O977" s="156">
        <f>ROUND(E977*N977,2)</f>
        <v>0.13</v>
      </c>
      <c r="P977" s="156">
        <v>0</v>
      </c>
      <c r="Q977" s="156">
        <f>ROUND(E977*P977,2)</f>
        <v>0</v>
      </c>
      <c r="R977" s="157"/>
      <c r="S977" s="157" t="s">
        <v>332</v>
      </c>
      <c r="T977" s="157" t="s">
        <v>1419</v>
      </c>
      <c r="U977" s="157">
        <v>0.221</v>
      </c>
      <c r="V977" s="157">
        <f>ROUND(E977*U977,2)</f>
        <v>0.22</v>
      </c>
      <c r="W977" s="157"/>
      <c r="X977" s="157" t="s">
        <v>301</v>
      </c>
      <c r="Y977" s="157" t="s">
        <v>302</v>
      </c>
      <c r="Z977" s="147"/>
      <c r="AA977" s="147"/>
      <c r="AB977" s="147"/>
      <c r="AC977" s="147"/>
      <c r="AD977" s="147"/>
      <c r="AE977" s="147"/>
      <c r="AF977" s="147"/>
      <c r="AG977" s="147" t="s">
        <v>303</v>
      </c>
      <c r="AH977" s="147"/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  <c r="BH977" s="147"/>
    </row>
    <row r="978" spans="1:60" outlineLevel="2" x14ac:dyDescent="0.2">
      <c r="A978" s="154"/>
      <c r="B978" s="155"/>
      <c r="C978" s="188" t="s">
        <v>1420</v>
      </c>
      <c r="D978" s="159"/>
      <c r="E978" s="160">
        <v>1</v>
      </c>
      <c r="F978" s="157"/>
      <c r="G978" s="157"/>
      <c r="H978" s="157"/>
      <c r="I978" s="157"/>
      <c r="J978" s="157"/>
      <c r="K978" s="157"/>
      <c r="L978" s="157"/>
      <c r="M978" s="157"/>
      <c r="N978" s="156"/>
      <c r="O978" s="156"/>
      <c r="P978" s="156"/>
      <c r="Q978" s="156"/>
      <c r="R978" s="157"/>
      <c r="S978" s="157"/>
      <c r="T978" s="157"/>
      <c r="U978" s="157"/>
      <c r="V978" s="157"/>
      <c r="W978" s="157"/>
      <c r="X978" s="157"/>
      <c r="Y978" s="157"/>
      <c r="Z978" s="147"/>
      <c r="AA978" s="147"/>
      <c r="AB978" s="147"/>
      <c r="AC978" s="147"/>
      <c r="AD978" s="147"/>
      <c r="AE978" s="147"/>
      <c r="AF978" s="147"/>
      <c r="AG978" s="147" t="s">
        <v>305</v>
      </c>
      <c r="AH978" s="147">
        <v>0</v>
      </c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  <c r="BG978" s="147"/>
      <c r="BH978" s="147"/>
    </row>
    <row r="979" spans="1:60" ht="45" outlineLevel="1" x14ac:dyDescent="0.2">
      <c r="A979" s="173">
        <v>329</v>
      </c>
      <c r="B979" s="174" t="s">
        <v>1421</v>
      </c>
      <c r="C979" s="187" t="s">
        <v>1422</v>
      </c>
      <c r="D979" s="175" t="s">
        <v>314</v>
      </c>
      <c r="E979" s="176">
        <v>1</v>
      </c>
      <c r="F979" s="177"/>
      <c r="G979" s="178">
        <f>ROUND(E979*F979,2)</f>
        <v>0</v>
      </c>
      <c r="H979" s="158"/>
      <c r="I979" s="157">
        <f>ROUND(E979*H979,2)</f>
        <v>0</v>
      </c>
      <c r="J979" s="158"/>
      <c r="K979" s="157">
        <f>ROUND(E979*J979,2)</f>
        <v>0</v>
      </c>
      <c r="L979" s="157">
        <v>21</v>
      </c>
      <c r="M979" s="157">
        <f>G979*(1+L979/100)</f>
        <v>0</v>
      </c>
      <c r="N979" s="156">
        <v>0.01</v>
      </c>
      <c r="O979" s="156">
        <f>ROUND(E979*N979,2)</f>
        <v>0.01</v>
      </c>
      <c r="P979" s="156">
        <v>0</v>
      </c>
      <c r="Q979" s="156">
        <f>ROUND(E979*P979,2)</f>
        <v>0</v>
      </c>
      <c r="R979" s="157"/>
      <c r="S979" s="157" t="s">
        <v>332</v>
      </c>
      <c r="T979" s="157" t="s">
        <v>333</v>
      </c>
      <c r="U979" s="157">
        <v>0.221</v>
      </c>
      <c r="V979" s="157">
        <f>ROUND(E979*U979,2)</f>
        <v>0.22</v>
      </c>
      <c r="W979" s="157"/>
      <c r="X979" s="157" t="s">
        <v>301</v>
      </c>
      <c r="Y979" s="157" t="s">
        <v>302</v>
      </c>
      <c r="Z979" s="147"/>
      <c r="AA979" s="147"/>
      <c r="AB979" s="147"/>
      <c r="AC979" s="147"/>
      <c r="AD979" s="147"/>
      <c r="AE979" s="147"/>
      <c r="AF979" s="147"/>
      <c r="AG979" s="147" t="s">
        <v>303</v>
      </c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  <c r="BH979" s="147"/>
    </row>
    <row r="980" spans="1:60" outlineLevel="2" x14ac:dyDescent="0.2">
      <c r="A980" s="154"/>
      <c r="B980" s="155"/>
      <c r="C980" s="188" t="s">
        <v>1423</v>
      </c>
      <c r="D980" s="159"/>
      <c r="E980" s="160">
        <v>1</v>
      </c>
      <c r="F980" s="157"/>
      <c r="G980" s="157"/>
      <c r="H980" s="157"/>
      <c r="I980" s="157"/>
      <c r="J980" s="157"/>
      <c r="K980" s="157"/>
      <c r="L980" s="157"/>
      <c r="M980" s="157"/>
      <c r="N980" s="156"/>
      <c r="O980" s="156"/>
      <c r="P980" s="156"/>
      <c r="Q980" s="156"/>
      <c r="R980" s="157"/>
      <c r="S980" s="157"/>
      <c r="T980" s="157"/>
      <c r="U980" s="157"/>
      <c r="V980" s="157"/>
      <c r="W980" s="157"/>
      <c r="X980" s="157"/>
      <c r="Y980" s="157"/>
      <c r="Z980" s="147"/>
      <c r="AA980" s="147"/>
      <c r="AB980" s="147"/>
      <c r="AC980" s="147"/>
      <c r="AD980" s="147"/>
      <c r="AE980" s="147"/>
      <c r="AF980" s="147"/>
      <c r="AG980" s="147" t="s">
        <v>305</v>
      </c>
      <c r="AH980" s="147">
        <v>0</v>
      </c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7"/>
      <c r="BH980" s="147"/>
    </row>
    <row r="981" spans="1:60" ht="33.75" outlineLevel="1" x14ac:dyDescent="0.2">
      <c r="A981" s="173">
        <v>330</v>
      </c>
      <c r="B981" s="174" t="s">
        <v>1424</v>
      </c>
      <c r="C981" s="187" t="s">
        <v>1425</v>
      </c>
      <c r="D981" s="175" t="s">
        <v>314</v>
      </c>
      <c r="E981" s="176">
        <v>1</v>
      </c>
      <c r="F981" s="177"/>
      <c r="G981" s="178">
        <f>ROUND(E981*F981,2)</f>
        <v>0</v>
      </c>
      <c r="H981" s="158"/>
      <c r="I981" s="157">
        <f>ROUND(E981*H981,2)</f>
        <v>0</v>
      </c>
      <c r="J981" s="158"/>
      <c r="K981" s="157">
        <f>ROUND(E981*J981,2)</f>
        <v>0</v>
      </c>
      <c r="L981" s="157">
        <v>21</v>
      </c>
      <c r="M981" s="157">
        <f>G981*(1+L981/100)</f>
        <v>0</v>
      </c>
      <c r="N981" s="156">
        <v>0.01</v>
      </c>
      <c r="O981" s="156">
        <f>ROUND(E981*N981,2)</f>
        <v>0.01</v>
      </c>
      <c r="P981" s="156">
        <v>0</v>
      </c>
      <c r="Q981" s="156">
        <f>ROUND(E981*P981,2)</f>
        <v>0</v>
      </c>
      <c r="R981" s="157"/>
      <c r="S981" s="157" t="s">
        <v>332</v>
      </c>
      <c r="T981" s="157" t="s">
        <v>333</v>
      </c>
      <c r="U981" s="157">
        <v>0.221</v>
      </c>
      <c r="V981" s="157">
        <f>ROUND(E981*U981,2)</f>
        <v>0.22</v>
      </c>
      <c r="W981" s="157"/>
      <c r="X981" s="157" t="s">
        <v>301</v>
      </c>
      <c r="Y981" s="157" t="s">
        <v>302</v>
      </c>
      <c r="Z981" s="147"/>
      <c r="AA981" s="147"/>
      <c r="AB981" s="147"/>
      <c r="AC981" s="147"/>
      <c r="AD981" s="147"/>
      <c r="AE981" s="147"/>
      <c r="AF981" s="147"/>
      <c r="AG981" s="147" t="s">
        <v>303</v>
      </c>
      <c r="AH981" s="147"/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  <c r="BH981" s="147"/>
    </row>
    <row r="982" spans="1:60" outlineLevel="2" x14ac:dyDescent="0.2">
      <c r="A982" s="154"/>
      <c r="B982" s="155"/>
      <c r="C982" s="188" t="s">
        <v>1426</v>
      </c>
      <c r="D982" s="159"/>
      <c r="E982" s="160">
        <v>1</v>
      </c>
      <c r="F982" s="157"/>
      <c r="G982" s="157"/>
      <c r="H982" s="157"/>
      <c r="I982" s="157"/>
      <c r="J982" s="157"/>
      <c r="K982" s="157"/>
      <c r="L982" s="157"/>
      <c r="M982" s="157"/>
      <c r="N982" s="156"/>
      <c r="O982" s="156"/>
      <c r="P982" s="156"/>
      <c r="Q982" s="156"/>
      <c r="R982" s="157"/>
      <c r="S982" s="157"/>
      <c r="T982" s="157"/>
      <c r="U982" s="157"/>
      <c r="V982" s="157"/>
      <c r="W982" s="157"/>
      <c r="X982" s="157"/>
      <c r="Y982" s="157"/>
      <c r="Z982" s="147"/>
      <c r="AA982" s="147"/>
      <c r="AB982" s="147"/>
      <c r="AC982" s="147"/>
      <c r="AD982" s="147"/>
      <c r="AE982" s="147"/>
      <c r="AF982" s="147"/>
      <c r="AG982" s="147" t="s">
        <v>305</v>
      </c>
      <c r="AH982" s="147">
        <v>0</v>
      </c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  <c r="BH982" s="147"/>
    </row>
    <row r="983" spans="1:60" ht="22.5" outlineLevel="1" x14ac:dyDescent="0.2">
      <c r="A983" s="173">
        <v>331</v>
      </c>
      <c r="B983" s="174" t="s">
        <v>1427</v>
      </c>
      <c r="C983" s="187" t="s">
        <v>1428</v>
      </c>
      <c r="D983" s="175" t="s">
        <v>314</v>
      </c>
      <c r="E983" s="176">
        <v>1</v>
      </c>
      <c r="F983" s="177"/>
      <c r="G983" s="178">
        <f>ROUND(E983*F983,2)</f>
        <v>0</v>
      </c>
      <c r="H983" s="158"/>
      <c r="I983" s="157">
        <f>ROUND(E983*H983,2)</f>
        <v>0</v>
      </c>
      <c r="J983" s="158"/>
      <c r="K983" s="157">
        <f>ROUND(E983*J983,2)</f>
        <v>0</v>
      </c>
      <c r="L983" s="157">
        <v>21</v>
      </c>
      <c r="M983" s="157">
        <f>G983*(1+L983/100)</f>
        <v>0</v>
      </c>
      <c r="N983" s="156">
        <v>0.01</v>
      </c>
      <c r="O983" s="156">
        <f>ROUND(E983*N983,2)</f>
        <v>0.01</v>
      </c>
      <c r="P983" s="156">
        <v>0</v>
      </c>
      <c r="Q983" s="156">
        <f>ROUND(E983*P983,2)</f>
        <v>0</v>
      </c>
      <c r="R983" s="157"/>
      <c r="S983" s="157" t="s">
        <v>332</v>
      </c>
      <c r="T983" s="157" t="s">
        <v>333</v>
      </c>
      <c r="U983" s="157">
        <v>0.221</v>
      </c>
      <c r="V983" s="157">
        <f>ROUND(E983*U983,2)</f>
        <v>0.22</v>
      </c>
      <c r="W983" s="157"/>
      <c r="X983" s="157" t="s">
        <v>301</v>
      </c>
      <c r="Y983" s="157" t="s">
        <v>302</v>
      </c>
      <c r="Z983" s="147"/>
      <c r="AA983" s="147"/>
      <c r="AB983" s="147"/>
      <c r="AC983" s="147"/>
      <c r="AD983" s="147"/>
      <c r="AE983" s="147"/>
      <c r="AF983" s="147"/>
      <c r="AG983" s="147" t="s">
        <v>303</v>
      </c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  <c r="BH983" s="147"/>
    </row>
    <row r="984" spans="1:60" outlineLevel="2" x14ac:dyDescent="0.2">
      <c r="A984" s="154"/>
      <c r="B984" s="155"/>
      <c r="C984" s="188" t="s">
        <v>1429</v>
      </c>
      <c r="D984" s="159"/>
      <c r="E984" s="160">
        <v>1</v>
      </c>
      <c r="F984" s="157"/>
      <c r="G984" s="157"/>
      <c r="H984" s="157"/>
      <c r="I984" s="157"/>
      <c r="J984" s="157"/>
      <c r="K984" s="157"/>
      <c r="L984" s="157"/>
      <c r="M984" s="157"/>
      <c r="N984" s="156"/>
      <c r="O984" s="156"/>
      <c r="P984" s="156"/>
      <c r="Q984" s="156"/>
      <c r="R984" s="157"/>
      <c r="S984" s="157"/>
      <c r="T984" s="157"/>
      <c r="U984" s="157"/>
      <c r="V984" s="157"/>
      <c r="W984" s="157"/>
      <c r="X984" s="157"/>
      <c r="Y984" s="157"/>
      <c r="Z984" s="147"/>
      <c r="AA984" s="147"/>
      <c r="AB984" s="147"/>
      <c r="AC984" s="147"/>
      <c r="AD984" s="147"/>
      <c r="AE984" s="147"/>
      <c r="AF984" s="147"/>
      <c r="AG984" s="147" t="s">
        <v>305</v>
      </c>
      <c r="AH984" s="147">
        <v>0</v>
      </c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</row>
    <row r="985" spans="1:60" ht="33.75" outlineLevel="1" x14ac:dyDescent="0.2">
      <c r="A985" s="173">
        <v>332</v>
      </c>
      <c r="B985" s="174" t="s">
        <v>1430</v>
      </c>
      <c r="C985" s="187" t="s">
        <v>1431</v>
      </c>
      <c r="D985" s="175" t="s">
        <v>370</v>
      </c>
      <c r="E985" s="176">
        <v>1</v>
      </c>
      <c r="F985" s="177"/>
      <c r="G985" s="178">
        <f>ROUND(E985*F985,2)</f>
        <v>0</v>
      </c>
      <c r="H985" s="158"/>
      <c r="I985" s="157">
        <f>ROUND(E985*H985,2)</f>
        <v>0</v>
      </c>
      <c r="J985" s="158"/>
      <c r="K985" s="157">
        <f>ROUND(E985*J985,2)</f>
        <v>0</v>
      </c>
      <c r="L985" s="157">
        <v>21</v>
      </c>
      <c r="M985" s="157">
        <f>G985*(1+L985/100)</f>
        <v>0</v>
      </c>
      <c r="N985" s="156">
        <v>0.2</v>
      </c>
      <c r="O985" s="156">
        <f>ROUND(E985*N985,2)</f>
        <v>0.2</v>
      </c>
      <c r="P985" s="156">
        <v>0</v>
      </c>
      <c r="Q985" s="156">
        <f>ROUND(E985*P985,2)</f>
        <v>0</v>
      </c>
      <c r="R985" s="157"/>
      <c r="S985" s="157" t="s">
        <v>332</v>
      </c>
      <c r="T985" s="157" t="s">
        <v>333</v>
      </c>
      <c r="U985" s="157">
        <v>0.221</v>
      </c>
      <c r="V985" s="157">
        <f>ROUND(E985*U985,2)</f>
        <v>0.22</v>
      </c>
      <c r="W985" s="157"/>
      <c r="X985" s="157" t="s">
        <v>301</v>
      </c>
      <c r="Y985" s="157" t="s">
        <v>302</v>
      </c>
      <c r="Z985" s="147"/>
      <c r="AA985" s="147"/>
      <c r="AB985" s="147"/>
      <c r="AC985" s="147"/>
      <c r="AD985" s="147"/>
      <c r="AE985" s="147"/>
      <c r="AF985" s="147"/>
      <c r="AG985" s="147" t="s">
        <v>303</v>
      </c>
      <c r="AH985" s="147"/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  <c r="BH985" s="147"/>
    </row>
    <row r="986" spans="1:60" outlineLevel="2" x14ac:dyDescent="0.2">
      <c r="A986" s="154"/>
      <c r="B986" s="155"/>
      <c r="C986" s="188" t="s">
        <v>1429</v>
      </c>
      <c r="D986" s="159"/>
      <c r="E986" s="160">
        <v>1</v>
      </c>
      <c r="F986" s="157"/>
      <c r="G986" s="157"/>
      <c r="H986" s="157"/>
      <c r="I986" s="157"/>
      <c r="J986" s="157"/>
      <c r="K986" s="157"/>
      <c r="L986" s="157"/>
      <c r="M986" s="157"/>
      <c r="N986" s="156"/>
      <c r="O986" s="156"/>
      <c r="P986" s="156"/>
      <c r="Q986" s="156"/>
      <c r="R986" s="157"/>
      <c r="S986" s="157"/>
      <c r="T986" s="157"/>
      <c r="U986" s="157"/>
      <c r="V986" s="157"/>
      <c r="W986" s="157"/>
      <c r="X986" s="157"/>
      <c r="Y986" s="157"/>
      <c r="Z986" s="147"/>
      <c r="AA986" s="147"/>
      <c r="AB986" s="147"/>
      <c r="AC986" s="147"/>
      <c r="AD986" s="147"/>
      <c r="AE986" s="147"/>
      <c r="AF986" s="147"/>
      <c r="AG986" s="147" t="s">
        <v>305</v>
      </c>
      <c r="AH986" s="147">
        <v>0</v>
      </c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  <c r="BH986" s="147"/>
    </row>
    <row r="987" spans="1:60" outlineLevel="1" x14ac:dyDescent="0.2">
      <c r="A987" s="179">
        <v>333</v>
      </c>
      <c r="B987" s="180" t="s">
        <v>1432</v>
      </c>
      <c r="C987" s="189" t="s">
        <v>1433</v>
      </c>
      <c r="D987" s="181" t="s">
        <v>348</v>
      </c>
      <c r="E987" s="182">
        <v>0.56728000000000001</v>
      </c>
      <c r="F987" s="183"/>
      <c r="G987" s="184">
        <f>ROUND(E987*F987,2)</f>
        <v>0</v>
      </c>
      <c r="H987" s="158"/>
      <c r="I987" s="157">
        <f>ROUND(E987*H987,2)</f>
        <v>0</v>
      </c>
      <c r="J987" s="158"/>
      <c r="K987" s="157">
        <f>ROUND(E987*J987,2)</f>
        <v>0</v>
      </c>
      <c r="L987" s="157">
        <v>21</v>
      </c>
      <c r="M987" s="157">
        <f>G987*(1+L987/100)</f>
        <v>0</v>
      </c>
      <c r="N987" s="156">
        <v>0</v>
      </c>
      <c r="O987" s="156">
        <f>ROUND(E987*N987,2)</f>
        <v>0</v>
      </c>
      <c r="P987" s="156">
        <v>0</v>
      </c>
      <c r="Q987" s="156">
        <f>ROUND(E987*P987,2)</f>
        <v>0</v>
      </c>
      <c r="R987" s="157"/>
      <c r="S987" s="157" t="s">
        <v>300</v>
      </c>
      <c r="T987" s="157" t="s">
        <v>300</v>
      </c>
      <c r="U987" s="157">
        <v>3.0059999999999998</v>
      </c>
      <c r="V987" s="157">
        <f>ROUND(E987*U987,2)</f>
        <v>1.71</v>
      </c>
      <c r="W987" s="157"/>
      <c r="X987" s="157" t="s">
        <v>206</v>
      </c>
      <c r="Y987" s="157" t="s">
        <v>302</v>
      </c>
      <c r="Z987" s="147"/>
      <c r="AA987" s="147"/>
      <c r="AB987" s="147"/>
      <c r="AC987" s="147"/>
      <c r="AD987" s="147"/>
      <c r="AE987" s="147"/>
      <c r="AF987" s="147"/>
      <c r="AG987" s="147" t="s">
        <v>458</v>
      </c>
      <c r="AH987" s="147"/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  <c r="BH987" s="147"/>
    </row>
    <row r="988" spans="1:60" x14ac:dyDescent="0.2">
      <c r="A988" s="163" t="s">
        <v>295</v>
      </c>
      <c r="B988" s="164" t="s">
        <v>249</v>
      </c>
      <c r="C988" s="186" t="s">
        <v>250</v>
      </c>
      <c r="D988" s="165"/>
      <c r="E988" s="166"/>
      <c r="F988" s="167"/>
      <c r="G988" s="168">
        <f>SUMIF(AG989:AG1007,"&lt;&gt;NOR",G989:G1007)</f>
        <v>0</v>
      </c>
      <c r="H988" s="162"/>
      <c r="I988" s="162">
        <f>SUM(I989:I1007)</f>
        <v>0</v>
      </c>
      <c r="J988" s="162"/>
      <c r="K988" s="162">
        <f>SUM(K989:K1007)</f>
        <v>0</v>
      </c>
      <c r="L988" s="162"/>
      <c r="M988" s="162">
        <f>SUM(M989:M1007)</f>
        <v>0</v>
      </c>
      <c r="N988" s="161"/>
      <c r="O988" s="161">
        <f>SUM(O989:O1007)</f>
        <v>4.8499999999999996</v>
      </c>
      <c r="P988" s="161"/>
      <c r="Q988" s="161">
        <f>SUM(Q989:Q1007)</f>
        <v>0</v>
      </c>
      <c r="R988" s="162"/>
      <c r="S988" s="162"/>
      <c r="T988" s="162"/>
      <c r="U988" s="162"/>
      <c r="V988" s="162">
        <f>SUM(V989:V1007)</f>
        <v>187.32999999999998</v>
      </c>
      <c r="W988" s="162"/>
      <c r="X988" s="162"/>
      <c r="Y988" s="162"/>
      <c r="AG988" t="s">
        <v>296</v>
      </c>
    </row>
    <row r="989" spans="1:60" ht="22.5" outlineLevel="1" x14ac:dyDescent="0.2">
      <c r="A989" s="173">
        <v>334</v>
      </c>
      <c r="B989" s="174" t="s">
        <v>1434</v>
      </c>
      <c r="C989" s="187" t="s">
        <v>3710</v>
      </c>
      <c r="D989" s="175" t="s">
        <v>308</v>
      </c>
      <c r="E989" s="176">
        <v>151.1</v>
      </c>
      <c r="F989" s="177"/>
      <c r="G989" s="178">
        <f>ROUND(E989*F989,2)</f>
        <v>0</v>
      </c>
      <c r="H989" s="158"/>
      <c r="I989" s="157">
        <f>ROUND(E989*H989,2)</f>
        <v>0</v>
      </c>
      <c r="J989" s="158"/>
      <c r="K989" s="157">
        <f>ROUND(E989*J989,2)</f>
        <v>0</v>
      </c>
      <c r="L989" s="157">
        <v>21</v>
      </c>
      <c r="M989" s="157">
        <f>G989*(1+L989/100)</f>
        <v>0</v>
      </c>
      <c r="N989" s="156">
        <v>4.8300000000000001E-3</v>
      </c>
      <c r="O989" s="156">
        <f>ROUND(E989*N989,2)</f>
        <v>0.73</v>
      </c>
      <c r="P989" s="156">
        <v>0</v>
      </c>
      <c r="Q989" s="156">
        <f>ROUND(E989*P989,2)</f>
        <v>0</v>
      </c>
      <c r="R989" s="157"/>
      <c r="S989" s="157" t="s">
        <v>300</v>
      </c>
      <c r="T989" s="157" t="s">
        <v>300</v>
      </c>
      <c r="U989" s="157">
        <v>0.97</v>
      </c>
      <c r="V989" s="157">
        <f>ROUND(E989*U989,2)</f>
        <v>146.57</v>
      </c>
      <c r="W989" s="157"/>
      <c r="X989" s="157" t="s">
        <v>301</v>
      </c>
      <c r="Y989" s="157" t="s">
        <v>302</v>
      </c>
      <c r="Z989" s="147"/>
      <c r="AA989" s="147"/>
      <c r="AB989" s="147"/>
      <c r="AC989" s="147"/>
      <c r="AD989" s="147"/>
      <c r="AE989" s="147"/>
      <c r="AF989" s="147"/>
      <c r="AG989" s="147" t="s">
        <v>303</v>
      </c>
      <c r="AH989" s="147"/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  <c r="BH989" s="147"/>
    </row>
    <row r="990" spans="1:60" outlineLevel="2" x14ac:dyDescent="0.2">
      <c r="A990" s="154"/>
      <c r="B990" s="155"/>
      <c r="C990" s="188" t="s">
        <v>1435</v>
      </c>
      <c r="D990" s="159"/>
      <c r="E990" s="160">
        <v>75.3</v>
      </c>
      <c r="F990" s="157"/>
      <c r="G990" s="157"/>
      <c r="H990" s="157"/>
      <c r="I990" s="157"/>
      <c r="J990" s="157"/>
      <c r="K990" s="157"/>
      <c r="L990" s="157"/>
      <c r="M990" s="157"/>
      <c r="N990" s="156"/>
      <c r="O990" s="156"/>
      <c r="P990" s="156"/>
      <c r="Q990" s="156"/>
      <c r="R990" s="157"/>
      <c r="S990" s="157"/>
      <c r="T990" s="157"/>
      <c r="U990" s="157"/>
      <c r="V990" s="157"/>
      <c r="W990" s="157"/>
      <c r="X990" s="157"/>
      <c r="Y990" s="157"/>
      <c r="Z990" s="147"/>
      <c r="AA990" s="147"/>
      <c r="AB990" s="147"/>
      <c r="AC990" s="147"/>
      <c r="AD990" s="147"/>
      <c r="AE990" s="147"/>
      <c r="AF990" s="147"/>
      <c r="AG990" s="147" t="s">
        <v>305</v>
      </c>
      <c r="AH990" s="147">
        <v>0</v>
      </c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  <c r="BH990" s="147"/>
    </row>
    <row r="991" spans="1:60" outlineLevel="3" x14ac:dyDescent="0.2">
      <c r="A991" s="154"/>
      <c r="B991" s="155"/>
      <c r="C991" s="188" t="s">
        <v>1436</v>
      </c>
      <c r="D991" s="159"/>
      <c r="E991" s="160">
        <v>47.9</v>
      </c>
      <c r="F991" s="157"/>
      <c r="G991" s="157"/>
      <c r="H991" s="157"/>
      <c r="I991" s="157"/>
      <c r="J991" s="157"/>
      <c r="K991" s="157"/>
      <c r="L991" s="157"/>
      <c r="M991" s="157"/>
      <c r="N991" s="156"/>
      <c r="O991" s="156"/>
      <c r="P991" s="156"/>
      <c r="Q991" s="156"/>
      <c r="R991" s="157"/>
      <c r="S991" s="157"/>
      <c r="T991" s="157"/>
      <c r="U991" s="157"/>
      <c r="V991" s="157"/>
      <c r="W991" s="157"/>
      <c r="X991" s="157"/>
      <c r="Y991" s="157"/>
      <c r="Z991" s="147"/>
      <c r="AA991" s="147"/>
      <c r="AB991" s="147"/>
      <c r="AC991" s="147"/>
      <c r="AD991" s="147"/>
      <c r="AE991" s="147"/>
      <c r="AF991" s="147"/>
      <c r="AG991" s="147" t="s">
        <v>305</v>
      </c>
      <c r="AH991" s="147">
        <v>0</v>
      </c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47"/>
      <c r="BC991" s="147"/>
      <c r="BD991" s="147"/>
      <c r="BE991" s="147"/>
      <c r="BF991" s="147"/>
      <c r="BG991" s="147"/>
      <c r="BH991" s="147"/>
    </row>
    <row r="992" spans="1:60" outlineLevel="3" x14ac:dyDescent="0.2">
      <c r="A992" s="154"/>
      <c r="B992" s="155"/>
      <c r="C992" s="188" t="s">
        <v>1437</v>
      </c>
      <c r="D992" s="159"/>
      <c r="E992" s="160">
        <v>27.9</v>
      </c>
      <c r="F992" s="157"/>
      <c r="G992" s="157"/>
      <c r="H992" s="157"/>
      <c r="I992" s="157"/>
      <c r="J992" s="157"/>
      <c r="K992" s="157"/>
      <c r="L992" s="157"/>
      <c r="M992" s="157"/>
      <c r="N992" s="156"/>
      <c r="O992" s="156"/>
      <c r="P992" s="156"/>
      <c r="Q992" s="156"/>
      <c r="R992" s="157"/>
      <c r="S992" s="157"/>
      <c r="T992" s="157"/>
      <c r="U992" s="157"/>
      <c r="V992" s="157"/>
      <c r="W992" s="157"/>
      <c r="X992" s="157"/>
      <c r="Y992" s="157"/>
      <c r="Z992" s="147"/>
      <c r="AA992" s="147"/>
      <c r="AB992" s="147"/>
      <c r="AC992" s="147"/>
      <c r="AD992" s="147"/>
      <c r="AE992" s="147"/>
      <c r="AF992" s="147"/>
      <c r="AG992" s="147" t="s">
        <v>305</v>
      </c>
      <c r="AH992" s="147">
        <v>0</v>
      </c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  <c r="BH992" s="147"/>
    </row>
    <row r="993" spans="1:60" ht="22.5" outlineLevel="1" x14ac:dyDescent="0.2">
      <c r="A993" s="173">
        <v>335</v>
      </c>
      <c r="B993" s="174" t="s">
        <v>1438</v>
      </c>
      <c r="C993" s="187" t="s">
        <v>1439</v>
      </c>
      <c r="D993" s="175" t="s">
        <v>308</v>
      </c>
      <c r="E993" s="176">
        <v>173.76499999999999</v>
      </c>
      <c r="F993" s="177"/>
      <c r="G993" s="178">
        <f>ROUND(E993*F993,2)</f>
        <v>0</v>
      </c>
      <c r="H993" s="158"/>
      <c r="I993" s="157">
        <f>ROUND(E993*H993,2)</f>
        <v>0</v>
      </c>
      <c r="J993" s="158"/>
      <c r="K993" s="157">
        <f>ROUND(E993*J993,2)</f>
        <v>0</v>
      </c>
      <c r="L993" s="157">
        <v>21</v>
      </c>
      <c r="M993" s="157">
        <f>G993*(1+L993/100)</f>
        <v>0</v>
      </c>
      <c r="N993" s="156">
        <v>2.18E-2</v>
      </c>
      <c r="O993" s="156">
        <f>ROUND(E993*N993,2)</f>
        <v>3.79</v>
      </c>
      <c r="P993" s="156">
        <v>0</v>
      </c>
      <c r="Q993" s="156">
        <f>ROUND(E993*P993,2)</f>
        <v>0</v>
      </c>
      <c r="R993" s="157"/>
      <c r="S993" s="157" t="s">
        <v>332</v>
      </c>
      <c r="T993" s="157" t="s">
        <v>333</v>
      </c>
      <c r="U993" s="157">
        <v>0</v>
      </c>
      <c r="V993" s="157">
        <f>ROUND(E993*U993,2)</f>
        <v>0</v>
      </c>
      <c r="W993" s="157"/>
      <c r="X993" s="157" t="s">
        <v>334</v>
      </c>
      <c r="Y993" s="157" t="s">
        <v>302</v>
      </c>
      <c r="Z993" s="147"/>
      <c r="AA993" s="147"/>
      <c r="AB993" s="147"/>
      <c r="AC993" s="147"/>
      <c r="AD993" s="147"/>
      <c r="AE993" s="147"/>
      <c r="AF993" s="147"/>
      <c r="AG993" s="147" t="s">
        <v>335</v>
      </c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  <c r="BG993" s="147"/>
      <c r="BH993" s="147"/>
    </row>
    <row r="994" spans="1:60" outlineLevel="2" x14ac:dyDescent="0.2">
      <c r="A994" s="154"/>
      <c r="B994" s="155"/>
      <c r="C994" s="188" t="s">
        <v>1435</v>
      </c>
      <c r="D994" s="159"/>
      <c r="E994" s="160">
        <v>75.3</v>
      </c>
      <c r="F994" s="157"/>
      <c r="G994" s="157"/>
      <c r="H994" s="157"/>
      <c r="I994" s="157"/>
      <c r="J994" s="157"/>
      <c r="K994" s="157"/>
      <c r="L994" s="157"/>
      <c r="M994" s="157"/>
      <c r="N994" s="156"/>
      <c r="O994" s="156"/>
      <c r="P994" s="156"/>
      <c r="Q994" s="156"/>
      <c r="R994" s="157"/>
      <c r="S994" s="157"/>
      <c r="T994" s="157"/>
      <c r="U994" s="157"/>
      <c r="V994" s="157"/>
      <c r="W994" s="157"/>
      <c r="X994" s="157"/>
      <c r="Y994" s="157"/>
      <c r="Z994" s="147"/>
      <c r="AA994" s="147"/>
      <c r="AB994" s="147"/>
      <c r="AC994" s="147"/>
      <c r="AD994" s="147"/>
      <c r="AE994" s="147"/>
      <c r="AF994" s="147"/>
      <c r="AG994" s="147" t="s">
        <v>305</v>
      </c>
      <c r="AH994" s="147">
        <v>0</v>
      </c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</row>
    <row r="995" spans="1:60" outlineLevel="3" x14ac:dyDescent="0.2">
      <c r="A995" s="154"/>
      <c r="B995" s="155"/>
      <c r="C995" s="188" t="s">
        <v>1436</v>
      </c>
      <c r="D995" s="159"/>
      <c r="E995" s="160">
        <v>47.9</v>
      </c>
      <c r="F995" s="157"/>
      <c r="G995" s="157"/>
      <c r="H995" s="157"/>
      <c r="I995" s="157"/>
      <c r="J995" s="157"/>
      <c r="K995" s="157"/>
      <c r="L995" s="157"/>
      <c r="M995" s="157"/>
      <c r="N995" s="156"/>
      <c r="O995" s="156"/>
      <c r="P995" s="156"/>
      <c r="Q995" s="156"/>
      <c r="R995" s="157"/>
      <c r="S995" s="157"/>
      <c r="T995" s="157"/>
      <c r="U995" s="157"/>
      <c r="V995" s="157"/>
      <c r="W995" s="157"/>
      <c r="X995" s="157"/>
      <c r="Y995" s="157"/>
      <c r="Z995" s="147"/>
      <c r="AA995" s="147"/>
      <c r="AB995" s="147"/>
      <c r="AC995" s="147"/>
      <c r="AD995" s="147"/>
      <c r="AE995" s="147"/>
      <c r="AF995" s="147"/>
      <c r="AG995" s="147" t="s">
        <v>305</v>
      </c>
      <c r="AH995" s="147">
        <v>0</v>
      </c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  <c r="BH995" s="147"/>
    </row>
    <row r="996" spans="1:60" outlineLevel="3" x14ac:dyDescent="0.2">
      <c r="A996" s="154"/>
      <c r="B996" s="155"/>
      <c r="C996" s="188" t="s">
        <v>1437</v>
      </c>
      <c r="D996" s="159"/>
      <c r="E996" s="160">
        <v>27.9</v>
      </c>
      <c r="F996" s="157"/>
      <c r="G996" s="157"/>
      <c r="H996" s="157"/>
      <c r="I996" s="157"/>
      <c r="J996" s="157"/>
      <c r="K996" s="157"/>
      <c r="L996" s="157"/>
      <c r="M996" s="157"/>
      <c r="N996" s="156"/>
      <c r="O996" s="156"/>
      <c r="P996" s="156"/>
      <c r="Q996" s="156"/>
      <c r="R996" s="157"/>
      <c r="S996" s="157"/>
      <c r="T996" s="157"/>
      <c r="U996" s="157"/>
      <c r="V996" s="157"/>
      <c r="W996" s="157"/>
      <c r="X996" s="157"/>
      <c r="Y996" s="157"/>
      <c r="Z996" s="147"/>
      <c r="AA996" s="147"/>
      <c r="AB996" s="147"/>
      <c r="AC996" s="147"/>
      <c r="AD996" s="147"/>
      <c r="AE996" s="147"/>
      <c r="AF996" s="147"/>
      <c r="AG996" s="147" t="s">
        <v>305</v>
      </c>
      <c r="AH996" s="147">
        <v>0</v>
      </c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  <c r="BH996" s="147"/>
    </row>
    <row r="997" spans="1:60" outlineLevel="3" x14ac:dyDescent="0.2">
      <c r="A997" s="154"/>
      <c r="B997" s="155"/>
      <c r="C997" s="195" t="s">
        <v>520</v>
      </c>
      <c r="D997" s="193"/>
      <c r="E997" s="194">
        <v>22.664999999999999</v>
      </c>
      <c r="F997" s="157"/>
      <c r="G997" s="157"/>
      <c r="H997" s="157"/>
      <c r="I997" s="157"/>
      <c r="J997" s="157"/>
      <c r="K997" s="157"/>
      <c r="L997" s="157"/>
      <c r="M997" s="157"/>
      <c r="N997" s="156"/>
      <c r="O997" s="156"/>
      <c r="P997" s="156"/>
      <c r="Q997" s="156"/>
      <c r="R997" s="157"/>
      <c r="S997" s="157"/>
      <c r="T997" s="157"/>
      <c r="U997" s="157"/>
      <c r="V997" s="157"/>
      <c r="W997" s="157"/>
      <c r="X997" s="157"/>
      <c r="Y997" s="157"/>
      <c r="Z997" s="147"/>
      <c r="AA997" s="147"/>
      <c r="AB997" s="147"/>
      <c r="AC997" s="147"/>
      <c r="AD997" s="147"/>
      <c r="AE997" s="147"/>
      <c r="AF997" s="147"/>
      <c r="AG997" s="147" t="s">
        <v>305</v>
      </c>
      <c r="AH997" s="147">
        <v>4</v>
      </c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  <c r="BH997" s="147"/>
    </row>
    <row r="998" spans="1:60" ht="22.5" outlineLevel="1" x14ac:dyDescent="0.2">
      <c r="A998" s="173">
        <v>336</v>
      </c>
      <c r="B998" s="174" t="s">
        <v>1440</v>
      </c>
      <c r="C998" s="187" t="s">
        <v>3711</v>
      </c>
      <c r="D998" s="175" t="s">
        <v>355</v>
      </c>
      <c r="E998" s="176">
        <v>146.68</v>
      </c>
      <c r="F998" s="177"/>
      <c r="G998" s="178">
        <f>ROUND(E998*F998,2)</f>
        <v>0</v>
      </c>
      <c r="H998" s="158"/>
      <c r="I998" s="157">
        <f>ROUND(E998*H998,2)</f>
        <v>0</v>
      </c>
      <c r="J998" s="158"/>
      <c r="K998" s="157">
        <f>ROUND(E998*J998,2)</f>
        <v>0</v>
      </c>
      <c r="L998" s="157">
        <v>21</v>
      </c>
      <c r="M998" s="157">
        <f>G998*(1+L998/100)</f>
        <v>0</v>
      </c>
      <c r="N998" s="156">
        <v>5.1000000000000004E-4</v>
      </c>
      <c r="O998" s="156">
        <f>ROUND(E998*N998,2)</f>
        <v>7.0000000000000007E-2</v>
      </c>
      <c r="P998" s="156">
        <v>0</v>
      </c>
      <c r="Q998" s="156">
        <f>ROUND(E998*P998,2)</f>
        <v>0</v>
      </c>
      <c r="R998" s="157"/>
      <c r="S998" s="157" t="s">
        <v>300</v>
      </c>
      <c r="T998" s="157" t="s">
        <v>300</v>
      </c>
      <c r="U998" s="157">
        <v>0.23599999999999999</v>
      </c>
      <c r="V998" s="157">
        <f>ROUND(E998*U998,2)</f>
        <v>34.619999999999997</v>
      </c>
      <c r="W998" s="157"/>
      <c r="X998" s="157" t="s">
        <v>301</v>
      </c>
      <c r="Y998" s="157" t="s">
        <v>302</v>
      </c>
      <c r="Z998" s="147"/>
      <c r="AA998" s="147"/>
      <c r="AB998" s="147"/>
      <c r="AC998" s="147"/>
      <c r="AD998" s="147"/>
      <c r="AE998" s="147"/>
      <c r="AF998" s="147"/>
      <c r="AG998" s="147" t="s">
        <v>303</v>
      </c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</row>
    <row r="999" spans="1:60" ht="22.5" outlineLevel="2" x14ac:dyDescent="0.2">
      <c r="A999" s="154"/>
      <c r="B999" s="155"/>
      <c r="C999" s="188" t="s">
        <v>1441</v>
      </c>
      <c r="D999" s="159"/>
      <c r="E999" s="160">
        <v>71.959999999999994</v>
      </c>
      <c r="F999" s="157"/>
      <c r="G999" s="157"/>
      <c r="H999" s="157"/>
      <c r="I999" s="157"/>
      <c r="J999" s="157"/>
      <c r="K999" s="157"/>
      <c r="L999" s="157"/>
      <c r="M999" s="157"/>
      <c r="N999" s="156"/>
      <c r="O999" s="156"/>
      <c r="P999" s="156"/>
      <c r="Q999" s="156"/>
      <c r="R999" s="157"/>
      <c r="S999" s="157"/>
      <c r="T999" s="157"/>
      <c r="U999" s="157"/>
      <c r="V999" s="157"/>
      <c r="W999" s="157"/>
      <c r="X999" s="157"/>
      <c r="Y999" s="157"/>
      <c r="Z999" s="147"/>
      <c r="AA999" s="147"/>
      <c r="AB999" s="147"/>
      <c r="AC999" s="147"/>
      <c r="AD999" s="147"/>
      <c r="AE999" s="147"/>
      <c r="AF999" s="147"/>
      <c r="AG999" s="147" t="s">
        <v>305</v>
      </c>
      <c r="AH999" s="147">
        <v>0</v>
      </c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</row>
    <row r="1000" spans="1:60" ht="22.5" outlineLevel="3" x14ac:dyDescent="0.2">
      <c r="A1000" s="154"/>
      <c r="B1000" s="155"/>
      <c r="C1000" s="188" t="s">
        <v>1442</v>
      </c>
      <c r="D1000" s="159"/>
      <c r="E1000" s="160">
        <v>42.6</v>
      </c>
      <c r="F1000" s="157"/>
      <c r="G1000" s="157"/>
      <c r="H1000" s="157"/>
      <c r="I1000" s="157"/>
      <c r="J1000" s="157"/>
      <c r="K1000" s="157"/>
      <c r="L1000" s="157"/>
      <c r="M1000" s="157"/>
      <c r="N1000" s="156"/>
      <c r="O1000" s="156"/>
      <c r="P1000" s="156"/>
      <c r="Q1000" s="156"/>
      <c r="R1000" s="157"/>
      <c r="S1000" s="157"/>
      <c r="T1000" s="157"/>
      <c r="U1000" s="157"/>
      <c r="V1000" s="157"/>
      <c r="W1000" s="157"/>
      <c r="X1000" s="157"/>
      <c r="Y1000" s="157"/>
      <c r="Z1000" s="147"/>
      <c r="AA1000" s="147"/>
      <c r="AB1000" s="147"/>
      <c r="AC1000" s="147"/>
      <c r="AD1000" s="147"/>
      <c r="AE1000" s="147"/>
      <c r="AF1000" s="147"/>
      <c r="AG1000" s="147" t="s">
        <v>305</v>
      </c>
      <c r="AH1000" s="147">
        <v>0</v>
      </c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</row>
    <row r="1001" spans="1:60" outlineLevel="3" x14ac:dyDescent="0.2">
      <c r="A1001" s="154"/>
      <c r="B1001" s="155"/>
      <c r="C1001" s="188" t="s">
        <v>1443</v>
      </c>
      <c r="D1001" s="159"/>
      <c r="E1001" s="160">
        <v>32.119999999999997</v>
      </c>
      <c r="F1001" s="157"/>
      <c r="G1001" s="157"/>
      <c r="H1001" s="157"/>
      <c r="I1001" s="157"/>
      <c r="J1001" s="157"/>
      <c r="K1001" s="157"/>
      <c r="L1001" s="157"/>
      <c r="M1001" s="157"/>
      <c r="N1001" s="156"/>
      <c r="O1001" s="156"/>
      <c r="P1001" s="156"/>
      <c r="Q1001" s="156"/>
      <c r="R1001" s="157"/>
      <c r="S1001" s="157"/>
      <c r="T1001" s="157"/>
      <c r="U1001" s="157"/>
      <c r="V1001" s="157"/>
      <c r="W1001" s="157"/>
      <c r="X1001" s="157"/>
      <c r="Y1001" s="157"/>
      <c r="Z1001" s="147"/>
      <c r="AA1001" s="147"/>
      <c r="AB1001" s="147"/>
      <c r="AC1001" s="147"/>
      <c r="AD1001" s="147"/>
      <c r="AE1001" s="147"/>
      <c r="AF1001" s="147"/>
      <c r="AG1001" s="147" t="s">
        <v>305</v>
      </c>
      <c r="AH1001" s="147">
        <v>0</v>
      </c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</row>
    <row r="1002" spans="1:60" outlineLevel="1" x14ac:dyDescent="0.2">
      <c r="A1002" s="173">
        <v>337</v>
      </c>
      <c r="B1002" s="174" t="s">
        <v>1444</v>
      </c>
      <c r="C1002" s="187" t="s">
        <v>3712</v>
      </c>
      <c r="D1002" s="175" t="s">
        <v>314</v>
      </c>
      <c r="E1002" s="176">
        <v>155.73875000000001</v>
      </c>
      <c r="F1002" s="177"/>
      <c r="G1002" s="178">
        <f>ROUND(E1002*F1002,2)</f>
        <v>0</v>
      </c>
      <c r="H1002" s="158"/>
      <c r="I1002" s="157">
        <f>ROUND(E1002*H1002,2)</f>
        <v>0</v>
      </c>
      <c r="J1002" s="158"/>
      <c r="K1002" s="157">
        <f>ROUND(E1002*J1002,2)</f>
        <v>0</v>
      </c>
      <c r="L1002" s="157">
        <v>21</v>
      </c>
      <c r="M1002" s="157">
        <f>G1002*(1+L1002/100)</f>
        <v>0</v>
      </c>
      <c r="N1002" s="156">
        <v>1.66E-3</v>
      </c>
      <c r="O1002" s="156">
        <f>ROUND(E1002*N1002,2)</f>
        <v>0.26</v>
      </c>
      <c r="P1002" s="156">
        <v>0</v>
      </c>
      <c r="Q1002" s="156">
        <f>ROUND(E1002*P1002,2)</f>
        <v>0</v>
      </c>
      <c r="R1002" s="157" t="s">
        <v>349</v>
      </c>
      <c r="S1002" s="157" t="s">
        <v>300</v>
      </c>
      <c r="T1002" s="157" t="s">
        <v>300</v>
      </c>
      <c r="U1002" s="157">
        <v>0</v>
      </c>
      <c r="V1002" s="157">
        <f>ROUND(E1002*U1002,2)</f>
        <v>0</v>
      </c>
      <c r="W1002" s="157"/>
      <c r="X1002" s="157" t="s">
        <v>334</v>
      </c>
      <c r="Y1002" s="157" t="s">
        <v>302</v>
      </c>
      <c r="Z1002" s="147"/>
      <c r="AA1002" s="147"/>
      <c r="AB1002" s="147"/>
      <c r="AC1002" s="147"/>
      <c r="AD1002" s="147"/>
      <c r="AE1002" s="147"/>
      <c r="AF1002" s="147"/>
      <c r="AG1002" s="147" t="s">
        <v>335</v>
      </c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</row>
    <row r="1003" spans="1:60" ht="22.5" outlineLevel="2" x14ac:dyDescent="0.2">
      <c r="A1003" s="154"/>
      <c r="B1003" s="155"/>
      <c r="C1003" s="188" t="s">
        <v>1445</v>
      </c>
      <c r="D1003" s="159"/>
      <c r="E1003" s="160">
        <v>89.95</v>
      </c>
      <c r="F1003" s="157"/>
      <c r="G1003" s="157"/>
      <c r="H1003" s="157"/>
      <c r="I1003" s="157"/>
      <c r="J1003" s="157"/>
      <c r="K1003" s="157"/>
      <c r="L1003" s="157"/>
      <c r="M1003" s="157"/>
      <c r="N1003" s="156"/>
      <c r="O1003" s="156"/>
      <c r="P1003" s="156"/>
      <c r="Q1003" s="156"/>
      <c r="R1003" s="157"/>
      <c r="S1003" s="157"/>
      <c r="T1003" s="157"/>
      <c r="U1003" s="157"/>
      <c r="V1003" s="157"/>
      <c r="W1003" s="157"/>
      <c r="X1003" s="157"/>
      <c r="Y1003" s="157"/>
      <c r="Z1003" s="147"/>
      <c r="AA1003" s="147"/>
      <c r="AB1003" s="147"/>
      <c r="AC1003" s="147"/>
      <c r="AD1003" s="147"/>
      <c r="AE1003" s="147"/>
      <c r="AF1003" s="147"/>
      <c r="AG1003" s="147" t="s">
        <v>305</v>
      </c>
      <c r="AH1003" s="147">
        <v>0</v>
      </c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</row>
    <row r="1004" spans="1:60" ht="22.5" outlineLevel="3" x14ac:dyDescent="0.2">
      <c r="A1004" s="154"/>
      <c r="B1004" s="155"/>
      <c r="C1004" s="188" t="s">
        <v>1446</v>
      </c>
      <c r="D1004" s="159"/>
      <c r="E1004" s="160">
        <v>5.3250000000000002</v>
      </c>
      <c r="F1004" s="157"/>
      <c r="G1004" s="157"/>
      <c r="H1004" s="157"/>
      <c r="I1004" s="157"/>
      <c r="J1004" s="157"/>
      <c r="K1004" s="157"/>
      <c r="L1004" s="157"/>
      <c r="M1004" s="157"/>
      <c r="N1004" s="156"/>
      <c r="O1004" s="156"/>
      <c r="P1004" s="156"/>
      <c r="Q1004" s="156"/>
      <c r="R1004" s="157"/>
      <c r="S1004" s="157"/>
      <c r="T1004" s="157"/>
      <c r="U1004" s="157"/>
      <c r="V1004" s="157"/>
      <c r="W1004" s="157"/>
      <c r="X1004" s="157"/>
      <c r="Y1004" s="157"/>
      <c r="Z1004" s="147"/>
      <c r="AA1004" s="147"/>
      <c r="AB1004" s="147"/>
      <c r="AC1004" s="147"/>
      <c r="AD1004" s="147"/>
      <c r="AE1004" s="147"/>
      <c r="AF1004" s="147"/>
      <c r="AG1004" s="147" t="s">
        <v>305</v>
      </c>
      <c r="AH1004" s="147">
        <v>0</v>
      </c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</row>
    <row r="1005" spans="1:60" outlineLevel="3" x14ac:dyDescent="0.2">
      <c r="A1005" s="154"/>
      <c r="B1005" s="155"/>
      <c r="C1005" s="188" t="s">
        <v>1447</v>
      </c>
      <c r="D1005" s="159"/>
      <c r="E1005" s="160">
        <v>40.15</v>
      </c>
      <c r="F1005" s="157"/>
      <c r="G1005" s="157"/>
      <c r="H1005" s="157"/>
      <c r="I1005" s="157"/>
      <c r="J1005" s="157"/>
      <c r="K1005" s="157"/>
      <c r="L1005" s="157"/>
      <c r="M1005" s="157"/>
      <c r="N1005" s="156"/>
      <c r="O1005" s="156"/>
      <c r="P1005" s="156"/>
      <c r="Q1005" s="156"/>
      <c r="R1005" s="157"/>
      <c r="S1005" s="157"/>
      <c r="T1005" s="157"/>
      <c r="U1005" s="157"/>
      <c r="V1005" s="157"/>
      <c r="W1005" s="157"/>
      <c r="X1005" s="157"/>
      <c r="Y1005" s="157"/>
      <c r="Z1005" s="147"/>
      <c r="AA1005" s="147"/>
      <c r="AB1005" s="147"/>
      <c r="AC1005" s="147"/>
      <c r="AD1005" s="147"/>
      <c r="AE1005" s="147"/>
      <c r="AF1005" s="147"/>
      <c r="AG1005" s="147" t="s">
        <v>305</v>
      </c>
      <c r="AH1005" s="147">
        <v>0</v>
      </c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  <c r="BH1005" s="147"/>
    </row>
    <row r="1006" spans="1:60" outlineLevel="3" x14ac:dyDescent="0.2">
      <c r="A1006" s="154"/>
      <c r="B1006" s="155"/>
      <c r="C1006" s="195" t="s">
        <v>520</v>
      </c>
      <c r="D1006" s="193"/>
      <c r="E1006" s="194">
        <v>20.313749999999999</v>
      </c>
      <c r="F1006" s="157"/>
      <c r="G1006" s="157"/>
      <c r="H1006" s="157"/>
      <c r="I1006" s="157"/>
      <c r="J1006" s="157"/>
      <c r="K1006" s="157"/>
      <c r="L1006" s="157"/>
      <c r="M1006" s="157"/>
      <c r="N1006" s="156"/>
      <c r="O1006" s="156"/>
      <c r="P1006" s="156"/>
      <c r="Q1006" s="156"/>
      <c r="R1006" s="157"/>
      <c r="S1006" s="157"/>
      <c r="T1006" s="157"/>
      <c r="U1006" s="157"/>
      <c r="V1006" s="157"/>
      <c r="W1006" s="157"/>
      <c r="X1006" s="157"/>
      <c r="Y1006" s="157"/>
      <c r="Z1006" s="147"/>
      <c r="AA1006" s="147"/>
      <c r="AB1006" s="147"/>
      <c r="AC1006" s="147"/>
      <c r="AD1006" s="147"/>
      <c r="AE1006" s="147"/>
      <c r="AF1006" s="147"/>
      <c r="AG1006" s="147" t="s">
        <v>305</v>
      </c>
      <c r="AH1006" s="147">
        <v>4</v>
      </c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</row>
    <row r="1007" spans="1:60" outlineLevel="1" x14ac:dyDescent="0.2">
      <c r="A1007" s="179">
        <v>338</v>
      </c>
      <c r="B1007" s="180" t="s">
        <v>1448</v>
      </c>
      <c r="C1007" s="189" t="s">
        <v>1449</v>
      </c>
      <c r="D1007" s="181" t="s">
        <v>348</v>
      </c>
      <c r="E1007" s="182">
        <v>4.8512199999999996</v>
      </c>
      <c r="F1007" s="183"/>
      <c r="G1007" s="184">
        <f>ROUND(E1007*F1007,2)</f>
        <v>0</v>
      </c>
      <c r="H1007" s="158"/>
      <c r="I1007" s="157">
        <f>ROUND(E1007*H1007,2)</f>
        <v>0</v>
      </c>
      <c r="J1007" s="158"/>
      <c r="K1007" s="157">
        <f>ROUND(E1007*J1007,2)</f>
        <v>0</v>
      </c>
      <c r="L1007" s="157">
        <v>21</v>
      </c>
      <c r="M1007" s="157">
        <f>G1007*(1+L1007/100)</f>
        <v>0</v>
      </c>
      <c r="N1007" s="156">
        <v>0</v>
      </c>
      <c r="O1007" s="156">
        <f>ROUND(E1007*N1007,2)</f>
        <v>0</v>
      </c>
      <c r="P1007" s="156">
        <v>0</v>
      </c>
      <c r="Q1007" s="156">
        <f>ROUND(E1007*P1007,2)</f>
        <v>0</v>
      </c>
      <c r="R1007" s="157"/>
      <c r="S1007" s="157" t="s">
        <v>300</v>
      </c>
      <c r="T1007" s="157" t="s">
        <v>300</v>
      </c>
      <c r="U1007" s="157">
        <v>1.2649999999999999</v>
      </c>
      <c r="V1007" s="157">
        <f>ROUND(E1007*U1007,2)</f>
        <v>6.14</v>
      </c>
      <c r="W1007" s="157"/>
      <c r="X1007" s="157" t="s">
        <v>206</v>
      </c>
      <c r="Y1007" s="157" t="s">
        <v>302</v>
      </c>
      <c r="Z1007" s="147"/>
      <c r="AA1007" s="147"/>
      <c r="AB1007" s="147"/>
      <c r="AC1007" s="147"/>
      <c r="AD1007" s="147"/>
      <c r="AE1007" s="147"/>
      <c r="AF1007" s="147"/>
      <c r="AG1007" s="147" t="s">
        <v>458</v>
      </c>
      <c r="AH1007" s="147"/>
      <c r="AI1007" s="147"/>
      <c r="AJ1007" s="147"/>
      <c r="AK1007" s="147"/>
      <c r="AL1007" s="147"/>
      <c r="AM1007" s="147"/>
      <c r="AN1007" s="147"/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  <c r="BG1007" s="147"/>
      <c r="BH1007" s="147"/>
    </row>
    <row r="1008" spans="1:60" x14ac:dyDescent="0.2">
      <c r="A1008" s="163" t="s">
        <v>295</v>
      </c>
      <c r="B1008" s="164" t="s">
        <v>251</v>
      </c>
      <c r="C1008" s="186" t="s">
        <v>252</v>
      </c>
      <c r="D1008" s="165"/>
      <c r="E1008" s="166"/>
      <c r="F1008" s="167"/>
      <c r="G1008" s="168">
        <f>SUMIF(AG1009:AG1022,"&lt;&gt;NOR",G1009:G1022)</f>
        <v>0</v>
      </c>
      <c r="H1008" s="162"/>
      <c r="I1008" s="162">
        <f>SUM(I1009:I1022)</f>
        <v>0</v>
      </c>
      <c r="J1008" s="162"/>
      <c r="K1008" s="162">
        <f>SUM(K1009:K1022)</f>
        <v>0</v>
      </c>
      <c r="L1008" s="162"/>
      <c r="M1008" s="162">
        <f>SUM(M1009:M1022)</f>
        <v>0</v>
      </c>
      <c r="N1008" s="161"/>
      <c r="O1008" s="161">
        <f>SUM(O1009:O1022)</f>
        <v>2.2600000000000002</v>
      </c>
      <c r="P1008" s="161"/>
      <c r="Q1008" s="161">
        <f>SUM(Q1009:Q1022)</f>
        <v>0</v>
      </c>
      <c r="R1008" s="162"/>
      <c r="S1008" s="162"/>
      <c r="T1008" s="162"/>
      <c r="U1008" s="162"/>
      <c r="V1008" s="162">
        <f>SUM(V1009:V1022)</f>
        <v>66.08</v>
      </c>
      <c r="W1008" s="162"/>
      <c r="X1008" s="162"/>
      <c r="Y1008" s="162"/>
      <c r="AG1008" t="s">
        <v>296</v>
      </c>
    </row>
    <row r="1009" spans="1:60" outlineLevel="1" x14ac:dyDescent="0.2">
      <c r="A1009" s="173">
        <v>339</v>
      </c>
      <c r="B1009" s="174" t="s">
        <v>1450</v>
      </c>
      <c r="C1009" s="187" t="s">
        <v>1451</v>
      </c>
      <c r="D1009" s="175" t="s">
        <v>308</v>
      </c>
      <c r="E1009" s="176">
        <v>12.728949999999999</v>
      </c>
      <c r="F1009" s="177"/>
      <c r="G1009" s="178">
        <f>ROUND(E1009*F1009,2)</f>
        <v>0</v>
      </c>
      <c r="H1009" s="158"/>
      <c r="I1009" s="157">
        <f>ROUND(E1009*H1009,2)</f>
        <v>0</v>
      </c>
      <c r="J1009" s="158"/>
      <c r="K1009" s="157">
        <f>ROUND(E1009*J1009,2)</f>
        <v>0</v>
      </c>
      <c r="L1009" s="157">
        <v>21</v>
      </c>
      <c r="M1009" s="157">
        <f>G1009*(1+L1009/100)</f>
        <v>0</v>
      </c>
      <c r="N1009" s="156">
        <v>6.6500000000000004E-2</v>
      </c>
      <c r="O1009" s="156">
        <f>ROUND(E1009*N1009,2)</f>
        <v>0.85</v>
      </c>
      <c r="P1009" s="156">
        <v>0</v>
      </c>
      <c r="Q1009" s="156">
        <f>ROUND(E1009*P1009,2)</f>
        <v>0</v>
      </c>
      <c r="R1009" s="157"/>
      <c r="S1009" s="157" t="s">
        <v>300</v>
      </c>
      <c r="T1009" s="157" t="s">
        <v>300</v>
      </c>
      <c r="U1009" s="157">
        <v>2.6019999999999999</v>
      </c>
      <c r="V1009" s="157">
        <f>ROUND(E1009*U1009,2)</f>
        <v>33.119999999999997</v>
      </c>
      <c r="W1009" s="157"/>
      <c r="X1009" s="157" t="s">
        <v>301</v>
      </c>
      <c r="Y1009" s="157" t="s">
        <v>302</v>
      </c>
      <c r="Z1009" s="147"/>
      <c r="AA1009" s="147"/>
      <c r="AB1009" s="147"/>
      <c r="AC1009" s="147"/>
      <c r="AD1009" s="147"/>
      <c r="AE1009" s="147"/>
      <c r="AF1009" s="147"/>
      <c r="AG1009" s="147" t="s">
        <v>303</v>
      </c>
      <c r="AH1009" s="147"/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  <c r="BH1009" s="147"/>
    </row>
    <row r="1010" spans="1:60" ht="22.5" outlineLevel="2" x14ac:dyDescent="0.2">
      <c r="A1010" s="154"/>
      <c r="B1010" s="155"/>
      <c r="C1010" s="188" t="s">
        <v>777</v>
      </c>
      <c r="D1010" s="159"/>
      <c r="E1010" s="160">
        <v>4.7799500000000004</v>
      </c>
      <c r="F1010" s="157"/>
      <c r="G1010" s="157"/>
      <c r="H1010" s="157"/>
      <c r="I1010" s="157"/>
      <c r="J1010" s="157"/>
      <c r="K1010" s="157"/>
      <c r="L1010" s="157"/>
      <c r="M1010" s="157"/>
      <c r="N1010" s="156"/>
      <c r="O1010" s="156"/>
      <c r="P1010" s="156"/>
      <c r="Q1010" s="156"/>
      <c r="R1010" s="157"/>
      <c r="S1010" s="157"/>
      <c r="T1010" s="157"/>
      <c r="U1010" s="157"/>
      <c r="V1010" s="157"/>
      <c r="W1010" s="157"/>
      <c r="X1010" s="157"/>
      <c r="Y1010" s="157"/>
      <c r="Z1010" s="147"/>
      <c r="AA1010" s="147"/>
      <c r="AB1010" s="147"/>
      <c r="AC1010" s="147"/>
      <c r="AD1010" s="147"/>
      <c r="AE1010" s="147"/>
      <c r="AF1010" s="147"/>
      <c r="AG1010" s="147" t="s">
        <v>305</v>
      </c>
      <c r="AH1010" s="147">
        <v>0</v>
      </c>
      <c r="AI1010" s="147"/>
      <c r="AJ1010" s="147"/>
      <c r="AK1010" s="147"/>
      <c r="AL1010" s="147"/>
      <c r="AM1010" s="147"/>
      <c r="AN1010" s="147"/>
      <c r="AO1010" s="147"/>
      <c r="AP1010" s="147"/>
      <c r="AQ1010" s="147"/>
      <c r="AR1010" s="147"/>
      <c r="AS1010" s="147"/>
      <c r="AT1010" s="147"/>
      <c r="AU1010" s="147"/>
      <c r="AV1010" s="147"/>
      <c r="AW1010" s="147"/>
      <c r="AX1010" s="147"/>
      <c r="AY1010" s="147"/>
      <c r="AZ1010" s="147"/>
      <c r="BA1010" s="147"/>
      <c r="BB1010" s="147"/>
      <c r="BC1010" s="147"/>
      <c r="BD1010" s="147"/>
      <c r="BE1010" s="147"/>
      <c r="BF1010" s="147"/>
      <c r="BG1010" s="147"/>
      <c r="BH1010" s="147"/>
    </row>
    <row r="1011" spans="1:60" outlineLevel="3" x14ac:dyDescent="0.2">
      <c r="A1011" s="154"/>
      <c r="B1011" s="155"/>
      <c r="C1011" s="188" t="s">
        <v>778</v>
      </c>
      <c r="D1011" s="159"/>
      <c r="E1011" s="160">
        <v>4.7779999999999996</v>
      </c>
      <c r="F1011" s="157"/>
      <c r="G1011" s="157"/>
      <c r="H1011" s="157"/>
      <c r="I1011" s="157"/>
      <c r="J1011" s="157"/>
      <c r="K1011" s="157"/>
      <c r="L1011" s="157"/>
      <c r="M1011" s="157"/>
      <c r="N1011" s="156"/>
      <c r="O1011" s="156"/>
      <c r="P1011" s="156"/>
      <c r="Q1011" s="156"/>
      <c r="R1011" s="157"/>
      <c r="S1011" s="157"/>
      <c r="T1011" s="157"/>
      <c r="U1011" s="157"/>
      <c r="V1011" s="157"/>
      <c r="W1011" s="157"/>
      <c r="X1011" s="157"/>
      <c r="Y1011" s="157"/>
      <c r="Z1011" s="147"/>
      <c r="AA1011" s="147"/>
      <c r="AB1011" s="147"/>
      <c r="AC1011" s="147"/>
      <c r="AD1011" s="147"/>
      <c r="AE1011" s="147"/>
      <c r="AF1011" s="147"/>
      <c r="AG1011" s="147" t="s">
        <v>305</v>
      </c>
      <c r="AH1011" s="147">
        <v>0</v>
      </c>
      <c r="AI1011" s="147"/>
      <c r="AJ1011" s="147"/>
      <c r="AK1011" s="147"/>
      <c r="AL1011" s="147"/>
      <c r="AM1011" s="147"/>
      <c r="AN1011" s="147"/>
      <c r="AO1011" s="147"/>
      <c r="AP1011" s="147"/>
      <c r="AQ1011" s="147"/>
      <c r="AR1011" s="147"/>
      <c r="AS1011" s="147"/>
      <c r="AT1011" s="147"/>
      <c r="AU1011" s="147"/>
      <c r="AV1011" s="147"/>
      <c r="AW1011" s="147"/>
      <c r="AX1011" s="147"/>
      <c r="AY1011" s="147"/>
      <c r="AZ1011" s="147"/>
      <c r="BA1011" s="147"/>
      <c r="BB1011" s="147"/>
      <c r="BC1011" s="147"/>
      <c r="BD1011" s="147"/>
      <c r="BE1011" s="147"/>
      <c r="BF1011" s="147"/>
      <c r="BG1011" s="147"/>
      <c r="BH1011" s="147"/>
    </row>
    <row r="1012" spans="1:60" ht="22.5" outlineLevel="3" x14ac:dyDescent="0.2">
      <c r="A1012" s="154"/>
      <c r="B1012" s="155"/>
      <c r="C1012" s="188" t="s">
        <v>779</v>
      </c>
      <c r="D1012" s="159"/>
      <c r="E1012" s="160">
        <v>3.1709999999999998</v>
      </c>
      <c r="F1012" s="157"/>
      <c r="G1012" s="157"/>
      <c r="H1012" s="157"/>
      <c r="I1012" s="157"/>
      <c r="J1012" s="157"/>
      <c r="K1012" s="157"/>
      <c r="L1012" s="157"/>
      <c r="M1012" s="157"/>
      <c r="N1012" s="156"/>
      <c r="O1012" s="156"/>
      <c r="P1012" s="156"/>
      <c r="Q1012" s="156"/>
      <c r="R1012" s="157"/>
      <c r="S1012" s="157"/>
      <c r="T1012" s="157"/>
      <c r="U1012" s="157"/>
      <c r="V1012" s="157"/>
      <c r="W1012" s="157"/>
      <c r="X1012" s="157"/>
      <c r="Y1012" s="157"/>
      <c r="Z1012" s="147"/>
      <c r="AA1012" s="147"/>
      <c r="AB1012" s="147"/>
      <c r="AC1012" s="147"/>
      <c r="AD1012" s="147"/>
      <c r="AE1012" s="147"/>
      <c r="AF1012" s="147"/>
      <c r="AG1012" s="147" t="s">
        <v>305</v>
      </c>
      <c r="AH1012" s="147">
        <v>0</v>
      </c>
      <c r="AI1012" s="147"/>
      <c r="AJ1012" s="147"/>
      <c r="AK1012" s="147"/>
      <c r="AL1012" s="147"/>
      <c r="AM1012" s="147"/>
      <c r="AN1012" s="147"/>
      <c r="AO1012" s="147"/>
      <c r="AP1012" s="147"/>
      <c r="AQ1012" s="147"/>
      <c r="AR1012" s="147"/>
      <c r="AS1012" s="147"/>
      <c r="AT1012" s="147"/>
      <c r="AU1012" s="147"/>
      <c r="AV1012" s="147"/>
      <c r="AW1012" s="147"/>
      <c r="AX1012" s="147"/>
      <c r="AY1012" s="147"/>
      <c r="AZ1012" s="147"/>
      <c r="BA1012" s="147"/>
      <c r="BB1012" s="147"/>
      <c r="BC1012" s="147"/>
      <c r="BD1012" s="147"/>
      <c r="BE1012" s="147"/>
      <c r="BF1012" s="147"/>
      <c r="BG1012" s="147"/>
      <c r="BH1012" s="147"/>
    </row>
    <row r="1013" spans="1:60" outlineLevel="1" x14ac:dyDescent="0.2">
      <c r="A1013" s="173">
        <v>340</v>
      </c>
      <c r="B1013" s="174" t="s">
        <v>1452</v>
      </c>
      <c r="C1013" s="187" t="s">
        <v>1453</v>
      </c>
      <c r="D1013" s="175" t="s">
        <v>308</v>
      </c>
      <c r="E1013" s="176">
        <v>15.131</v>
      </c>
      <c r="F1013" s="177"/>
      <c r="G1013" s="178">
        <f>ROUND(E1013*F1013,2)</f>
        <v>0</v>
      </c>
      <c r="H1013" s="158"/>
      <c r="I1013" s="157">
        <f>ROUND(E1013*H1013,2)</f>
        <v>0</v>
      </c>
      <c r="J1013" s="158"/>
      <c r="K1013" s="157">
        <f>ROUND(E1013*J1013,2)</f>
        <v>0</v>
      </c>
      <c r="L1013" s="157">
        <v>21</v>
      </c>
      <c r="M1013" s="157">
        <f>G1013*(1+L1013/100)</f>
        <v>0</v>
      </c>
      <c r="N1013" s="156">
        <v>7.0099999999999996E-2</v>
      </c>
      <c r="O1013" s="156">
        <f>ROUND(E1013*N1013,2)</f>
        <v>1.06</v>
      </c>
      <c r="P1013" s="156">
        <v>0</v>
      </c>
      <c r="Q1013" s="156">
        <f>ROUND(E1013*P1013,2)</f>
        <v>0</v>
      </c>
      <c r="R1013" s="157"/>
      <c r="S1013" s="157" t="s">
        <v>300</v>
      </c>
      <c r="T1013" s="157" t="s">
        <v>300</v>
      </c>
      <c r="U1013" s="157">
        <v>1.6635</v>
      </c>
      <c r="V1013" s="157">
        <f>ROUND(E1013*U1013,2)</f>
        <v>25.17</v>
      </c>
      <c r="W1013" s="157"/>
      <c r="X1013" s="157" t="s">
        <v>301</v>
      </c>
      <c r="Y1013" s="157" t="s">
        <v>302</v>
      </c>
      <c r="Z1013" s="147"/>
      <c r="AA1013" s="147"/>
      <c r="AB1013" s="147"/>
      <c r="AC1013" s="147"/>
      <c r="AD1013" s="147"/>
      <c r="AE1013" s="147"/>
      <c r="AF1013" s="147"/>
      <c r="AG1013" s="147" t="s">
        <v>303</v>
      </c>
      <c r="AH1013" s="147"/>
      <c r="AI1013" s="147"/>
      <c r="AJ1013" s="147"/>
      <c r="AK1013" s="147"/>
      <c r="AL1013" s="147"/>
      <c r="AM1013" s="147"/>
      <c r="AN1013" s="147"/>
      <c r="AO1013" s="147"/>
      <c r="AP1013" s="147"/>
      <c r="AQ1013" s="147"/>
      <c r="AR1013" s="147"/>
      <c r="AS1013" s="147"/>
      <c r="AT1013" s="147"/>
      <c r="AU1013" s="147"/>
      <c r="AV1013" s="147"/>
      <c r="AW1013" s="147"/>
      <c r="AX1013" s="147"/>
      <c r="AY1013" s="147"/>
      <c r="AZ1013" s="147"/>
      <c r="BA1013" s="147"/>
      <c r="BB1013" s="147"/>
      <c r="BC1013" s="147"/>
      <c r="BD1013" s="147"/>
      <c r="BE1013" s="147"/>
      <c r="BF1013" s="147"/>
      <c r="BG1013" s="147"/>
      <c r="BH1013" s="147"/>
    </row>
    <row r="1014" spans="1:60" ht="22.5" outlineLevel="2" x14ac:dyDescent="0.2">
      <c r="A1014" s="154"/>
      <c r="B1014" s="155"/>
      <c r="C1014" s="188" t="s">
        <v>780</v>
      </c>
      <c r="D1014" s="159"/>
      <c r="E1014" s="160">
        <v>1.325</v>
      </c>
      <c r="F1014" s="157"/>
      <c r="G1014" s="157"/>
      <c r="H1014" s="157"/>
      <c r="I1014" s="157"/>
      <c r="J1014" s="157"/>
      <c r="K1014" s="157"/>
      <c r="L1014" s="157"/>
      <c r="M1014" s="157"/>
      <c r="N1014" s="156"/>
      <c r="O1014" s="156"/>
      <c r="P1014" s="156"/>
      <c r="Q1014" s="156"/>
      <c r="R1014" s="157"/>
      <c r="S1014" s="157"/>
      <c r="T1014" s="157"/>
      <c r="U1014" s="157"/>
      <c r="V1014" s="157"/>
      <c r="W1014" s="157"/>
      <c r="X1014" s="157"/>
      <c r="Y1014" s="157"/>
      <c r="Z1014" s="147"/>
      <c r="AA1014" s="147"/>
      <c r="AB1014" s="147"/>
      <c r="AC1014" s="147"/>
      <c r="AD1014" s="147"/>
      <c r="AE1014" s="147"/>
      <c r="AF1014" s="147"/>
      <c r="AG1014" s="147" t="s">
        <v>305</v>
      </c>
      <c r="AH1014" s="147">
        <v>0</v>
      </c>
      <c r="AI1014" s="147"/>
      <c r="AJ1014" s="147"/>
      <c r="AK1014" s="147"/>
      <c r="AL1014" s="147"/>
      <c r="AM1014" s="147"/>
      <c r="AN1014" s="147"/>
      <c r="AO1014" s="147"/>
      <c r="AP1014" s="147"/>
      <c r="AQ1014" s="147"/>
      <c r="AR1014" s="147"/>
      <c r="AS1014" s="147"/>
      <c r="AT1014" s="147"/>
      <c r="AU1014" s="147"/>
      <c r="AV1014" s="147"/>
      <c r="AW1014" s="147"/>
      <c r="AX1014" s="147"/>
      <c r="AY1014" s="147"/>
      <c r="AZ1014" s="147"/>
      <c r="BA1014" s="147"/>
      <c r="BB1014" s="147"/>
      <c r="BC1014" s="147"/>
      <c r="BD1014" s="147"/>
      <c r="BE1014" s="147"/>
      <c r="BF1014" s="147"/>
      <c r="BG1014" s="147"/>
      <c r="BH1014" s="147"/>
    </row>
    <row r="1015" spans="1:60" ht="33.75" outlineLevel="3" x14ac:dyDescent="0.2">
      <c r="A1015" s="154"/>
      <c r="B1015" s="155"/>
      <c r="C1015" s="188" t="s">
        <v>781</v>
      </c>
      <c r="D1015" s="159"/>
      <c r="E1015" s="160">
        <v>13.805999999999999</v>
      </c>
      <c r="F1015" s="157"/>
      <c r="G1015" s="157"/>
      <c r="H1015" s="157"/>
      <c r="I1015" s="157"/>
      <c r="J1015" s="157"/>
      <c r="K1015" s="157"/>
      <c r="L1015" s="157"/>
      <c r="M1015" s="157"/>
      <c r="N1015" s="156"/>
      <c r="O1015" s="156"/>
      <c r="P1015" s="156"/>
      <c r="Q1015" s="156"/>
      <c r="R1015" s="157"/>
      <c r="S1015" s="157"/>
      <c r="T1015" s="157"/>
      <c r="U1015" s="157"/>
      <c r="V1015" s="157"/>
      <c r="W1015" s="157"/>
      <c r="X1015" s="157"/>
      <c r="Y1015" s="157"/>
      <c r="Z1015" s="147"/>
      <c r="AA1015" s="147"/>
      <c r="AB1015" s="147"/>
      <c r="AC1015" s="147"/>
      <c r="AD1015" s="147"/>
      <c r="AE1015" s="147"/>
      <c r="AF1015" s="147"/>
      <c r="AG1015" s="147" t="s">
        <v>305</v>
      </c>
      <c r="AH1015" s="147">
        <v>0</v>
      </c>
      <c r="AI1015" s="147"/>
      <c r="AJ1015" s="147"/>
      <c r="AK1015" s="147"/>
      <c r="AL1015" s="147"/>
      <c r="AM1015" s="147"/>
      <c r="AN1015" s="147"/>
      <c r="AO1015" s="147"/>
      <c r="AP1015" s="147"/>
      <c r="AQ1015" s="147"/>
      <c r="AR1015" s="147"/>
      <c r="AS1015" s="147"/>
      <c r="AT1015" s="147"/>
      <c r="AU1015" s="147"/>
      <c r="AV1015" s="147"/>
      <c r="AW1015" s="147"/>
      <c r="AX1015" s="147"/>
      <c r="AY1015" s="147"/>
      <c r="AZ1015" s="147"/>
      <c r="BA1015" s="147"/>
      <c r="BB1015" s="147"/>
      <c r="BC1015" s="147"/>
      <c r="BD1015" s="147"/>
      <c r="BE1015" s="147"/>
      <c r="BF1015" s="147"/>
      <c r="BG1015" s="147"/>
      <c r="BH1015" s="147"/>
    </row>
    <row r="1016" spans="1:60" ht="22.5" outlineLevel="1" x14ac:dyDescent="0.2">
      <c r="A1016" s="173">
        <v>341</v>
      </c>
      <c r="B1016" s="174" t="s">
        <v>1454</v>
      </c>
      <c r="C1016" s="187" t="s">
        <v>1455</v>
      </c>
      <c r="D1016" s="175" t="s">
        <v>308</v>
      </c>
      <c r="E1016" s="176">
        <v>12.721</v>
      </c>
      <c r="F1016" s="177"/>
      <c r="G1016" s="178">
        <f>ROUND(E1016*F1016,2)</f>
        <v>0</v>
      </c>
      <c r="H1016" s="158"/>
      <c r="I1016" s="157">
        <f>ROUND(E1016*H1016,2)</f>
        <v>0</v>
      </c>
      <c r="J1016" s="158"/>
      <c r="K1016" s="157">
        <f>ROUND(E1016*J1016,2)</f>
        <v>0</v>
      </c>
      <c r="L1016" s="157">
        <v>21</v>
      </c>
      <c r="M1016" s="157">
        <f>G1016*(1+L1016/100)</f>
        <v>0</v>
      </c>
      <c r="N1016" s="156">
        <v>0</v>
      </c>
      <c r="O1016" s="156">
        <f>ROUND(E1016*N1016,2)</f>
        <v>0</v>
      </c>
      <c r="P1016" s="156">
        <v>0</v>
      </c>
      <c r="Q1016" s="156">
        <f>ROUND(E1016*P1016,2)</f>
        <v>0</v>
      </c>
      <c r="R1016" s="157"/>
      <c r="S1016" s="157" t="s">
        <v>300</v>
      </c>
      <c r="T1016" s="157" t="s">
        <v>300</v>
      </c>
      <c r="U1016" s="157">
        <v>0.26400000000000001</v>
      </c>
      <c r="V1016" s="157">
        <f>ROUND(E1016*U1016,2)</f>
        <v>3.36</v>
      </c>
      <c r="W1016" s="157"/>
      <c r="X1016" s="157" t="s">
        <v>301</v>
      </c>
      <c r="Y1016" s="157" t="s">
        <v>302</v>
      </c>
      <c r="Z1016" s="147"/>
      <c r="AA1016" s="147"/>
      <c r="AB1016" s="147"/>
      <c r="AC1016" s="147"/>
      <c r="AD1016" s="147"/>
      <c r="AE1016" s="147"/>
      <c r="AF1016" s="147"/>
      <c r="AG1016" s="147" t="s">
        <v>303</v>
      </c>
      <c r="AH1016" s="147"/>
      <c r="AI1016" s="147"/>
      <c r="AJ1016" s="147"/>
      <c r="AK1016" s="147"/>
      <c r="AL1016" s="147"/>
      <c r="AM1016" s="147"/>
      <c r="AN1016" s="147"/>
      <c r="AO1016" s="147"/>
      <c r="AP1016" s="147"/>
      <c r="AQ1016" s="147"/>
      <c r="AR1016" s="147"/>
      <c r="AS1016" s="147"/>
      <c r="AT1016" s="147"/>
      <c r="AU1016" s="147"/>
      <c r="AV1016" s="147"/>
      <c r="AW1016" s="147"/>
      <c r="AX1016" s="147"/>
      <c r="AY1016" s="147"/>
      <c r="AZ1016" s="147"/>
      <c r="BA1016" s="147"/>
      <c r="BB1016" s="147"/>
      <c r="BC1016" s="147"/>
      <c r="BD1016" s="147"/>
      <c r="BE1016" s="147"/>
      <c r="BF1016" s="147"/>
      <c r="BG1016" s="147"/>
      <c r="BH1016" s="147"/>
    </row>
    <row r="1017" spans="1:60" ht="22.5" outlineLevel="2" x14ac:dyDescent="0.2">
      <c r="A1017" s="154"/>
      <c r="B1017" s="155"/>
      <c r="C1017" s="188" t="s">
        <v>780</v>
      </c>
      <c r="D1017" s="159"/>
      <c r="E1017" s="160">
        <v>1.325</v>
      </c>
      <c r="F1017" s="157"/>
      <c r="G1017" s="157"/>
      <c r="H1017" s="157"/>
      <c r="I1017" s="157"/>
      <c r="J1017" s="157"/>
      <c r="K1017" s="157"/>
      <c r="L1017" s="157"/>
      <c r="M1017" s="157"/>
      <c r="N1017" s="156"/>
      <c r="O1017" s="156"/>
      <c r="P1017" s="156"/>
      <c r="Q1017" s="156"/>
      <c r="R1017" s="157"/>
      <c r="S1017" s="157"/>
      <c r="T1017" s="157"/>
      <c r="U1017" s="157"/>
      <c r="V1017" s="157"/>
      <c r="W1017" s="157"/>
      <c r="X1017" s="157"/>
      <c r="Y1017" s="157"/>
      <c r="Z1017" s="147"/>
      <c r="AA1017" s="147"/>
      <c r="AB1017" s="147"/>
      <c r="AC1017" s="147"/>
      <c r="AD1017" s="147"/>
      <c r="AE1017" s="147"/>
      <c r="AF1017" s="147"/>
      <c r="AG1017" s="147" t="s">
        <v>305</v>
      </c>
      <c r="AH1017" s="147">
        <v>0</v>
      </c>
      <c r="AI1017" s="147"/>
      <c r="AJ1017" s="147"/>
      <c r="AK1017" s="147"/>
      <c r="AL1017" s="147"/>
      <c r="AM1017" s="147"/>
      <c r="AN1017" s="147"/>
      <c r="AO1017" s="147"/>
      <c r="AP1017" s="147"/>
      <c r="AQ1017" s="147"/>
      <c r="AR1017" s="147"/>
      <c r="AS1017" s="147"/>
      <c r="AT1017" s="147"/>
      <c r="AU1017" s="147"/>
      <c r="AV1017" s="147"/>
      <c r="AW1017" s="147"/>
      <c r="AX1017" s="147"/>
      <c r="AY1017" s="147"/>
      <c r="AZ1017" s="147"/>
      <c r="BA1017" s="147"/>
      <c r="BB1017" s="147"/>
      <c r="BC1017" s="147"/>
      <c r="BD1017" s="147"/>
      <c r="BE1017" s="147"/>
      <c r="BF1017" s="147"/>
      <c r="BG1017" s="147"/>
      <c r="BH1017" s="147"/>
    </row>
    <row r="1018" spans="1:60" ht="22.5" outlineLevel="3" x14ac:dyDescent="0.2">
      <c r="A1018" s="154"/>
      <c r="B1018" s="155"/>
      <c r="C1018" s="188" t="s">
        <v>1456</v>
      </c>
      <c r="D1018" s="159"/>
      <c r="E1018" s="160">
        <v>11.396000000000001</v>
      </c>
      <c r="F1018" s="157"/>
      <c r="G1018" s="157"/>
      <c r="H1018" s="157"/>
      <c r="I1018" s="157"/>
      <c r="J1018" s="157"/>
      <c r="K1018" s="157"/>
      <c r="L1018" s="157"/>
      <c r="M1018" s="157"/>
      <c r="N1018" s="156"/>
      <c r="O1018" s="156"/>
      <c r="P1018" s="156"/>
      <c r="Q1018" s="156"/>
      <c r="R1018" s="157"/>
      <c r="S1018" s="157"/>
      <c r="T1018" s="157"/>
      <c r="U1018" s="157"/>
      <c r="V1018" s="157"/>
      <c r="W1018" s="157"/>
      <c r="X1018" s="157"/>
      <c r="Y1018" s="157"/>
      <c r="Z1018" s="147"/>
      <c r="AA1018" s="147"/>
      <c r="AB1018" s="147"/>
      <c r="AC1018" s="147"/>
      <c r="AD1018" s="147"/>
      <c r="AE1018" s="147"/>
      <c r="AF1018" s="147"/>
      <c r="AG1018" s="147" t="s">
        <v>305</v>
      </c>
      <c r="AH1018" s="147">
        <v>0</v>
      </c>
      <c r="AI1018" s="147"/>
      <c r="AJ1018" s="147"/>
      <c r="AK1018" s="147"/>
      <c r="AL1018" s="147"/>
      <c r="AM1018" s="147"/>
      <c r="AN1018" s="147"/>
      <c r="AO1018" s="147"/>
      <c r="AP1018" s="147"/>
      <c r="AQ1018" s="147"/>
      <c r="AR1018" s="147"/>
      <c r="AS1018" s="147"/>
      <c r="AT1018" s="147"/>
      <c r="AU1018" s="147"/>
      <c r="AV1018" s="147"/>
      <c r="AW1018" s="147"/>
      <c r="AX1018" s="147"/>
      <c r="AY1018" s="147"/>
      <c r="AZ1018" s="147"/>
      <c r="BA1018" s="147"/>
      <c r="BB1018" s="147"/>
      <c r="BC1018" s="147"/>
      <c r="BD1018" s="147"/>
      <c r="BE1018" s="147"/>
      <c r="BF1018" s="147"/>
      <c r="BG1018" s="147"/>
      <c r="BH1018" s="147"/>
    </row>
    <row r="1019" spans="1:60" ht="22.5" outlineLevel="1" x14ac:dyDescent="0.2">
      <c r="A1019" s="173">
        <v>342</v>
      </c>
      <c r="B1019" s="174" t="s">
        <v>1457</v>
      </c>
      <c r="C1019" s="187" t="s">
        <v>1458</v>
      </c>
      <c r="D1019" s="175" t="s">
        <v>308</v>
      </c>
      <c r="E1019" s="176">
        <v>12.721</v>
      </c>
      <c r="F1019" s="177"/>
      <c r="G1019" s="178">
        <f>ROUND(E1019*F1019,2)</f>
        <v>0</v>
      </c>
      <c r="H1019" s="158"/>
      <c r="I1019" s="157">
        <f>ROUND(E1019*H1019,2)</f>
        <v>0</v>
      </c>
      <c r="J1019" s="158"/>
      <c r="K1019" s="157">
        <f>ROUND(E1019*J1019,2)</f>
        <v>0</v>
      </c>
      <c r="L1019" s="157">
        <v>21</v>
      </c>
      <c r="M1019" s="157">
        <f>G1019*(1+L1019/100)</f>
        <v>0</v>
      </c>
      <c r="N1019" s="156">
        <v>2.7550000000000002E-2</v>
      </c>
      <c r="O1019" s="156">
        <f>ROUND(E1019*N1019,2)</f>
        <v>0.35</v>
      </c>
      <c r="P1019" s="156">
        <v>0</v>
      </c>
      <c r="Q1019" s="156">
        <f>ROUND(E1019*P1019,2)</f>
        <v>0</v>
      </c>
      <c r="R1019" s="157"/>
      <c r="S1019" s="157" t="s">
        <v>300</v>
      </c>
      <c r="T1019" s="157" t="s">
        <v>300</v>
      </c>
      <c r="U1019" s="157">
        <v>0.114</v>
      </c>
      <c r="V1019" s="157">
        <f>ROUND(E1019*U1019,2)</f>
        <v>1.45</v>
      </c>
      <c r="W1019" s="157"/>
      <c r="X1019" s="157" t="s">
        <v>301</v>
      </c>
      <c r="Y1019" s="157" t="s">
        <v>302</v>
      </c>
      <c r="Z1019" s="147"/>
      <c r="AA1019" s="147"/>
      <c r="AB1019" s="147"/>
      <c r="AC1019" s="147"/>
      <c r="AD1019" s="147"/>
      <c r="AE1019" s="147"/>
      <c r="AF1019" s="147"/>
      <c r="AG1019" s="147" t="s">
        <v>303</v>
      </c>
      <c r="AH1019" s="147"/>
      <c r="AI1019" s="147"/>
      <c r="AJ1019" s="147"/>
      <c r="AK1019" s="147"/>
      <c r="AL1019" s="147"/>
      <c r="AM1019" s="147"/>
      <c r="AN1019" s="147"/>
      <c r="AO1019" s="147"/>
      <c r="AP1019" s="147"/>
      <c r="AQ1019" s="147"/>
      <c r="AR1019" s="147"/>
      <c r="AS1019" s="147"/>
      <c r="AT1019" s="147"/>
      <c r="AU1019" s="147"/>
      <c r="AV1019" s="147"/>
      <c r="AW1019" s="147"/>
      <c r="AX1019" s="147"/>
      <c r="AY1019" s="147"/>
      <c r="AZ1019" s="147"/>
      <c r="BA1019" s="147"/>
      <c r="BB1019" s="147"/>
      <c r="BC1019" s="147"/>
      <c r="BD1019" s="147"/>
      <c r="BE1019" s="147"/>
      <c r="BF1019" s="147"/>
      <c r="BG1019" s="147"/>
      <c r="BH1019" s="147"/>
    </row>
    <row r="1020" spans="1:60" ht="22.5" outlineLevel="2" x14ac:dyDescent="0.2">
      <c r="A1020" s="154"/>
      <c r="B1020" s="155"/>
      <c r="C1020" s="188" t="s">
        <v>780</v>
      </c>
      <c r="D1020" s="159"/>
      <c r="E1020" s="160">
        <v>1.325</v>
      </c>
      <c r="F1020" s="157"/>
      <c r="G1020" s="157"/>
      <c r="H1020" s="157"/>
      <c r="I1020" s="157"/>
      <c r="J1020" s="157"/>
      <c r="K1020" s="157"/>
      <c r="L1020" s="157"/>
      <c r="M1020" s="157"/>
      <c r="N1020" s="156"/>
      <c r="O1020" s="156"/>
      <c r="P1020" s="156"/>
      <c r="Q1020" s="156"/>
      <c r="R1020" s="157"/>
      <c r="S1020" s="157"/>
      <c r="T1020" s="157"/>
      <c r="U1020" s="157"/>
      <c r="V1020" s="157"/>
      <c r="W1020" s="157"/>
      <c r="X1020" s="157"/>
      <c r="Y1020" s="157"/>
      <c r="Z1020" s="147"/>
      <c r="AA1020" s="147"/>
      <c r="AB1020" s="147"/>
      <c r="AC1020" s="147"/>
      <c r="AD1020" s="147"/>
      <c r="AE1020" s="147"/>
      <c r="AF1020" s="147"/>
      <c r="AG1020" s="147" t="s">
        <v>305</v>
      </c>
      <c r="AH1020" s="147">
        <v>0</v>
      </c>
      <c r="AI1020" s="147"/>
      <c r="AJ1020" s="147"/>
      <c r="AK1020" s="147"/>
      <c r="AL1020" s="147"/>
      <c r="AM1020" s="147"/>
      <c r="AN1020" s="147"/>
      <c r="AO1020" s="147"/>
      <c r="AP1020" s="147"/>
      <c r="AQ1020" s="147"/>
      <c r="AR1020" s="147"/>
      <c r="AS1020" s="147"/>
      <c r="AT1020" s="147"/>
      <c r="AU1020" s="147"/>
      <c r="AV1020" s="147"/>
      <c r="AW1020" s="147"/>
      <c r="AX1020" s="147"/>
      <c r="AY1020" s="147"/>
      <c r="AZ1020" s="147"/>
      <c r="BA1020" s="147"/>
      <c r="BB1020" s="147"/>
      <c r="BC1020" s="147"/>
      <c r="BD1020" s="147"/>
      <c r="BE1020" s="147"/>
      <c r="BF1020" s="147"/>
      <c r="BG1020" s="147"/>
      <c r="BH1020" s="147"/>
    </row>
    <row r="1021" spans="1:60" ht="22.5" outlineLevel="3" x14ac:dyDescent="0.2">
      <c r="A1021" s="154"/>
      <c r="B1021" s="155"/>
      <c r="C1021" s="188" t="s">
        <v>1456</v>
      </c>
      <c r="D1021" s="159"/>
      <c r="E1021" s="160">
        <v>11.396000000000001</v>
      </c>
      <c r="F1021" s="157"/>
      <c r="G1021" s="157"/>
      <c r="H1021" s="157"/>
      <c r="I1021" s="157"/>
      <c r="J1021" s="157"/>
      <c r="K1021" s="157"/>
      <c r="L1021" s="157"/>
      <c r="M1021" s="157"/>
      <c r="N1021" s="156"/>
      <c r="O1021" s="156"/>
      <c r="P1021" s="156"/>
      <c r="Q1021" s="156"/>
      <c r="R1021" s="157"/>
      <c r="S1021" s="157"/>
      <c r="T1021" s="157"/>
      <c r="U1021" s="157"/>
      <c r="V1021" s="157"/>
      <c r="W1021" s="157"/>
      <c r="X1021" s="157"/>
      <c r="Y1021" s="157"/>
      <c r="Z1021" s="147"/>
      <c r="AA1021" s="147"/>
      <c r="AB1021" s="147"/>
      <c r="AC1021" s="147"/>
      <c r="AD1021" s="147"/>
      <c r="AE1021" s="147"/>
      <c r="AF1021" s="147"/>
      <c r="AG1021" s="147" t="s">
        <v>305</v>
      </c>
      <c r="AH1021" s="147">
        <v>0</v>
      </c>
      <c r="AI1021" s="147"/>
      <c r="AJ1021" s="147"/>
      <c r="AK1021" s="147"/>
      <c r="AL1021" s="147"/>
      <c r="AM1021" s="147"/>
      <c r="AN1021" s="147"/>
      <c r="AO1021" s="147"/>
      <c r="AP1021" s="147"/>
      <c r="AQ1021" s="147"/>
      <c r="AR1021" s="147"/>
      <c r="AS1021" s="147"/>
      <c r="AT1021" s="147"/>
      <c r="AU1021" s="147"/>
      <c r="AV1021" s="147"/>
      <c r="AW1021" s="147"/>
      <c r="AX1021" s="147"/>
      <c r="AY1021" s="147"/>
      <c r="AZ1021" s="147"/>
      <c r="BA1021" s="147"/>
      <c r="BB1021" s="147"/>
      <c r="BC1021" s="147"/>
      <c r="BD1021" s="147"/>
      <c r="BE1021" s="147"/>
      <c r="BF1021" s="147"/>
      <c r="BG1021" s="147"/>
      <c r="BH1021" s="147"/>
    </row>
    <row r="1022" spans="1:60" outlineLevel="1" x14ac:dyDescent="0.2">
      <c r="A1022" s="179">
        <v>343</v>
      </c>
      <c r="B1022" s="180" t="s">
        <v>1459</v>
      </c>
      <c r="C1022" s="189" t="s">
        <v>1460</v>
      </c>
      <c r="D1022" s="181" t="s">
        <v>348</v>
      </c>
      <c r="E1022" s="182">
        <v>2.2576200000000002</v>
      </c>
      <c r="F1022" s="183"/>
      <c r="G1022" s="184">
        <f>ROUND(E1022*F1022,2)</f>
        <v>0</v>
      </c>
      <c r="H1022" s="158"/>
      <c r="I1022" s="157">
        <f>ROUND(E1022*H1022,2)</f>
        <v>0</v>
      </c>
      <c r="J1022" s="158"/>
      <c r="K1022" s="157">
        <f>ROUND(E1022*J1022,2)</f>
        <v>0</v>
      </c>
      <c r="L1022" s="157">
        <v>21</v>
      </c>
      <c r="M1022" s="157">
        <f>G1022*(1+L1022/100)</f>
        <v>0</v>
      </c>
      <c r="N1022" s="156">
        <v>0</v>
      </c>
      <c r="O1022" s="156">
        <f>ROUND(E1022*N1022,2)</f>
        <v>0</v>
      </c>
      <c r="P1022" s="156">
        <v>0</v>
      </c>
      <c r="Q1022" s="156">
        <f>ROUND(E1022*P1022,2)</f>
        <v>0</v>
      </c>
      <c r="R1022" s="157"/>
      <c r="S1022" s="157" t="s">
        <v>300</v>
      </c>
      <c r="T1022" s="157" t="s">
        <v>300</v>
      </c>
      <c r="U1022" s="157">
        <v>1.321</v>
      </c>
      <c r="V1022" s="157">
        <f>ROUND(E1022*U1022,2)</f>
        <v>2.98</v>
      </c>
      <c r="W1022" s="157"/>
      <c r="X1022" s="157" t="s">
        <v>206</v>
      </c>
      <c r="Y1022" s="157" t="s">
        <v>302</v>
      </c>
      <c r="Z1022" s="147"/>
      <c r="AA1022" s="147"/>
      <c r="AB1022" s="147"/>
      <c r="AC1022" s="147"/>
      <c r="AD1022" s="147"/>
      <c r="AE1022" s="147"/>
      <c r="AF1022" s="147"/>
      <c r="AG1022" s="147" t="s">
        <v>458</v>
      </c>
      <c r="AH1022" s="147"/>
      <c r="AI1022" s="147"/>
      <c r="AJ1022" s="147"/>
      <c r="AK1022" s="147"/>
      <c r="AL1022" s="147"/>
      <c r="AM1022" s="147"/>
      <c r="AN1022" s="147"/>
      <c r="AO1022" s="147"/>
      <c r="AP1022" s="147"/>
      <c r="AQ1022" s="147"/>
      <c r="AR1022" s="147"/>
      <c r="AS1022" s="147"/>
      <c r="AT1022" s="147"/>
      <c r="AU1022" s="147"/>
      <c r="AV1022" s="147"/>
      <c r="AW1022" s="147"/>
      <c r="AX1022" s="147"/>
      <c r="AY1022" s="147"/>
      <c r="AZ1022" s="147"/>
      <c r="BA1022" s="147"/>
      <c r="BB1022" s="147"/>
      <c r="BC1022" s="147"/>
      <c r="BD1022" s="147"/>
      <c r="BE1022" s="147"/>
      <c r="BF1022" s="147"/>
      <c r="BG1022" s="147"/>
      <c r="BH1022" s="147"/>
    </row>
    <row r="1023" spans="1:60" x14ac:dyDescent="0.2">
      <c r="A1023" s="163" t="s">
        <v>295</v>
      </c>
      <c r="B1023" s="164" t="s">
        <v>253</v>
      </c>
      <c r="C1023" s="186" t="s">
        <v>254</v>
      </c>
      <c r="D1023" s="165"/>
      <c r="E1023" s="166"/>
      <c r="F1023" s="167"/>
      <c r="G1023" s="168">
        <f>SUMIF(AG1024:AG1054,"&lt;&gt;NOR",G1024:G1054)</f>
        <v>0</v>
      </c>
      <c r="H1023" s="162"/>
      <c r="I1023" s="162">
        <f>SUM(I1024:I1054)</f>
        <v>0</v>
      </c>
      <c r="J1023" s="162"/>
      <c r="K1023" s="162">
        <f>SUM(K1024:K1054)</f>
        <v>0</v>
      </c>
      <c r="L1023" s="162"/>
      <c r="M1023" s="162">
        <f>SUM(M1024:M1054)</f>
        <v>0</v>
      </c>
      <c r="N1023" s="161"/>
      <c r="O1023" s="161">
        <f>SUM(O1024:O1054)</f>
        <v>3.61</v>
      </c>
      <c r="P1023" s="161"/>
      <c r="Q1023" s="161">
        <f>SUM(Q1024:Q1054)</f>
        <v>4.96</v>
      </c>
      <c r="R1023" s="162"/>
      <c r="S1023" s="162"/>
      <c r="T1023" s="162"/>
      <c r="U1023" s="162"/>
      <c r="V1023" s="162">
        <f>SUM(V1024:V1054)</f>
        <v>349.28999999999996</v>
      </c>
      <c r="W1023" s="162"/>
      <c r="X1023" s="162"/>
      <c r="Y1023" s="162"/>
      <c r="AG1023" t="s">
        <v>296</v>
      </c>
    </row>
    <row r="1024" spans="1:60" ht="22.5" outlineLevel="1" x14ac:dyDescent="0.2">
      <c r="A1024" s="173">
        <v>344</v>
      </c>
      <c r="B1024" s="174" t="s">
        <v>1461</v>
      </c>
      <c r="C1024" s="187" t="s">
        <v>1462</v>
      </c>
      <c r="D1024" s="175" t="s">
        <v>355</v>
      </c>
      <c r="E1024" s="176">
        <v>36.86</v>
      </c>
      <c r="F1024" s="177"/>
      <c r="G1024" s="178">
        <f>ROUND(E1024*F1024,2)</f>
        <v>0</v>
      </c>
      <c r="H1024" s="158"/>
      <c r="I1024" s="157">
        <f>ROUND(E1024*H1024,2)</f>
        <v>0</v>
      </c>
      <c r="J1024" s="158"/>
      <c r="K1024" s="157">
        <f>ROUND(E1024*J1024,2)</f>
        <v>0</v>
      </c>
      <c r="L1024" s="157">
        <v>21</v>
      </c>
      <c r="M1024" s="157">
        <f>G1024*(1+L1024/100)</f>
        <v>0</v>
      </c>
      <c r="N1024" s="156">
        <v>1.3999999999999999E-4</v>
      </c>
      <c r="O1024" s="156">
        <f>ROUND(E1024*N1024,2)</f>
        <v>0.01</v>
      </c>
      <c r="P1024" s="156">
        <v>0</v>
      </c>
      <c r="Q1024" s="156">
        <f>ROUND(E1024*P1024,2)</f>
        <v>0</v>
      </c>
      <c r="R1024" s="157"/>
      <c r="S1024" s="157" t="s">
        <v>300</v>
      </c>
      <c r="T1024" s="157" t="s">
        <v>300</v>
      </c>
      <c r="U1024" s="157">
        <v>0.152</v>
      </c>
      <c r="V1024" s="157">
        <f>ROUND(E1024*U1024,2)</f>
        <v>5.6</v>
      </c>
      <c r="W1024" s="157"/>
      <c r="X1024" s="157" t="s">
        <v>301</v>
      </c>
      <c r="Y1024" s="157" t="s">
        <v>302</v>
      </c>
      <c r="Z1024" s="147"/>
      <c r="AA1024" s="147"/>
      <c r="AB1024" s="147"/>
      <c r="AC1024" s="147"/>
      <c r="AD1024" s="147"/>
      <c r="AE1024" s="147"/>
      <c r="AF1024" s="147"/>
      <c r="AG1024" s="147" t="s">
        <v>303</v>
      </c>
      <c r="AH1024" s="147"/>
      <c r="AI1024" s="147"/>
      <c r="AJ1024" s="147"/>
      <c r="AK1024" s="147"/>
      <c r="AL1024" s="147"/>
      <c r="AM1024" s="147"/>
      <c r="AN1024" s="147"/>
      <c r="AO1024" s="147"/>
      <c r="AP1024" s="147"/>
      <c r="AQ1024" s="147"/>
      <c r="AR1024" s="147"/>
      <c r="AS1024" s="147"/>
      <c r="AT1024" s="147"/>
      <c r="AU1024" s="147"/>
      <c r="AV1024" s="147"/>
      <c r="AW1024" s="147"/>
      <c r="AX1024" s="147"/>
      <c r="AY1024" s="147"/>
      <c r="AZ1024" s="147"/>
      <c r="BA1024" s="147"/>
      <c r="BB1024" s="147"/>
      <c r="BC1024" s="147"/>
      <c r="BD1024" s="147"/>
      <c r="BE1024" s="147"/>
      <c r="BF1024" s="147"/>
      <c r="BG1024" s="147"/>
      <c r="BH1024" s="147"/>
    </row>
    <row r="1025" spans="1:60" outlineLevel="2" x14ac:dyDescent="0.2">
      <c r="A1025" s="154"/>
      <c r="B1025" s="155"/>
      <c r="C1025" s="274" t="s">
        <v>1463</v>
      </c>
      <c r="D1025" s="275"/>
      <c r="E1025" s="275"/>
      <c r="F1025" s="275"/>
      <c r="G1025" s="275"/>
      <c r="H1025" s="157"/>
      <c r="I1025" s="157"/>
      <c r="J1025" s="157"/>
      <c r="K1025" s="157"/>
      <c r="L1025" s="157"/>
      <c r="M1025" s="157"/>
      <c r="N1025" s="156"/>
      <c r="O1025" s="156"/>
      <c r="P1025" s="156"/>
      <c r="Q1025" s="156"/>
      <c r="R1025" s="157"/>
      <c r="S1025" s="157"/>
      <c r="T1025" s="157"/>
      <c r="U1025" s="157"/>
      <c r="V1025" s="157"/>
      <c r="W1025" s="157"/>
      <c r="X1025" s="157"/>
      <c r="Y1025" s="157"/>
      <c r="Z1025" s="147"/>
      <c r="AA1025" s="147"/>
      <c r="AB1025" s="147"/>
      <c r="AC1025" s="147"/>
      <c r="AD1025" s="147"/>
      <c r="AE1025" s="147"/>
      <c r="AF1025" s="147"/>
      <c r="AG1025" s="147" t="s">
        <v>319</v>
      </c>
      <c r="AH1025" s="147"/>
      <c r="AI1025" s="147"/>
      <c r="AJ1025" s="147"/>
      <c r="AK1025" s="147"/>
      <c r="AL1025" s="147"/>
      <c r="AM1025" s="147"/>
      <c r="AN1025" s="147"/>
      <c r="AO1025" s="147"/>
      <c r="AP1025" s="147"/>
      <c r="AQ1025" s="147"/>
      <c r="AR1025" s="147"/>
      <c r="AS1025" s="147"/>
      <c r="AT1025" s="147"/>
      <c r="AU1025" s="147"/>
      <c r="AV1025" s="147"/>
      <c r="AW1025" s="147"/>
      <c r="AX1025" s="147"/>
      <c r="AY1025" s="147"/>
      <c r="AZ1025" s="147"/>
      <c r="BA1025" s="147"/>
      <c r="BB1025" s="147"/>
      <c r="BC1025" s="147"/>
      <c r="BD1025" s="147"/>
      <c r="BE1025" s="147"/>
      <c r="BF1025" s="147"/>
      <c r="BG1025" s="147"/>
      <c r="BH1025" s="147"/>
    </row>
    <row r="1026" spans="1:60" ht="22.5" outlineLevel="2" x14ac:dyDescent="0.2">
      <c r="A1026" s="154"/>
      <c r="B1026" s="155"/>
      <c r="C1026" s="188" t="s">
        <v>1464</v>
      </c>
      <c r="D1026" s="159"/>
      <c r="E1026" s="160">
        <v>10</v>
      </c>
      <c r="F1026" s="157"/>
      <c r="G1026" s="157"/>
      <c r="H1026" s="157"/>
      <c r="I1026" s="157"/>
      <c r="J1026" s="157"/>
      <c r="K1026" s="157"/>
      <c r="L1026" s="157"/>
      <c r="M1026" s="157"/>
      <c r="N1026" s="156"/>
      <c r="O1026" s="156"/>
      <c r="P1026" s="156"/>
      <c r="Q1026" s="156"/>
      <c r="R1026" s="157"/>
      <c r="S1026" s="157"/>
      <c r="T1026" s="157"/>
      <c r="U1026" s="157"/>
      <c r="V1026" s="157"/>
      <c r="W1026" s="157"/>
      <c r="X1026" s="157"/>
      <c r="Y1026" s="157"/>
      <c r="Z1026" s="147"/>
      <c r="AA1026" s="147"/>
      <c r="AB1026" s="147"/>
      <c r="AC1026" s="147"/>
      <c r="AD1026" s="147"/>
      <c r="AE1026" s="147"/>
      <c r="AF1026" s="147"/>
      <c r="AG1026" s="147" t="s">
        <v>305</v>
      </c>
      <c r="AH1026" s="147">
        <v>0</v>
      </c>
      <c r="AI1026" s="147"/>
      <c r="AJ1026" s="147"/>
      <c r="AK1026" s="147"/>
      <c r="AL1026" s="147"/>
      <c r="AM1026" s="147"/>
      <c r="AN1026" s="147"/>
      <c r="AO1026" s="147"/>
      <c r="AP1026" s="147"/>
      <c r="AQ1026" s="147"/>
      <c r="AR1026" s="147"/>
      <c r="AS1026" s="147"/>
      <c r="AT1026" s="147"/>
      <c r="AU1026" s="147"/>
      <c r="AV1026" s="147"/>
      <c r="AW1026" s="147"/>
      <c r="AX1026" s="147"/>
      <c r="AY1026" s="147"/>
      <c r="AZ1026" s="147"/>
      <c r="BA1026" s="147"/>
      <c r="BB1026" s="147"/>
      <c r="BC1026" s="147"/>
      <c r="BD1026" s="147"/>
      <c r="BE1026" s="147"/>
      <c r="BF1026" s="147"/>
      <c r="BG1026" s="147"/>
      <c r="BH1026" s="147"/>
    </row>
    <row r="1027" spans="1:60" ht="33.75" outlineLevel="3" x14ac:dyDescent="0.2">
      <c r="A1027" s="154"/>
      <c r="B1027" s="155"/>
      <c r="C1027" s="188" t="s">
        <v>1465</v>
      </c>
      <c r="D1027" s="159"/>
      <c r="E1027" s="160">
        <v>18.559999999999999</v>
      </c>
      <c r="F1027" s="157"/>
      <c r="G1027" s="157"/>
      <c r="H1027" s="157"/>
      <c r="I1027" s="157"/>
      <c r="J1027" s="157"/>
      <c r="K1027" s="157"/>
      <c r="L1027" s="157"/>
      <c r="M1027" s="157"/>
      <c r="N1027" s="156"/>
      <c r="O1027" s="156"/>
      <c r="P1027" s="156"/>
      <c r="Q1027" s="156"/>
      <c r="R1027" s="157"/>
      <c r="S1027" s="157"/>
      <c r="T1027" s="157"/>
      <c r="U1027" s="157"/>
      <c r="V1027" s="157"/>
      <c r="W1027" s="157"/>
      <c r="X1027" s="157"/>
      <c r="Y1027" s="157"/>
      <c r="Z1027" s="147"/>
      <c r="AA1027" s="147"/>
      <c r="AB1027" s="147"/>
      <c r="AC1027" s="147"/>
      <c r="AD1027" s="147"/>
      <c r="AE1027" s="147"/>
      <c r="AF1027" s="147"/>
      <c r="AG1027" s="147" t="s">
        <v>305</v>
      </c>
      <c r="AH1027" s="147">
        <v>0</v>
      </c>
      <c r="AI1027" s="147"/>
      <c r="AJ1027" s="147"/>
      <c r="AK1027" s="147"/>
      <c r="AL1027" s="147"/>
      <c r="AM1027" s="147"/>
      <c r="AN1027" s="147"/>
      <c r="AO1027" s="147"/>
      <c r="AP1027" s="147"/>
      <c r="AQ1027" s="147"/>
      <c r="AR1027" s="147"/>
      <c r="AS1027" s="147"/>
      <c r="AT1027" s="147"/>
      <c r="AU1027" s="147"/>
      <c r="AV1027" s="147"/>
      <c r="AW1027" s="147"/>
      <c r="AX1027" s="147"/>
      <c r="AY1027" s="147"/>
      <c r="AZ1027" s="147"/>
      <c r="BA1027" s="147"/>
      <c r="BB1027" s="147"/>
      <c r="BC1027" s="147"/>
      <c r="BD1027" s="147"/>
      <c r="BE1027" s="147"/>
      <c r="BF1027" s="147"/>
      <c r="BG1027" s="147"/>
      <c r="BH1027" s="147"/>
    </row>
    <row r="1028" spans="1:60" outlineLevel="3" x14ac:dyDescent="0.2">
      <c r="A1028" s="154"/>
      <c r="B1028" s="155"/>
      <c r="C1028" s="188" t="s">
        <v>1466</v>
      </c>
      <c r="D1028" s="159"/>
      <c r="E1028" s="160">
        <v>8.3000000000000007</v>
      </c>
      <c r="F1028" s="157"/>
      <c r="G1028" s="157"/>
      <c r="H1028" s="157"/>
      <c r="I1028" s="157"/>
      <c r="J1028" s="157"/>
      <c r="K1028" s="157"/>
      <c r="L1028" s="157"/>
      <c r="M1028" s="157"/>
      <c r="N1028" s="156"/>
      <c r="O1028" s="156"/>
      <c r="P1028" s="156"/>
      <c r="Q1028" s="156"/>
      <c r="R1028" s="157"/>
      <c r="S1028" s="157"/>
      <c r="T1028" s="157"/>
      <c r="U1028" s="157"/>
      <c r="V1028" s="157"/>
      <c r="W1028" s="157"/>
      <c r="X1028" s="157"/>
      <c r="Y1028" s="157"/>
      <c r="Z1028" s="147"/>
      <c r="AA1028" s="147"/>
      <c r="AB1028" s="147"/>
      <c r="AC1028" s="147"/>
      <c r="AD1028" s="147"/>
      <c r="AE1028" s="147"/>
      <c r="AF1028" s="147"/>
      <c r="AG1028" s="147" t="s">
        <v>305</v>
      </c>
      <c r="AH1028" s="147">
        <v>0</v>
      </c>
      <c r="AI1028" s="147"/>
      <c r="AJ1028" s="147"/>
      <c r="AK1028" s="147"/>
      <c r="AL1028" s="147"/>
      <c r="AM1028" s="147"/>
      <c r="AN1028" s="147"/>
      <c r="AO1028" s="147"/>
      <c r="AP1028" s="147"/>
      <c r="AQ1028" s="147"/>
      <c r="AR1028" s="147"/>
      <c r="AS1028" s="147"/>
      <c r="AT1028" s="147"/>
      <c r="AU1028" s="147"/>
      <c r="AV1028" s="147"/>
      <c r="AW1028" s="147"/>
      <c r="AX1028" s="147"/>
      <c r="AY1028" s="147"/>
      <c r="AZ1028" s="147"/>
      <c r="BA1028" s="147"/>
      <c r="BB1028" s="147"/>
      <c r="BC1028" s="147"/>
      <c r="BD1028" s="147"/>
      <c r="BE1028" s="147"/>
      <c r="BF1028" s="147"/>
      <c r="BG1028" s="147"/>
      <c r="BH1028" s="147"/>
    </row>
    <row r="1029" spans="1:60" outlineLevel="1" x14ac:dyDescent="0.2">
      <c r="A1029" s="173">
        <v>345</v>
      </c>
      <c r="B1029" s="174" t="s">
        <v>1467</v>
      </c>
      <c r="C1029" s="187" t="s">
        <v>1468</v>
      </c>
      <c r="D1029" s="175" t="s">
        <v>308</v>
      </c>
      <c r="E1029" s="176">
        <v>234.2</v>
      </c>
      <c r="F1029" s="177"/>
      <c r="G1029" s="178">
        <f>ROUND(E1029*F1029,2)</f>
        <v>0</v>
      </c>
      <c r="H1029" s="158"/>
      <c r="I1029" s="157">
        <f>ROUND(E1029*H1029,2)</f>
        <v>0</v>
      </c>
      <c r="J1029" s="158"/>
      <c r="K1029" s="157">
        <f>ROUND(E1029*J1029,2)</f>
        <v>0</v>
      </c>
      <c r="L1029" s="157">
        <v>21</v>
      </c>
      <c r="M1029" s="157">
        <f>G1029*(1+L1029/100)</f>
        <v>0</v>
      </c>
      <c r="N1029" s="156">
        <v>0</v>
      </c>
      <c r="O1029" s="156">
        <f>ROUND(E1029*N1029,2)</f>
        <v>0</v>
      </c>
      <c r="P1029" s="156">
        <v>0.02</v>
      </c>
      <c r="Q1029" s="156">
        <f>ROUND(E1029*P1029,2)</f>
        <v>4.68</v>
      </c>
      <c r="R1029" s="157"/>
      <c r="S1029" s="157" t="s">
        <v>300</v>
      </c>
      <c r="T1029" s="157" t="s">
        <v>300</v>
      </c>
      <c r="U1029" s="157">
        <v>0.24</v>
      </c>
      <c r="V1029" s="157">
        <f>ROUND(E1029*U1029,2)</f>
        <v>56.21</v>
      </c>
      <c r="W1029" s="157"/>
      <c r="X1029" s="157" t="s">
        <v>301</v>
      </c>
      <c r="Y1029" s="157" t="s">
        <v>302</v>
      </c>
      <c r="Z1029" s="147"/>
      <c r="AA1029" s="147"/>
      <c r="AB1029" s="147"/>
      <c r="AC1029" s="147"/>
      <c r="AD1029" s="147"/>
      <c r="AE1029" s="147"/>
      <c r="AF1029" s="147"/>
      <c r="AG1029" s="147" t="s">
        <v>303</v>
      </c>
      <c r="AH1029" s="147"/>
      <c r="AI1029" s="147"/>
      <c r="AJ1029" s="147"/>
      <c r="AK1029" s="147"/>
      <c r="AL1029" s="147"/>
      <c r="AM1029" s="147"/>
      <c r="AN1029" s="147"/>
      <c r="AO1029" s="147"/>
      <c r="AP1029" s="147"/>
      <c r="AQ1029" s="147"/>
      <c r="AR1029" s="147"/>
      <c r="AS1029" s="147"/>
      <c r="AT1029" s="147"/>
      <c r="AU1029" s="147"/>
      <c r="AV1029" s="147"/>
      <c r="AW1029" s="147"/>
      <c r="AX1029" s="147"/>
      <c r="AY1029" s="147"/>
      <c r="AZ1029" s="147"/>
      <c r="BA1029" s="147"/>
      <c r="BB1029" s="147"/>
      <c r="BC1029" s="147"/>
      <c r="BD1029" s="147"/>
      <c r="BE1029" s="147"/>
      <c r="BF1029" s="147"/>
      <c r="BG1029" s="147"/>
      <c r="BH1029" s="147"/>
    </row>
    <row r="1030" spans="1:60" outlineLevel="2" x14ac:dyDescent="0.2">
      <c r="A1030" s="154"/>
      <c r="B1030" s="155"/>
      <c r="C1030" s="188" t="s">
        <v>1469</v>
      </c>
      <c r="D1030" s="159"/>
      <c r="E1030" s="160">
        <v>112</v>
      </c>
      <c r="F1030" s="157"/>
      <c r="G1030" s="157"/>
      <c r="H1030" s="157"/>
      <c r="I1030" s="157"/>
      <c r="J1030" s="157"/>
      <c r="K1030" s="157"/>
      <c r="L1030" s="157"/>
      <c r="M1030" s="157"/>
      <c r="N1030" s="156"/>
      <c r="O1030" s="156"/>
      <c r="P1030" s="156"/>
      <c r="Q1030" s="156"/>
      <c r="R1030" s="157"/>
      <c r="S1030" s="157"/>
      <c r="T1030" s="157"/>
      <c r="U1030" s="157"/>
      <c r="V1030" s="157"/>
      <c r="W1030" s="157"/>
      <c r="X1030" s="157"/>
      <c r="Y1030" s="157"/>
      <c r="Z1030" s="147"/>
      <c r="AA1030" s="147"/>
      <c r="AB1030" s="147"/>
      <c r="AC1030" s="147"/>
      <c r="AD1030" s="147"/>
      <c r="AE1030" s="147"/>
      <c r="AF1030" s="147"/>
      <c r="AG1030" s="147" t="s">
        <v>305</v>
      </c>
      <c r="AH1030" s="147">
        <v>0</v>
      </c>
      <c r="AI1030" s="147"/>
      <c r="AJ1030" s="147"/>
      <c r="AK1030" s="147"/>
      <c r="AL1030" s="147"/>
      <c r="AM1030" s="147"/>
      <c r="AN1030" s="147"/>
      <c r="AO1030" s="147"/>
      <c r="AP1030" s="147"/>
      <c r="AQ1030" s="147"/>
      <c r="AR1030" s="147"/>
      <c r="AS1030" s="147"/>
      <c r="AT1030" s="147"/>
      <c r="AU1030" s="147"/>
      <c r="AV1030" s="147"/>
      <c r="AW1030" s="147"/>
      <c r="AX1030" s="147"/>
      <c r="AY1030" s="147"/>
      <c r="AZ1030" s="147"/>
      <c r="BA1030" s="147"/>
      <c r="BB1030" s="147"/>
      <c r="BC1030" s="147"/>
      <c r="BD1030" s="147"/>
      <c r="BE1030" s="147"/>
      <c r="BF1030" s="147"/>
      <c r="BG1030" s="147"/>
      <c r="BH1030" s="147"/>
    </row>
    <row r="1031" spans="1:60" outlineLevel="3" x14ac:dyDescent="0.2">
      <c r="A1031" s="154"/>
      <c r="B1031" s="155"/>
      <c r="C1031" s="188" t="s">
        <v>1470</v>
      </c>
      <c r="D1031" s="159"/>
      <c r="E1031" s="160">
        <v>122.2</v>
      </c>
      <c r="F1031" s="157"/>
      <c r="G1031" s="157"/>
      <c r="H1031" s="157"/>
      <c r="I1031" s="157"/>
      <c r="J1031" s="157"/>
      <c r="K1031" s="157"/>
      <c r="L1031" s="157"/>
      <c r="M1031" s="157"/>
      <c r="N1031" s="156"/>
      <c r="O1031" s="156"/>
      <c r="P1031" s="156"/>
      <c r="Q1031" s="156"/>
      <c r="R1031" s="157"/>
      <c r="S1031" s="157"/>
      <c r="T1031" s="157"/>
      <c r="U1031" s="157"/>
      <c r="V1031" s="157"/>
      <c r="W1031" s="157"/>
      <c r="X1031" s="157"/>
      <c r="Y1031" s="157"/>
      <c r="Z1031" s="147"/>
      <c r="AA1031" s="147"/>
      <c r="AB1031" s="147"/>
      <c r="AC1031" s="147"/>
      <c r="AD1031" s="147"/>
      <c r="AE1031" s="147"/>
      <c r="AF1031" s="147"/>
      <c r="AG1031" s="147" t="s">
        <v>305</v>
      </c>
      <c r="AH1031" s="147">
        <v>0</v>
      </c>
      <c r="AI1031" s="147"/>
      <c r="AJ1031" s="147"/>
      <c r="AK1031" s="147"/>
      <c r="AL1031" s="147"/>
      <c r="AM1031" s="147"/>
      <c r="AN1031" s="147"/>
      <c r="AO1031" s="147"/>
      <c r="AP1031" s="147"/>
      <c r="AQ1031" s="147"/>
      <c r="AR1031" s="147"/>
      <c r="AS1031" s="147"/>
      <c r="AT1031" s="147"/>
      <c r="AU1031" s="147"/>
      <c r="AV1031" s="147"/>
      <c r="AW1031" s="147"/>
      <c r="AX1031" s="147"/>
      <c r="AY1031" s="147"/>
      <c r="AZ1031" s="147"/>
      <c r="BA1031" s="147"/>
      <c r="BB1031" s="147"/>
      <c r="BC1031" s="147"/>
      <c r="BD1031" s="147"/>
      <c r="BE1031" s="147"/>
      <c r="BF1031" s="147"/>
      <c r="BG1031" s="147"/>
      <c r="BH1031" s="147"/>
    </row>
    <row r="1032" spans="1:60" ht="22.5" outlineLevel="1" x14ac:dyDescent="0.2">
      <c r="A1032" s="173">
        <v>346</v>
      </c>
      <c r="B1032" s="174" t="s">
        <v>1471</v>
      </c>
      <c r="C1032" s="187" t="s">
        <v>1472</v>
      </c>
      <c r="D1032" s="175" t="s">
        <v>308</v>
      </c>
      <c r="E1032" s="176">
        <v>271.5</v>
      </c>
      <c r="F1032" s="177"/>
      <c r="G1032" s="178">
        <f>ROUND(E1032*F1032,2)</f>
        <v>0</v>
      </c>
      <c r="H1032" s="158"/>
      <c r="I1032" s="157">
        <f>ROUND(E1032*H1032,2)</f>
        <v>0</v>
      </c>
      <c r="J1032" s="158"/>
      <c r="K1032" s="157">
        <f>ROUND(E1032*J1032,2)</f>
        <v>0</v>
      </c>
      <c r="L1032" s="157">
        <v>21</v>
      </c>
      <c r="M1032" s="157">
        <f>G1032*(1+L1032/100)</f>
        <v>0</v>
      </c>
      <c r="N1032" s="156">
        <v>0</v>
      </c>
      <c r="O1032" s="156">
        <f>ROUND(E1032*N1032,2)</f>
        <v>0</v>
      </c>
      <c r="P1032" s="156">
        <v>0</v>
      </c>
      <c r="Q1032" s="156">
        <f>ROUND(E1032*P1032,2)</f>
        <v>0</v>
      </c>
      <c r="R1032" s="157"/>
      <c r="S1032" s="157" t="s">
        <v>300</v>
      </c>
      <c r="T1032" s="157" t="s">
        <v>300</v>
      </c>
      <c r="U1032" s="157">
        <v>1.6E-2</v>
      </c>
      <c r="V1032" s="157">
        <f>ROUND(E1032*U1032,2)</f>
        <v>4.34</v>
      </c>
      <c r="W1032" s="157"/>
      <c r="X1032" s="157" t="s">
        <v>301</v>
      </c>
      <c r="Y1032" s="157" t="s">
        <v>302</v>
      </c>
      <c r="Z1032" s="147"/>
      <c r="AA1032" s="147"/>
      <c r="AB1032" s="147"/>
      <c r="AC1032" s="147"/>
      <c r="AD1032" s="147"/>
      <c r="AE1032" s="147"/>
      <c r="AF1032" s="147"/>
      <c r="AG1032" s="147" t="s">
        <v>303</v>
      </c>
      <c r="AH1032" s="147"/>
      <c r="AI1032" s="147"/>
      <c r="AJ1032" s="147"/>
      <c r="AK1032" s="147"/>
      <c r="AL1032" s="147"/>
      <c r="AM1032" s="147"/>
      <c r="AN1032" s="147"/>
      <c r="AO1032" s="147"/>
      <c r="AP1032" s="147"/>
      <c r="AQ1032" s="147"/>
      <c r="AR1032" s="147"/>
      <c r="AS1032" s="147"/>
      <c r="AT1032" s="147"/>
      <c r="AU1032" s="147"/>
      <c r="AV1032" s="147"/>
      <c r="AW1032" s="147"/>
      <c r="AX1032" s="147"/>
      <c r="AY1032" s="147"/>
      <c r="AZ1032" s="147"/>
      <c r="BA1032" s="147"/>
      <c r="BB1032" s="147"/>
      <c r="BC1032" s="147"/>
      <c r="BD1032" s="147"/>
      <c r="BE1032" s="147"/>
      <c r="BF1032" s="147"/>
      <c r="BG1032" s="147"/>
      <c r="BH1032" s="147"/>
    </row>
    <row r="1033" spans="1:60" outlineLevel="2" x14ac:dyDescent="0.2">
      <c r="A1033" s="154"/>
      <c r="B1033" s="155"/>
      <c r="C1033" s="188" t="s">
        <v>1473</v>
      </c>
      <c r="D1033" s="159"/>
      <c r="E1033" s="160">
        <v>153</v>
      </c>
      <c r="F1033" s="157"/>
      <c r="G1033" s="157"/>
      <c r="H1033" s="157"/>
      <c r="I1033" s="157"/>
      <c r="J1033" s="157"/>
      <c r="K1033" s="157"/>
      <c r="L1033" s="157"/>
      <c r="M1033" s="157"/>
      <c r="N1033" s="156"/>
      <c r="O1033" s="156"/>
      <c r="P1033" s="156"/>
      <c r="Q1033" s="156"/>
      <c r="R1033" s="157"/>
      <c r="S1033" s="157"/>
      <c r="T1033" s="157"/>
      <c r="U1033" s="157"/>
      <c r="V1033" s="157"/>
      <c r="W1033" s="157"/>
      <c r="X1033" s="157"/>
      <c r="Y1033" s="157"/>
      <c r="Z1033" s="147"/>
      <c r="AA1033" s="147"/>
      <c r="AB1033" s="147"/>
      <c r="AC1033" s="147"/>
      <c r="AD1033" s="147"/>
      <c r="AE1033" s="147"/>
      <c r="AF1033" s="147"/>
      <c r="AG1033" s="147" t="s">
        <v>305</v>
      </c>
      <c r="AH1033" s="147">
        <v>0</v>
      </c>
      <c r="AI1033" s="147"/>
      <c r="AJ1033" s="147"/>
      <c r="AK1033" s="147"/>
      <c r="AL1033" s="147"/>
      <c r="AM1033" s="147"/>
      <c r="AN1033" s="147"/>
      <c r="AO1033" s="147"/>
      <c r="AP1033" s="147"/>
      <c r="AQ1033" s="147"/>
      <c r="AR1033" s="147"/>
      <c r="AS1033" s="147"/>
      <c r="AT1033" s="147"/>
      <c r="AU1033" s="147"/>
      <c r="AV1033" s="147"/>
      <c r="AW1033" s="147"/>
      <c r="AX1033" s="147"/>
      <c r="AY1033" s="147"/>
      <c r="AZ1033" s="147"/>
      <c r="BA1033" s="147"/>
      <c r="BB1033" s="147"/>
      <c r="BC1033" s="147"/>
      <c r="BD1033" s="147"/>
      <c r="BE1033" s="147"/>
      <c r="BF1033" s="147"/>
      <c r="BG1033" s="147"/>
      <c r="BH1033" s="147"/>
    </row>
    <row r="1034" spans="1:60" outlineLevel="3" x14ac:dyDescent="0.2">
      <c r="A1034" s="154"/>
      <c r="B1034" s="155"/>
      <c r="C1034" s="188" t="s">
        <v>1474</v>
      </c>
      <c r="D1034" s="159"/>
      <c r="E1034" s="160">
        <v>118.5</v>
      </c>
      <c r="F1034" s="157"/>
      <c r="G1034" s="157"/>
      <c r="H1034" s="157"/>
      <c r="I1034" s="157"/>
      <c r="J1034" s="157"/>
      <c r="K1034" s="157"/>
      <c r="L1034" s="157"/>
      <c r="M1034" s="157"/>
      <c r="N1034" s="156"/>
      <c r="O1034" s="156"/>
      <c r="P1034" s="156"/>
      <c r="Q1034" s="156"/>
      <c r="R1034" s="157"/>
      <c r="S1034" s="157"/>
      <c r="T1034" s="157"/>
      <c r="U1034" s="157"/>
      <c r="V1034" s="157"/>
      <c r="W1034" s="157"/>
      <c r="X1034" s="157"/>
      <c r="Y1034" s="157"/>
      <c r="Z1034" s="147"/>
      <c r="AA1034" s="147"/>
      <c r="AB1034" s="147"/>
      <c r="AC1034" s="147"/>
      <c r="AD1034" s="147"/>
      <c r="AE1034" s="147"/>
      <c r="AF1034" s="147"/>
      <c r="AG1034" s="147" t="s">
        <v>305</v>
      </c>
      <c r="AH1034" s="147">
        <v>0</v>
      </c>
      <c r="AI1034" s="147"/>
      <c r="AJ1034" s="147"/>
      <c r="AK1034" s="147"/>
      <c r="AL1034" s="147"/>
      <c r="AM1034" s="147"/>
      <c r="AN1034" s="147"/>
      <c r="AO1034" s="147"/>
      <c r="AP1034" s="147"/>
      <c r="AQ1034" s="147"/>
      <c r="AR1034" s="147"/>
      <c r="AS1034" s="147"/>
      <c r="AT1034" s="147"/>
      <c r="AU1034" s="147"/>
      <c r="AV1034" s="147"/>
      <c r="AW1034" s="147"/>
      <c r="AX1034" s="147"/>
      <c r="AY1034" s="147"/>
      <c r="AZ1034" s="147"/>
      <c r="BA1034" s="147"/>
      <c r="BB1034" s="147"/>
      <c r="BC1034" s="147"/>
      <c r="BD1034" s="147"/>
      <c r="BE1034" s="147"/>
      <c r="BF1034" s="147"/>
      <c r="BG1034" s="147"/>
      <c r="BH1034" s="147"/>
    </row>
    <row r="1035" spans="1:60" outlineLevel="1" x14ac:dyDescent="0.2">
      <c r="A1035" s="173">
        <v>347</v>
      </c>
      <c r="B1035" s="174" t="s">
        <v>1475</v>
      </c>
      <c r="C1035" s="187" t="s">
        <v>1476</v>
      </c>
      <c r="D1035" s="175" t="s">
        <v>308</v>
      </c>
      <c r="E1035" s="176">
        <v>271.5</v>
      </c>
      <c r="F1035" s="177"/>
      <c r="G1035" s="178">
        <f>ROUND(E1035*F1035,2)</f>
        <v>0</v>
      </c>
      <c r="H1035" s="158"/>
      <c r="I1035" s="157">
        <f>ROUND(E1035*H1035,2)</f>
        <v>0</v>
      </c>
      <c r="J1035" s="158"/>
      <c r="K1035" s="157">
        <f>ROUND(E1035*J1035,2)</f>
        <v>0</v>
      </c>
      <c r="L1035" s="157">
        <v>21</v>
      </c>
      <c r="M1035" s="157">
        <f>G1035*(1+L1035/100)</f>
        <v>0</v>
      </c>
      <c r="N1035" s="156">
        <v>2.5999999999999998E-4</v>
      </c>
      <c r="O1035" s="156">
        <f>ROUND(E1035*N1035,2)</f>
        <v>7.0000000000000007E-2</v>
      </c>
      <c r="P1035" s="156">
        <v>0</v>
      </c>
      <c r="Q1035" s="156">
        <f>ROUND(E1035*P1035,2)</f>
        <v>0</v>
      </c>
      <c r="R1035" s="157"/>
      <c r="S1035" s="157" t="s">
        <v>300</v>
      </c>
      <c r="T1035" s="157" t="s">
        <v>300</v>
      </c>
      <c r="U1035" s="157">
        <v>0.88</v>
      </c>
      <c r="V1035" s="157">
        <f>ROUND(E1035*U1035,2)</f>
        <v>238.92</v>
      </c>
      <c r="W1035" s="157"/>
      <c r="X1035" s="157" t="s">
        <v>301</v>
      </c>
      <c r="Y1035" s="157" t="s">
        <v>302</v>
      </c>
      <c r="Z1035" s="147"/>
      <c r="AA1035" s="147"/>
      <c r="AB1035" s="147"/>
      <c r="AC1035" s="147"/>
      <c r="AD1035" s="147"/>
      <c r="AE1035" s="147"/>
      <c r="AF1035" s="147"/>
      <c r="AG1035" s="147" t="s">
        <v>303</v>
      </c>
      <c r="AH1035" s="147"/>
      <c r="AI1035" s="147"/>
      <c r="AJ1035" s="147"/>
      <c r="AK1035" s="147"/>
      <c r="AL1035" s="147"/>
      <c r="AM1035" s="147"/>
      <c r="AN1035" s="147"/>
      <c r="AO1035" s="147"/>
      <c r="AP1035" s="147"/>
      <c r="AQ1035" s="147"/>
      <c r="AR1035" s="147"/>
      <c r="AS1035" s="147"/>
      <c r="AT1035" s="147"/>
      <c r="AU1035" s="147"/>
      <c r="AV1035" s="147"/>
      <c r="AW1035" s="147"/>
      <c r="AX1035" s="147"/>
      <c r="AY1035" s="147"/>
      <c r="AZ1035" s="147"/>
      <c r="BA1035" s="147"/>
      <c r="BB1035" s="147"/>
      <c r="BC1035" s="147"/>
      <c r="BD1035" s="147"/>
      <c r="BE1035" s="147"/>
      <c r="BF1035" s="147"/>
      <c r="BG1035" s="147"/>
      <c r="BH1035" s="147"/>
    </row>
    <row r="1036" spans="1:60" outlineLevel="2" x14ac:dyDescent="0.2">
      <c r="A1036" s="154"/>
      <c r="B1036" s="155"/>
      <c r="C1036" s="274" t="s">
        <v>1477</v>
      </c>
      <c r="D1036" s="275"/>
      <c r="E1036" s="275"/>
      <c r="F1036" s="275"/>
      <c r="G1036" s="275"/>
      <c r="H1036" s="157"/>
      <c r="I1036" s="157"/>
      <c r="J1036" s="157"/>
      <c r="K1036" s="157"/>
      <c r="L1036" s="157"/>
      <c r="M1036" s="157"/>
      <c r="N1036" s="156"/>
      <c r="O1036" s="156"/>
      <c r="P1036" s="156"/>
      <c r="Q1036" s="156"/>
      <c r="R1036" s="157"/>
      <c r="S1036" s="157"/>
      <c r="T1036" s="157"/>
      <c r="U1036" s="157"/>
      <c r="V1036" s="157"/>
      <c r="W1036" s="157"/>
      <c r="X1036" s="157"/>
      <c r="Y1036" s="157"/>
      <c r="Z1036" s="147"/>
      <c r="AA1036" s="147"/>
      <c r="AB1036" s="147"/>
      <c r="AC1036" s="147"/>
      <c r="AD1036" s="147"/>
      <c r="AE1036" s="147"/>
      <c r="AF1036" s="147"/>
      <c r="AG1036" s="147" t="s">
        <v>319</v>
      </c>
      <c r="AH1036" s="147"/>
      <c r="AI1036" s="147"/>
      <c r="AJ1036" s="147"/>
      <c r="AK1036" s="147"/>
      <c r="AL1036" s="147"/>
      <c r="AM1036" s="147"/>
      <c r="AN1036" s="147"/>
      <c r="AO1036" s="147"/>
      <c r="AP1036" s="147"/>
      <c r="AQ1036" s="147"/>
      <c r="AR1036" s="147"/>
      <c r="AS1036" s="147"/>
      <c r="AT1036" s="147"/>
      <c r="AU1036" s="147"/>
      <c r="AV1036" s="147"/>
      <c r="AW1036" s="147"/>
      <c r="AX1036" s="147"/>
      <c r="AY1036" s="147"/>
      <c r="AZ1036" s="147"/>
      <c r="BA1036" s="147"/>
      <c r="BB1036" s="147"/>
      <c r="BC1036" s="147"/>
      <c r="BD1036" s="147"/>
      <c r="BE1036" s="147"/>
      <c r="BF1036" s="147"/>
      <c r="BG1036" s="147"/>
      <c r="BH1036" s="147"/>
    </row>
    <row r="1037" spans="1:60" outlineLevel="2" x14ac:dyDescent="0.2">
      <c r="A1037" s="154"/>
      <c r="B1037" s="155"/>
      <c r="C1037" s="188" t="s">
        <v>1473</v>
      </c>
      <c r="D1037" s="159"/>
      <c r="E1037" s="160">
        <v>153</v>
      </c>
      <c r="F1037" s="157"/>
      <c r="G1037" s="157"/>
      <c r="H1037" s="157"/>
      <c r="I1037" s="157"/>
      <c r="J1037" s="157"/>
      <c r="K1037" s="157"/>
      <c r="L1037" s="157"/>
      <c r="M1037" s="157"/>
      <c r="N1037" s="156"/>
      <c r="O1037" s="156"/>
      <c r="P1037" s="156"/>
      <c r="Q1037" s="156"/>
      <c r="R1037" s="157"/>
      <c r="S1037" s="157"/>
      <c r="T1037" s="157"/>
      <c r="U1037" s="157"/>
      <c r="V1037" s="157"/>
      <c r="W1037" s="157"/>
      <c r="X1037" s="157"/>
      <c r="Y1037" s="157"/>
      <c r="Z1037" s="147"/>
      <c r="AA1037" s="147"/>
      <c r="AB1037" s="147"/>
      <c r="AC1037" s="147"/>
      <c r="AD1037" s="147"/>
      <c r="AE1037" s="147"/>
      <c r="AF1037" s="147"/>
      <c r="AG1037" s="147" t="s">
        <v>305</v>
      </c>
      <c r="AH1037" s="147">
        <v>0</v>
      </c>
      <c r="AI1037" s="147"/>
      <c r="AJ1037" s="147"/>
      <c r="AK1037" s="147"/>
      <c r="AL1037" s="147"/>
      <c r="AM1037" s="147"/>
      <c r="AN1037" s="147"/>
      <c r="AO1037" s="147"/>
      <c r="AP1037" s="147"/>
      <c r="AQ1037" s="147"/>
      <c r="AR1037" s="147"/>
      <c r="AS1037" s="147"/>
      <c r="AT1037" s="147"/>
      <c r="AU1037" s="147"/>
      <c r="AV1037" s="147"/>
      <c r="AW1037" s="147"/>
      <c r="AX1037" s="147"/>
      <c r="AY1037" s="147"/>
      <c r="AZ1037" s="147"/>
      <c r="BA1037" s="147"/>
      <c r="BB1037" s="147"/>
      <c r="BC1037" s="147"/>
      <c r="BD1037" s="147"/>
      <c r="BE1037" s="147"/>
      <c r="BF1037" s="147"/>
      <c r="BG1037" s="147"/>
      <c r="BH1037" s="147"/>
    </row>
    <row r="1038" spans="1:60" outlineLevel="3" x14ac:dyDescent="0.2">
      <c r="A1038" s="154"/>
      <c r="B1038" s="155"/>
      <c r="C1038" s="188" t="s">
        <v>1474</v>
      </c>
      <c r="D1038" s="159"/>
      <c r="E1038" s="160">
        <v>118.5</v>
      </c>
      <c r="F1038" s="157"/>
      <c r="G1038" s="157"/>
      <c r="H1038" s="157"/>
      <c r="I1038" s="157"/>
      <c r="J1038" s="157"/>
      <c r="K1038" s="157"/>
      <c r="L1038" s="157"/>
      <c r="M1038" s="157"/>
      <c r="N1038" s="156"/>
      <c r="O1038" s="156"/>
      <c r="P1038" s="156"/>
      <c r="Q1038" s="156"/>
      <c r="R1038" s="157"/>
      <c r="S1038" s="157"/>
      <c r="T1038" s="157"/>
      <c r="U1038" s="157"/>
      <c r="V1038" s="157"/>
      <c r="W1038" s="157"/>
      <c r="X1038" s="157"/>
      <c r="Y1038" s="157"/>
      <c r="Z1038" s="147"/>
      <c r="AA1038" s="147"/>
      <c r="AB1038" s="147"/>
      <c r="AC1038" s="147"/>
      <c r="AD1038" s="147"/>
      <c r="AE1038" s="147"/>
      <c r="AF1038" s="147"/>
      <c r="AG1038" s="147" t="s">
        <v>305</v>
      </c>
      <c r="AH1038" s="147">
        <v>0</v>
      </c>
      <c r="AI1038" s="147"/>
      <c r="AJ1038" s="147"/>
      <c r="AK1038" s="147"/>
      <c r="AL1038" s="147"/>
      <c r="AM1038" s="147"/>
      <c r="AN1038" s="147"/>
      <c r="AO1038" s="147"/>
      <c r="AP1038" s="147"/>
      <c r="AQ1038" s="147"/>
      <c r="AR1038" s="147"/>
      <c r="AS1038" s="147"/>
      <c r="AT1038" s="147"/>
      <c r="AU1038" s="147"/>
      <c r="AV1038" s="147"/>
      <c r="AW1038" s="147"/>
      <c r="AX1038" s="147"/>
      <c r="AY1038" s="147"/>
      <c r="AZ1038" s="147"/>
      <c r="BA1038" s="147"/>
      <c r="BB1038" s="147"/>
      <c r="BC1038" s="147"/>
      <c r="BD1038" s="147"/>
      <c r="BE1038" s="147"/>
      <c r="BF1038" s="147"/>
      <c r="BG1038" s="147"/>
      <c r="BH1038" s="147"/>
    </row>
    <row r="1039" spans="1:60" ht="22.5" outlineLevel="1" x14ac:dyDescent="0.2">
      <c r="A1039" s="173">
        <v>348</v>
      </c>
      <c r="B1039" s="174" t="s">
        <v>1478</v>
      </c>
      <c r="C1039" s="187" t="s">
        <v>1479</v>
      </c>
      <c r="D1039" s="175" t="s">
        <v>308</v>
      </c>
      <c r="E1039" s="176">
        <v>312.22500000000002</v>
      </c>
      <c r="F1039" s="177"/>
      <c r="G1039" s="178">
        <f>ROUND(E1039*F1039,2)</f>
        <v>0</v>
      </c>
      <c r="H1039" s="158"/>
      <c r="I1039" s="157">
        <f>ROUND(E1039*H1039,2)</f>
        <v>0</v>
      </c>
      <c r="J1039" s="158"/>
      <c r="K1039" s="157">
        <f>ROUND(E1039*J1039,2)</f>
        <v>0</v>
      </c>
      <c r="L1039" s="157">
        <v>21</v>
      </c>
      <c r="M1039" s="157">
        <f>G1039*(1+L1039/100)</f>
        <v>0</v>
      </c>
      <c r="N1039" s="156">
        <v>1.12E-2</v>
      </c>
      <c r="O1039" s="156">
        <f>ROUND(E1039*N1039,2)</f>
        <v>3.5</v>
      </c>
      <c r="P1039" s="156">
        <v>0</v>
      </c>
      <c r="Q1039" s="156">
        <f>ROUND(E1039*P1039,2)</f>
        <v>0</v>
      </c>
      <c r="R1039" s="157" t="s">
        <v>349</v>
      </c>
      <c r="S1039" s="157" t="s">
        <v>300</v>
      </c>
      <c r="T1039" s="157" t="s">
        <v>300</v>
      </c>
      <c r="U1039" s="157">
        <v>0</v>
      </c>
      <c r="V1039" s="157">
        <f>ROUND(E1039*U1039,2)</f>
        <v>0</v>
      </c>
      <c r="W1039" s="157"/>
      <c r="X1039" s="157" t="s">
        <v>334</v>
      </c>
      <c r="Y1039" s="157" t="s">
        <v>302</v>
      </c>
      <c r="Z1039" s="147"/>
      <c r="AA1039" s="147"/>
      <c r="AB1039" s="147"/>
      <c r="AC1039" s="147"/>
      <c r="AD1039" s="147"/>
      <c r="AE1039" s="147"/>
      <c r="AF1039" s="147"/>
      <c r="AG1039" s="147" t="s">
        <v>335</v>
      </c>
      <c r="AH1039" s="147"/>
      <c r="AI1039" s="147"/>
      <c r="AJ1039" s="147"/>
      <c r="AK1039" s="147"/>
      <c r="AL1039" s="147"/>
      <c r="AM1039" s="147"/>
      <c r="AN1039" s="147"/>
      <c r="AO1039" s="147"/>
      <c r="AP1039" s="147"/>
      <c r="AQ1039" s="147"/>
      <c r="AR1039" s="147"/>
      <c r="AS1039" s="147"/>
      <c r="AT1039" s="147"/>
      <c r="AU1039" s="147"/>
      <c r="AV1039" s="147"/>
      <c r="AW1039" s="147"/>
      <c r="AX1039" s="147"/>
      <c r="AY1039" s="147"/>
      <c r="AZ1039" s="147"/>
      <c r="BA1039" s="147"/>
      <c r="BB1039" s="147"/>
      <c r="BC1039" s="147"/>
      <c r="BD1039" s="147"/>
      <c r="BE1039" s="147"/>
      <c r="BF1039" s="147"/>
      <c r="BG1039" s="147"/>
      <c r="BH1039" s="147"/>
    </row>
    <row r="1040" spans="1:60" outlineLevel="2" x14ac:dyDescent="0.2">
      <c r="A1040" s="154"/>
      <c r="B1040" s="155"/>
      <c r="C1040" s="188" t="s">
        <v>1473</v>
      </c>
      <c r="D1040" s="159"/>
      <c r="E1040" s="160">
        <v>153</v>
      </c>
      <c r="F1040" s="157"/>
      <c r="G1040" s="157"/>
      <c r="H1040" s="157"/>
      <c r="I1040" s="157"/>
      <c r="J1040" s="157"/>
      <c r="K1040" s="157"/>
      <c r="L1040" s="157"/>
      <c r="M1040" s="157"/>
      <c r="N1040" s="156"/>
      <c r="O1040" s="156"/>
      <c r="P1040" s="156"/>
      <c r="Q1040" s="156"/>
      <c r="R1040" s="157"/>
      <c r="S1040" s="157"/>
      <c r="T1040" s="157"/>
      <c r="U1040" s="157"/>
      <c r="V1040" s="157"/>
      <c r="W1040" s="157"/>
      <c r="X1040" s="157"/>
      <c r="Y1040" s="157"/>
      <c r="Z1040" s="147"/>
      <c r="AA1040" s="147"/>
      <c r="AB1040" s="147"/>
      <c r="AC1040" s="147"/>
      <c r="AD1040" s="147"/>
      <c r="AE1040" s="147"/>
      <c r="AF1040" s="147"/>
      <c r="AG1040" s="147" t="s">
        <v>305</v>
      </c>
      <c r="AH1040" s="147">
        <v>0</v>
      </c>
      <c r="AI1040" s="147"/>
      <c r="AJ1040" s="147"/>
      <c r="AK1040" s="147"/>
      <c r="AL1040" s="147"/>
      <c r="AM1040" s="147"/>
      <c r="AN1040" s="147"/>
      <c r="AO1040" s="147"/>
      <c r="AP1040" s="147"/>
      <c r="AQ1040" s="147"/>
      <c r="AR1040" s="147"/>
      <c r="AS1040" s="147"/>
      <c r="AT1040" s="147"/>
      <c r="AU1040" s="147"/>
      <c r="AV1040" s="147"/>
      <c r="AW1040" s="147"/>
      <c r="AX1040" s="147"/>
      <c r="AY1040" s="147"/>
      <c r="AZ1040" s="147"/>
      <c r="BA1040" s="147"/>
      <c r="BB1040" s="147"/>
      <c r="BC1040" s="147"/>
      <c r="BD1040" s="147"/>
      <c r="BE1040" s="147"/>
      <c r="BF1040" s="147"/>
      <c r="BG1040" s="147"/>
      <c r="BH1040" s="147"/>
    </row>
    <row r="1041" spans="1:60" outlineLevel="3" x14ac:dyDescent="0.2">
      <c r="A1041" s="154"/>
      <c r="B1041" s="155"/>
      <c r="C1041" s="188" t="s">
        <v>1474</v>
      </c>
      <c r="D1041" s="159"/>
      <c r="E1041" s="160">
        <v>118.5</v>
      </c>
      <c r="F1041" s="157"/>
      <c r="G1041" s="157"/>
      <c r="H1041" s="157"/>
      <c r="I1041" s="157"/>
      <c r="J1041" s="157"/>
      <c r="K1041" s="157"/>
      <c r="L1041" s="157"/>
      <c r="M1041" s="157"/>
      <c r="N1041" s="156"/>
      <c r="O1041" s="156"/>
      <c r="P1041" s="156"/>
      <c r="Q1041" s="156"/>
      <c r="R1041" s="157"/>
      <c r="S1041" s="157"/>
      <c r="T1041" s="157"/>
      <c r="U1041" s="157"/>
      <c r="V1041" s="157"/>
      <c r="W1041" s="157"/>
      <c r="X1041" s="157"/>
      <c r="Y1041" s="157"/>
      <c r="Z1041" s="147"/>
      <c r="AA1041" s="147"/>
      <c r="AB1041" s="147"/>
      <c r="AC1041" s="147"/>
      <c r="AD1041" s="147"/>
      <c r="AE1041" s="147"/>
      <c r="AF1041" s="147"/>
      <c r="AG1041" s="147" t="s">
        <v>305</v>
      </c>
      <c r="AH1041" s="147">
        <v>0</v>
      </c>
      <c r="AI1041" s="147"/>
      <c r="AJ1041" s="147"/>
      <c r="AK1041" s="147"/>
      <c r="AL1041" s="147"/>
      <c r="AM1041" s="147"/>
      <c r="AN1041" s="147"/>
      <c r="AO1041" s="147"/>
      <c r="AP1041" s="147"/>
      <c r="AQ1041" s="147"/>
      <c r="AR1041" s="147"/>
      <c r="AS1041" s="147"/>
      <c r="AT1041" s="147"/>
      <c r="AU1041" s="147"/>
      <c r="AV1041" s="147"/>
      <c r="AW1041" s="147"/>
      <c r="AX1041" s="147"/>
      <c r="AY1041" s="147"/>
      <c r="AZ1041" s="147"/>
      <c r="BA1041" s="147"/>
      <c r="BB1041" s="147"/>
      <c r="BC1041" s="147"/>
      <c r="BD1041" s="147"/>
      <c r="BE1041" s="147"/>
      <c r="BF1041" s="147"/>
      <c r="BG1041" s="147"/>
      <c r="BH1041" s="147"/>
    </row>
    <row r="1042" spans="1:60" outlineLevel="3" x14ac:dyDescent="0.2">
      <c r="A1042" s="154"/>
      <c r="B1042" s="155"/>
      <c r="C1042" s="195" t="s">
        <v>520</v>
      </c>
      <c r="D1042" s="193"/>
      <c r="E1042" s="194">
        <v>40.725000000000001</v>
      </c>
      <c r="F1042" s="157"/>
      <c r="G1042" s="157"/>
      <c r="H1042" s="157"/>
      <c r="I1042" s="157"/>
      <c r="J1042" s="157"/>
      <c r="K1042" s="157"/>
      <c r="L1042" s="157"/>
      <c r="M1042" s="157"/>
      <c r="N1042" s="156"/>
      <c r="O1042" s="156"/>
      <c r="P1042" s="156"/>
      <c r="Q1042" s="156"/>
      <c r="R1042" s="157"/>
      <c r="S1042" s="157"/>
      <c r="T1042" s="157"/>
      <c r="U1042" s="157"/>
      <c r="V1042" s="157"/>
      <c r="W1042" s="157"/>
      <c r="X1042" s="157"/>
      <c r="Y1042" s="157"/>
      <c r="Z1042" s="147"/>
      <c r="AA1042" s="147"/>
      <c r="AB1042" s="147"/>
      <c r="AC1042" s="147"/>
      <c r="AD1042" s="147"/>
      <c r="AE1042" s="147"/>
      <c r="AF1042" s="147"/>
      <c r="AG1042" s="147" t="s">
        <v>305</v>
      </c>
      <c r="AH1042" s="147">
        <v>4</v>
      </c>
      <c r="AI1042" s="147"/>
      <c r="AJ1042" s="147"/>
      <c r="AK1042" s="147"/>
      <c r="AL1042" s="147"/>
      <c r="AM1042" s="147"/>
      <c r="AN1042" s="147"/>
      <c r="AO1042" s="147"/>
      <c r="AP1042" s="147"/>
      <c r="AQ1042" s="147"/>
      <c r="AR1042" s="147"/>
      <c r="AS1042" s="147"/>
      <c r="AT1042" s="147"/>
      <c r="AU1042" s="147"/>
      <c r="AV1042" s="147"/>
      <c r="AW1042" s="147"/>
      <c r="AX1042" s="147"/>
      <c r="AY1042" s="147"/>
      <c r="AZ1042" s="147"/>
      <c r="BA1042" s="147"/>
      <c r="BB1042" s="147"/>
      <c r="BC1042" s="147"/>
      <c r="BD1042" s="147"/>
      <c r="BE1042" s="147"/>
      <c r="BF1042" s="147"/>
      <c r="BG1042" s="147"/>
      <c r="BH1042" s="147"/>
    </row>
    <row r="1043" spans="1:60" ht="22.5" outlineLevel="1" x14ac:dyDescent="0.2">
      <c r="A1043" s="173">
        <v>349</v>
      </c>
      <c r="B1043" s="174" t="s">
        <v>1480</v>
      </c>
      <c r="C1043" s="187" t="s">
        <v>1481</v>
      </c>
      <c r="D1043" s="175" t="s">
        <v>355</v>
      </c>
      <c r="E1043" s="176">
        <v>170.5</v>
      </c>
      <c r="F1043" s="177"/>
      <c r="G1043" s="178">
        <f>ROUND(E1043*F1043,2)</f>
        <v>0</v>
      </c>
      <c r="H1043" s="158"/>
      <c r="I1043" s="157">
        <f>ROUND(E1043*H1043,2)</f>
        <v>0</v>
      </c>
      <c r="J1043" s="158"/>
      <c r="K1043" s="157">
        <f>ROUND(E1043*J1043,2)</f>
        <v>0</v>
      </c>
      <c r="L1043" s="157">
        <v>21</v>
      </c>
      <c r="M1043" s="157">
        <f>G1043*(1+L1043/100)</f>
        <v>0</v>
      </c>
      <c r="N1043" s="156">
        <v>0</v>
      </c>
      <c r="O1043" s="156">
        <f>ROUND(E1043*N1043,2)</f>
        <v>0</v>
      </c>
      <c r="P1043" s="156">
        <v>0</v>
      </c>
      <c r="Q1043" s="156">
        <f>ROUND(E1043*P1043,2)</f>
        <v>0</v>
      </c>
      <c r="R1043" s="157"/>
      <c r="S1043" s="157" t="s">
        <v>300</v>
      </c>
      <c r="T1043" s="157" t="s">
        <v>300</v>
      </c>
      <c r="U1043" s="157">
        <v>0.18099999999999999</v>
      </c>
      <c r="V1043" s="157">
        <f>ROUND(E1043*U1043,2)</f>
        <v>30.86</v>
      </c>
      <c r="W1043" s="157"/>
      <c r="X1043" s="157" t="s">
        <v>301</v>
      </c>
      <c r="Y1043" s="157" t="s">
        <v>302</v>
      </c>
      <c r="Z1043" s="147"/>
      <c r="AA1043" s="147"/>
      <c r="AB1043" s="147"/>
      <c r="AC1043" s="147"/>
      <c r="AD1043" s="147"/>
      <c r="AE1043" s="147"/>
      <c r="AF1043" s="147"/>
      <c r="AG1043" s="147" t="s">
        <v>303</v>
      </c>
      <c r="AH1043" s="147"/>
      <c r="AI1043" s="147"/>
      <c r="AJ1043" s="147"/>
      <c r="AK1043" s="147"/>
      <c r="AL1043" s="147"/>
      <c r="AM1043" s="147"/>
      <c r="AN1043" s="147"/>
      <c r="AO1043" s="147"/>
      <c r="AP1043" s="147"/>
      <c r="AQ1043" s="147"/>
      <c r="AR1043" s="147"/>
      <c r="AS1043" s="147"/>
      <c r="AT1043" s="147"/>
      <c r="AU1043" s="147"/>
      <c r="AV1043" s="147"/>
      <c r="AW1043" s="147"/>
      <c r="AX1043" s="147"/>
      <c r="AY1043" s="147"/>
      <c r="AZ1043" s="147"/>
      <c r="BA1043" s="147"/>
      <c r="BB1043" s="147"/>
      <c r="BC1043" s="147"/>
      <c r="BD1043" s="147"/>
      <c r="BE1043" s="147"/>
      <c r="BF1043" s="147"/>
      <c r="BG1043" s="147"/>
      <c r="BH1043" s="147"/>
    </row>
    <row r="1044" spans="1:60" outlineLevel="2" x14ac:dyDescent="0.2">
      <c r="A1044" s="154"/>
      <c r="B1044" s="155"/>
      <c r="C1044" s="274" t="s">
        <v>1171</v>
      </c>
      <c r="D1044" s="275"/>
      <c r="E1044" s="275"/>
      <c r="F1044" s="275"/>
      <c r="G1044" s="275"/>
      <c r="H1044" s="157"/>
      <c r="I1044" s="157"/>
      <c r="J1044" s="157"/>
      <c r="K1044" s="157"/>
      <c r="L1044" s="157"/>
      <c r="M1044" s="157"/>
      <c r="N1044" s="156"/>
      <c r="O1044" s="156"/>
      <c r="P1044" s="156"/>
      <c r="Q1044" s="156"/>
      <c r="R1044" s="157"/>
      <c r="S1044" s="157"/>
      <c r="T1044" s="157"/>
      <c r="U1044" s="157"/>
      <c r="V1044" s="157"/>
      <c r="W1044" s="157"/>
      <c r="X1044" s="157"/>
      <c r="Y1044" s="157"/>
      <c r="Z1044" s="147"/>
      <c r="AA1044" s="147"/>
      <c r="AB1044" s="147"/>
      <c r="AC1044" s="147"/>
      <c r="AD1044" s="147"/>
      <c r="AE1044" s="147"/>
      <c r="AF1044" s="147"/>
      <c r="AG1044" s="147" t="s">
        <v>319</v>
      </c>
      <c r="AH1044" s="147"/>
      <c r="AI1044" s="147"/>
      <c r="AJ1044" s="147"/>
      <c r="AK1044" s="147"/>
      <c r="AL1044" s="147"/>
      <c r="AM1044" s="147"/>
      <c r="AN1044" s="147"/>
      <c r="AO1044" s="147"/>
      <c r="AP1044" s="147"/>
      <c r="AQ1044" s="147"/>
      <c r="AR1044" s="147"/>
      <c r="AS1044" s="147"/>
      <c r="AT1044" s="147"/>
      <c r="AU1044" s="147"/>
      <c r="AV1044" s="147"/>
      <c r="AW1044" s="147"/>
      <c r="AX1044" s="147"/>
      <c r="AY1044" s="147"/>
      <c r="AZ1044" s="147"/>
      <c r="BA1044" s="147"/>
      <c r="BB1044" s="147"/>
      <c r="BC1044" s="147"/>
      <c r="BD1044" s="147"/>
      <c r="BE1044" s="147"/>
      <c r="BF1044" s="147"/>
      <c r="BG1044" s="147"/>
      <c r="BH1044" s="147"/>
    </row>
    <row r="1045" spans="1:60" ht="33.75" outlineLevel="2" x14ac:dyDescent="0.2">
      <c r="A1045" s="154"/>
      <c r="B1045" s="155"/>
      <c r="C1045" s="188" t="s">
        <v>1482</v>
      </c>
      <c r="D1045" s="159"/>
      <c r="E1045" s="160">
        <v>101.26</v>
      </c>
      <c r="F1045" s="157"/>
      <c r="G1045" s="157"/>
      <c r="H1045" s="157"/>
      <c r="I1045" s="157"/>
      <c r="J1045" s="157"/>
      <c r="K1045" s="157"/>
      <c r="L1045" s="157"/>
      <c r="M1045" s="157"/>
      <c r="N1045" s="156"/>
      <c r="O1045" s="156"/>
      <c r="P1045" s="156"/>
      <c r="Q1045" s="156"/>
      <c r="R1045" s="157"/>
      <c r="S1045" s="157"/>
      <c r="T1045" s="157"/>
      <c r="U1045" s="157"/>
      <c r="V1045" s="157"/>
      <c r="W1045" s="157"/>
      <c r="X1045" s="157"/>
      <c r="Y1045" s="157"/>
      <c r="Z1045" s="147"/>
      <c r="AA1045" s="147"/>
      <c r="AB1045" s="147"/>
      <c r="AC1045" s="147"/>
      <c r="AD1045" s="147"/>
      <c r="AE1045" s="147"/>
      <c r="AF1045" s="147"/>
      <c r="AG1045" s="147" t="s">
        <v>305</v>
      </c>
      <c r="AH1045" s="147">
        <v>0</v>
      </c>
      <c r="AI1045" s="147"/>
      <c r="AJ1045" s="147"/>
      <c r="AK1045" s="147"/>
      <c r="AL1045" s="147"/>
      <c r="AM1045" s="147"/>
      <c r="AN1045" s="147"/>
      <c r="AO1045" s="147"/>
      <c r="AP1045" s="147"/>
      <c r="AQ1045" s="147"/>
      <c r="AR1045" s="147"/>
      <c r="AS1045" s="147"/>
      <c r="AT1045" s="147"/>
      <c r="AU1045" s="147"/>
      <c r="AV1045" s="147"/>
      <c r="AW1045" s="147"/>
      <c r="AX1045" s="147"/>
      <c r="AY1045" s="147"/>
      <c r="AZ1045" s="147"/>
      <c r="BA1045" s="147"/>
      <c r="BB1045" s="147"/>
      <c r="BC1045" s="147"/>
      <c r="BD1045" s="147"/>
      <c r="BE1045" s="147"/>
      <c r="BF1045" s="147"/>
      <c r="BG1045" s="147"/>
      <c r="BH1045" s="147"/>
    </row>
    <row r="1046" spans="1:60" ht="22.5" outlineLevel="3" x14ac:dyDescent="0.2">
      <c r="A1046" s="154"/>
      <c r="B1046" s="155"/>
      <c r="C1046" s="188" t="s">
        <v>1483</v>
      </c>
      <c r="D1046" s="159"/>
      <c r="E1046" s="160">
        <v>69.239999999999995</v>
      </c>
      <c r="F1046" s="157"/>
      <c r="G1046" s="157"/>
      <c r="H1046" s="157"/>
      <c r="I1046" s="157"/>
      <c r="J1046" s="157"/>
      <c r="K1046" s="157"/>
      <c r="L1046" s="157"/>
      <c r="M1046" s="157"/>
      <c r="N1046" s="156"/>
      <c r="O1046" s="156"/>
      <c r="P1046" s="156"/>
      <c r="Q1046" s="156"/>
      <c r="R1046" s="157"/>
      <c r="S1046" s="157"/>
      <c r="T1046" s="157"/>
      <c r="U1046" s="157"/>
      <c r="V1046" s="157"/>
      <c r="W1046" s="157"/>
      <c r="X1046" s="157"/>
      <c r="Y1046" s="157"/>
      <c r="Z1046" s="147"/>
      <c r="AA1046" s="147"/>
      <c r="AB1046" s="147"/>
      <c r="AC1046" s="147"/>
      <c r="AD1046" s="147"/>
      <c r="AE1046" s="147"/>
      <c r="AF1046" s="147"/>
      <c r="AG1046" s="147" t="s">
        <v>305</v>
      </c>
      <c r="AH1046" s="147">
        <v>0</v>
      </c>
      <c r="AI1046" s="147"/>
      <c r="AJ1046" s="147"/>
      <c r="AK1046" s="147"/>
      <c r="AL1046" s="147"/>
      <c r="AM1046" s="147"/>
      <c r="AN1046" s="147"/>
      <c r="AO1046" s="147"/>
      <c r="AP1046" s="147"/>
      <c r="AQ1046" s="147"/>
      <c r="AR1046" s="147"/>
      <c r="AS1046" s="147"/>
      <c r="AT1046" s="147"/>
      <c r="AU1046" s="147"/>
      <c r="AV1046" s="147"/>
      <c r="AW1046" s="147"/>
      <c r="AX1046" s="147"/>
      <c r="AY1046" s="147"/>
      <c r="AZ1046" s="147"/>
      <c r="BA1046" s="147"/>
      <c r="BB1046" s="147"/>
      <c r="BC1046" s="147"/>
      <c r="BD1046" s="147"/>
      <c r="BE1046" s="147"/>
      <c r="BF1046" s="147"/>
      <c r="BG1046" s="147"/>
      <c r="BH1046" s="147"/>
    </row>
    <row r="1047" spans="1:60" outlineLevel="1" x14ac:dyDescent="0.2">
      <c r="A1047" s="173">
        <v>350</v>
      </c>
      <c r="B1047" s="174" t="s">
        <v>1484</v>
      </c>
      <c r="C1047" s="187" t="s">
        <v>1485</v>
      </c>
      <c r="D1047" s="175" t="s">
        <v>355</v>
      </c>
      <c r="E1047" s="176">
        <v>187.55</v>
      </c>
      <c r="F1047" s="177"/>
      <c r="G1047" s="178">
        <f>ROUND(E1047*F1047,2)</f>
        <v>0</v>
      </c>
      <c r="H1047" s="158"/>
      <c r="I1047" s="157">
        <f>ROUND(E1047*H1047,2)</f>
        <v>0</v>
      </c>
      <c r="J1047" s="158"/>
      <c r="K1047" s="157">
        <f>ROUND(E1047*J1047,2)</f>
        <v>0</v>
      </c>
      <c r="L1047" s="157">
        <v>21</v>
      </c>
      <c r="M1047" s="157">
        <f>G1047*(1+L1047/100)</f>
        <v>0</v>
      </c>
      <c r="N1047" s="156">
        <v>1.4999999999999999E-4</v>
      </c>
      <c r="O1047" s="156">
        <f>ROUND(E1047*N1047,2)</f>
        <v>0.03</v>
      </c>
      <c r="P1047" s="156">
        <v>0</v>
      </c>
      <c r="Q1047" s="156">
        <f>ROUND(E1047*P1047,2)</f>
        <v>0</v>
      </c>
      <c r="R1047" s="157" t="s">
        <v>349</v>
      </c>
      <c r="S1047" s="157" t="s">
        <v>300</v>
      </c>
      <c r="T1047" s="157" t="s">
        <v>300</v>
      </c>
      <c r="U1047" s="157">
        <v>0</v>
      </c>
      <c r="V1047" s="157">
        <f>ROUND(E1047*U1047,2)</f>
        <v>0</v>
      </c>
      <c r="W1047" s="157"/>
      <c r="X1047" s="157" t="s">
        <v>334</v>
      </c>
      <c r="Y1047" s="157" t="s">
        <v>302</v>
      </c>
      <c r="Z1047" s="147"/>
      <c r="AA1047" s="147"/>
      <c r="AB1047" s="147"/>
      <c r="AC1047" s="147"/>
      <c r="AD1047" s="147"/>
      <c r="AE1047" s="147"/>
      <c r="AF1047" s="147"/>
      <c r="AG1047" s="147" t="s">
        <v>335</v>
      </c>
      <c r="AH1047" s="147"/>
      <c r="AI1047" s="147"/>
      <c r="AJ1047" s="147"/>
      <c r="AK1047" s="147"/>
      <c r="AL1047" s="147"/>
      <c r="AM1047" s="147"/>
      <c r="AN1047" s="147"/>
      <c r="AO1047" s="147"/>
      <c r="AP1047" s="147"/>
      <c r="AQ1047" s="147"/>
      <c r="AR1047" s="147"/>
      <c r="AS1047" s="147"/>
      <c r="AT1047" s="147"/>
      <c r="AU1047" s="147"/>
      <c r="AV1047" s="147"/>
      <c r="AW1047" s="147"/>
      <c r="AX1047" s="147"/>
      <c r="AY1047" s="147"/>
      <c r="AZ1047" s="147"/>
      <c r="BA1047" s="147"/>
      <c r="BB1047" s="147"/>
      <c r="BC1047" s="147"/>
      <c r="BD1047" s="147"/>
      <c r="BE1047" s="147"/>
      <c r="BF1047" s="147"/>
      <c r="BG1047" s="147"/>
      <c r="BH1047" s="147"/>
    </row>
    <row r="1048" spans="1:60" ht="33.75" outlineLevel="2" x14ac:dyDescent="0.2">
      <c r="A1048" s="154"/>
      <c r="B1048" s="155"/>
      <c r="C1048" s="188" t="s">
        <v>1482</v>
      </c>
      <c r="D1048" s="159"/>
      <c r="E1048" s="160">
        <v>101.26</v>
      </c>
      <c r="F1048" s="157"/>
      <c r="G1048" s="157"/>
      <c r="H1048" s="157"/>
      <c r="I1048" s="157"/>
      <c r="J1048" s="157"/>
      <c r="K1048" s="157"/>
      <c r="L1048" s="157"/>
      <c r="M1048" s="157"/>
      <c r="N1048" s="156"/>
      <c r="O1048" s="156"/>
      <c r="P1048" s="156"/>
      <c r="Q1048" s="156"/>
      <c r="R1048" s="157"/>
      <c r="S1048" s="157"/>
      <c r="T1048" s="157"/>
      <c r="U1048" s="157"/>
      <c r="V1048" s="157"/>
      <c r="W1048" s="157"/>
      <c r="X1048" s="157"/>
      <c r="Y1048" s="157"/>
      <c r="Z1048" s="147"/>
      <c r="AA1048" s="147"/>
      <c r="AB1048" s="147"/>
      <c r="AC1048" s="147"/>
      <c r="AD1048" s="147"/>
      <c r="AE1048" s="147"/>
      <c r="AF1048" s="147"/>
      <c r="AG1048" s="147" t="s">
        <v>305</v>
      </c>
      <c r="AH1048" s="147">
        <v>0</v>
      </c>
      <c r="AI1048" s="147"/>
      <c r="AJ1048" s="147"/>
      <c r="AK1048" s="147"/>
      <c r="AL1048" s="147"/>
      <c r="AM1048" s="147"/>
      <c r="AN1048" s="147"/>
      <c r="AO1048" s="147"/>
      <c r="AP1048" s="147"/>
      <c r="AQ1048" s="147"/>
      <c r="AR1048" s="147"/>
      <c r="AS1048" s="147"/>
      <c r="AT1048" s="147"/>
      <c r="AU1048" s="147"/>
      <c r="AV1048" s="147"/>
      <c r="AW1048" s="147"/>
      <c r="AX1048" s="147"/>
      <c r="AY1048" s="147"/>
      <c r="AZ1048" s="147"/>
      <c r="BA1048" s="147"/>
      <c r="BB1048" s="147"/>
      <c r="BC1048" s="147"/>
      <c r="BD1048" s="147"/>
      <c r="BE1048" s="147"/>
      <c r="BF1048" s="147"/>
      <c r="BG1048" s="147"/>
      <c r="BH1048" s="147"/>
    </row>
    <row r="1049" spans="1:60" ht="22.5" outlineLevel="3" x14ac:dyDescent="0.2">
      <c r="A1049" s="154"/>
      <c r="B1049" s="155"/>
      <c r="C1049" s="188" t="s">
        <v>1483</v>
      </c>
      <c r="D1049" s="159"/>
      <c r="E1049" s="160">
        <v>69.239999999999995</v>
      </c>
      <c r="F1049" s="157"/>
      <c r="G1049" s="157"/>
      <c r="H1049" s="157"/>
      <c r="I1049" s="157"/>
      <c r="J1049" s="157"/>
      <c r="K1049" s="157"/>
      <c r="L1049" s="157"/>
      <c r="M1049" s="157"/>
      <c r="N1049" s="156"/>
      <c r="O1049" s="156"/>
      <c r="P1049" s="156"/>
      <c r="Q1049" s="156"/>
      <c r="R1049" s="157"/>
      <c r="S1049" s="157"/>
      <c r="T1049" s="157"/>
      <c r="U1049" s="157"/>
      <c r="V1049" s="157"/>
      <c r="W1049" s="157"/>
      <c r="X1049" s="157"/>
      <c r="Y1049" s="157"/>
      <c r="Z1049" s="147"/>
      <c r="AA1049" s="147"/>
      <c r="AB1049" s="147"/>
      <c r="AC1049" s="147"/>
      <c r="AD1049" s="147"/>
      <c r="AE1049" s="147"/>
      <c r="AF1049" s="147"/>
      <c r="AG1049" s="147" t="s">
        <v>305</v>
      </c>
      <c r="AH1049" s="147">
        <v>0</v>
      </c>
      <c r="AI1049" s="147"/>
      <c r="AJ1049" s="147"/>
      <c r="AK1049" s="147"/>
      <c r="AL1049" s="147"/>
      <c r="AM1049" s="147"/>
      <c r="AN1049" s="147"/>
      <c r="AO1049" s="147"/>
      <c r="AP1049" s="147"/>
      <c r="AQ1049" s="147"/>
      <c r="AR1049" s="147"/>
      <c r="AS1049" s="147"/>
      <c r="AT1049" s="147"/>
      <c r="AU1049" s="147"/>
      <c r="AV1049" s="147"/>
      <c r="AW1049" s="147"/>
      <c r="AX1049" s="147"/>
      <c r="AY1049" s="147"/>
      <c r="AZ1049" s="147"/>
      <c r="BA1049" s="147"/>
      <c r="BB1049" s="147"/>
      <c r="BC1049" s="147"/>
      <c r="BD1049" s="147"/>
      <c r="BE1049" s="147"/>
      <c r="BF1049" s="147"/>
      <c r="BG1049" s="147"/>
      <c r="BH1049" s="147"/>
    </row>
    <row r="1050" spans="1:60" outlineLevel="3" x14ac:dyDescent="0.2">
      <c r="A1050" s="154"/>
      <c r="B1050" s="155"/>
      <c r="C1050" s="195" t="s">
        <v>1146</v>
      </c>
      <c r="D1050" s="193"/>
      <c r="E1050" s="194">
        <v>17.05</v>
      </c>
      <c r="F1050" s="157"/>
      <c r="G1050" s="157"/>
      <c r="H1050" s="157"/>
      <c r="I1050" s="157"/>
      <c r="J1050" s="157"/>
      <c r="K1050" s="157"/>
      <c r="L1050" s="157"/>
      <c r="M1050" s="157"/>
      <c r="N1050" s="156"/>
      <c r="O1050" s="156"/>
      <c r="P1050" s="156"/>
      <c r="Q1050" s="156"/>
      <c r="R1050" s="157"/>
      <c r="S1050" s="157"/>
      <c r="T1050" s="157"/>
      <c r="U1050" s="157"/>
      <c r="V1050" s="157"/>
      <c r="W1050" s="157"/>
      <c r="X1050" s="157"/>
      <c r="Y1050" s="157"/>
      <c r="Z1050" s="147"/>
      <c r="AA1050" s="147"/>
      <c r="AB1050" s="147"/>
      <c r="AC1050" s="147"/>
      <c r="AD1050" s="147"/>
      <c r="AE1050" s="147"/>
      <c r="AF1050" s="147"/>
      <c r="AG1050" s="147" t="s">
        <v>305</v>
      </c>
      <c r="AH1050" s="147">
        <v>4</v>
      </c>
      <c r="AI1050" s="147"/>
      <c r="AJ1050" s="147"/>
      <c r="AK1050" s="147"/>
      <c r="AL1050" s="147"/>
      <c r="AM1050" s="147"/>
      <c r="AN1050" s="147"/>
      <c r="AO1050" s="147"/>
      <c r="AP1050" s="147"/>
      <c r="AQ1050" s="147"/>
      <c r="AR1050" s="147"/>
      <c r="AS1050" s="147"/>
      <c r="AT1050" s="147"/>
      <c r="AU1050" s="147"/>
      <c r="AV1050" s="147"/>
      <c r="AW1050" s="147"/>
      <c r="AX1050" s="147"/>
      <c r="AY1050" s="147"/>
      <c r="AZ1050" s="147"/>
      <c r="BA1050" s="147"/>
      <c r="BB1050" s="147"/>
      <c r="BC1050" s="147"/>
      <c r="BD1050" s="147"/>
      <c r="BE1050" s="147"/>
      <c r="BF1050" s="147"/>
      <c r="BG1050" s="147"/>
      <c r="BH1050" s="147"/>
    </row>
    <row r="1051" spans="1:60" ht="22.5" outlineLevel="1" x14ac:dyDescent="0.2">
      <c r="A1051" s="173">
        <v>351</v>
      </c>
      <c r="B1051" s="174" t="s">
        <v>1486</v>
      </c>
      <c r="C1051" s="187" t="s">
        <v>1487</v>
      </c>
      <c r="D1051" s="175" t="s">
        <v>308</v>
      </c>
      <c r="E1051" s="176">
        <v>31</v>
      </c>
      <c r="F1051" s="177"/>
      <c r="G1051" s="178">
        <f>ROUND(E1051*F1051,2)</f>
        <v>0</v>
      </c>
      <c r="H1051" s="158"/>
      <c r="I1051" s="157">
        <f>ROUND(E1051*H1051,2)</f>
        <v>0</v>
      </c>
      <c r="J1051" s="158"/>
      <c r="K1051" s="157">
        <f>ROUND(E1051*J1051,2)</f>
        <v>0</v>
      </c>
      <c r="L1051" s="157">
        <v>21</v>
      </c>
      <c r="M1051" s="157">
        <f>G1051*(1+L1051/100)</f>
        <v>0</v>
      </c>
      <c r="N1051" s="156">
        <v>0</v>
      </c>
      <c r="O1051" s="156">
        <f>ROUND(E1051*N1051,2)</f>
        <v>0</v>
      </c>
      <c r="P1051" s="156">
        <v>8.9099999999999995E-3</v>
      </c>
      <c r="Q1051" s="156">
        <f>ROUND(E1051*P1051,2)</f>
        <v>0.28000000000000003</v>
      </c>
      <c r="R1051" s="157"/>
      <c r="S1051" s="157" t="s">
        <v>300</v>
      </c>
      <c r="T1051" s="157" t="s">
        <v>300</v>
      </c>
      <c r="U1051" s="157">
        <v>0.15</v>
      </c>
      <c r="V1051" s="157">
        <f>ROUND(E1051*U1051,2)</f>
        <v>4.6500000000000004</v>
      </c>
      <c r="W1051" s="157"/>
      <c r="X1051" s="157" t="s">
        <v>301</v>
      </c>
      <c r="Y1051" s="157" t="s">
        <v>302</v>
      </c>
      <c r="Z1051" s="147"/>
      <c r="AA1051" s="147"/>
      <c r="AB1051" s="147"/>
      <c r="AC1051" s="147"/>
      <c r="AD1051" s="147"/>
      <c r="AE1051" s="147"/>
      <c r="AF1051" s="147"/>
      <c r="AG1051" s="147" t="s">
        <v>303</v>
      </c>
      <c r="AH1051" s="147"/>
      <c r="AI1051" s="147"/>
      <c r="AJ1051" s="147"/>
      <c r="AK1051" s="147"/>
      <c r="AL1051" s="147"/>
      <c r="AM1051" s="147"/>
      <c r="AN1051" s="147"/>
      <c r="AO1051" s="147"/>
      <c r="AP1051" s="147"/>
      <c r="AQ1051" s="147"/>
      <c r="AR1051" s="147"/>
      <c r="AS1051" s="147"/>
      <c r="AT1051" s="147"/>
      <c r="AU1051" s="147"/>
      <c r="AV1051" s="147"/>
      <c r="AW1051" s="147"/>
      <c r="AX1051" s="147"/>
      <c r="AY1051" s="147"/>
      <c r="AZ1051" s="147"/>
      <c r="BA1051" s="147"/>
      <c r="BB1051" s="147"/>
      <c r="BC1051" s="147"/>
      <c r="BD1051" s="147"/>
      <c r="BE1051" s="147"/>
      <c r="BF1051" s="147"/>
      <c r="BG1051" s="147"/>
      <c r="BH1051" s="147"/>
    </row>
    <row r="1052" spans="1:60" outlineLevel="2" x14ac:dyDescent="0.2">
      <c r="A1052" s="154"/>
      <c r="B1052" s="155"/>
      <c r="C1052" s="274" t="s">
        <v>1488</v>
      </c>
      <c r="D1052" s="275"/>
      <c r="E1052" s="275"/>
      <c r="F1052" s="275"/>
      <c r="G1052" s="275"/>
      <c r="H1052" s="157"/>
      <c r="I1052" s="157"/>
      <c r="J1052" s="157"/>
      <c r="K1052" s="157"/>
      <c r="L1052" s="157"/>
      <c r="M1052" s="157"/>
      <c r="N1052" s="156"/>
      <c r="O1052" s="156"/>
      <c r="P1052" s="156"/>
      <c r="Q1052" s="156"/>
      <c r="R1052" s="157"/>
      <c r="S1052" s="157"/>
      <c r="T1052" s="157"/>
      <c r="U1052" s="157"/>
      <c r="V1052" s="157"/>
      <c r="W1052" s="157"/>
      <c r="X1052" s="157"/>
      <c r="Y1052" s="157"/>
      <c r="Z1052" s="147"/>
      <c r="AA1052" s="147"/>
      <c r="AB1052" s="147"/>
      <c r="AC1052" s="147"/>
      <c r="AD1052" s="147"/>
      <c r="AE1052" s="147"/>
      <c r="AF1052" s="147"/>
      <c r="AG1052" s="147" t="s">
        <v>319</v>
      </c>
      <c r="AH1052" s="147"/>
      <c r="AI1052" s="147"/>
      <c r="AJ1052" s="147"/>
      <c r="AK1052" s="147"/>
      <c r="AL1052" s="147"/>
      <c r="AM1052" s="147"/>
      <c r="AN1052" s="147"/>
      <c r="AO1052" s="147"/>
      <c r="AP1052" s="147"/>
      <c r="AQ1052" s="147"/>
      <c r="AR1052" s="147"/>
      <c r="AS1052" s="147"/>
      <c r="AT1052" s="147"/>
      <c r="AU1052" s="147"/>
      <c r="AV1052" s="147"/>
      <c r="AW1052" s="147"/>
      <c r="AX1052" s="147"/>
      <c r="AY1052" s="147"/>
      <c r="AZ1052" s="147"/>
      <c r="BA1052" s="147"/>
      <c r="BB1052" s="147"/>
      <c r="BC1052" s="147"/>
      <c r="BD1052" s="147"/>
      <c r="BE1052" s="147"/>
      <c r="BF1052" s="147"/>
      <c r="BG1052" s="147"/>
      <c r="BH1052" s="147"/>
    </row>
    <row r="1053" spans="1:60" outlineLevel="2" x14ac:dyDescent="0.2">
      <c r="A1053" s="154"/>
      <c r="B1053" s="155"/>
      <c r="C1053" s="188" t="s">
        <v>1489</v>
      </c>
      <c r="D1053" s="159"/>
      <c r="E1053" s="160">
        <v>31</v>
      </c>
      <c r="F1053" s="157"/>
      <c r="G1053" s="157"/>
      <c r="H1053" s="157"/>
      <c r="I1053" s="157"/>
      <c r="J1053" s="157"/>
      <c r="K1053" s="157"/>
      <c r="L1053" s="157"/>
      <c r="M1053" s="157"/>
      <c r="N1053" s="156"/>
      <c r="O1053" s="156"/>
      <c r="P1053" s="156"/>
      <c r="Q1053" s="156"/>
      <c r="R1053" s="157"/>
      <c r="S1053" s="157"/>
      <c r="T1053" s="157"/>
      <c r="U1053" s="157"/>
      <c r="V1053" s="157"/>
      <c r="W1053" s="157"/>
      <c r="X1053" s="157"/>
      <c r="Y1053" s="157"/>
      <c r="Z1053" s="147"/>
      <c r="AA1053" s="147"/>
      <c r="AB1053" s="147"/>
      <c r="AC1053" s="147"/>
      <c r="AD1053" s="147"/>
      <c r="AE1053" s="147"/>
      <c r="AF1053" s="147"/>
      <c r="AG1053" s="147" t="s">
        <v>305</v>
      </c>
      <c r="AH1053" s="147">
        <v>0</v>
      </c>
      <c r="AI1053" s="147"/>
      <c r="AJ1053" s="147"/>
      <c r="AK1053" s="147"/>
      <c r="AL1053" s="147"/>
      <c r="AM1053" s="147"/>
      <c r="AN1053" s="147"/>
      <c r="AO1053" s="147"/>
      <c r="AP1053" s="147"/>
      <c r="AQ1053" s="147"/>
      <c r="AR1053" s="147"/>
      <c r="AS1053" s="147"/>
      <c r="AT1053" s="147"/>
      <c r="AU1053" s="147"/>
      <c r="AV1053" s="147"/>
      <c r="AW1053" s="147"/>
      <c r="AX1053" s="147"/>
      <c r="AY1053" s="147"/>
      <c r="AZ1053" s="147"/>
      <c r="BA1053" s="147"/>
      <c r="BB1053" s="147"/>
      <c r="BC1053" s="147"/>
      <c r="BD1053" s="147"/>
      <c r="BE1053" s="147"/>
      <c r="BF1053" s="147"/>
      <c r="BG1053" s="147"/>
      <c r="BH1053" s="147"/>
    </row>
    <row r="1054" spans="1:60" outlineLevel="1" x14ac:dyDescent="0.2">
      <c r="A1054" s="179">
        <v>352</v>
      </c>
      <c r="B1054" s="180" t="s">
        <v>1490</v>
      </c>
      <c r="C1054" s="189" t="s">
        <v>1491</v>
      </c>
      <c r="D1054" s="181" t="s">
        <v>348</v>
      </c>
      <c r="E1054" s="182">
        <v>3.6008</v>
      </c>
      <c r="F1054" s="183"/>
      <c r="G1054" s="184">
        <f>ROUND(E1054*F1054,2)</f>
        <v>0</v>
      </c>
      <c r="H1054" s="158"/>
      <c r="I1054" s="157">
        <f>ROUND(E1054*H1054,2)</f>
        <v>0</v>
      </c>
      <c r="J1054" s="158"/>
      <c r="K1054" s="157">
        <f>ROUND(E1054*J1054,2)</f>
        <v>0</v>
      </c>
      <c r="L1054" s="157">
        <v>21</v>
      </c>
      <c r="M1054" s="157">
        <f>G1054*(1+L1054/100)</f>
        <v>0</v>
      </c>
      <c r="N1054" s="156">
        <v>0</v>
      </c>
      <c r="O1054" s="156">
        <f>ROUND(E1054*N1054,2)</f>
        <v>0</v>
      </c>
      <c r="P1054" s="156">
        <v>0</v>
      </c>
      <c r="Q1054" s="156">
        <f>ROUND(E1054*P1054,2)</f>
        <v>0</v>
      </c>
      <c r="R1054" s="157"/>
      <c r="S1054" s="157" t="s">
        <v>300</v>
      </c>
      <c r="T1054" s="157" t="s">
        <v>300</v>
      </c>
      <c r="U1054" s="157">
        <v>2.42</v>
      </c>
      <c r="V1054" s="157">
        <f>ROUND(E1054*U1054,2)</f>
        <v>8.7100000000000009</v>
      </c>
      <c r="W1054" s="157"/>
      <c r="X1054" s="157" t="s">
        <v>206</v>
      </c>
      <c r="Y1054" s="157" t="s">
        <v>302</v>
      </c>
      <c r="Z1054" s="147"/>
      <c r="AA1054" s="147"/>
      <c r="AB1054" s="147"/>
      <c r="AC1054" s="147"/>
      <c r="AD1054" s="147"/>
      <c r="AE1054" s="147"/>
      <c r="AF1054" s="147"/>
      <c r="AG1054" s="147" t="s">
        <v>458</v>
      </c>
      <c r="AH1054" s="147"/>
      <c r="AI1054" s="147"/>
      <c r="AJ1054" s="147"/>
      <c r="AK1054" s="147"/>
      <c r="AL1054" s="147"/>
      <c r="AM1054" s="147"/>
      <c r="AN1054" s="147"/>
      <c r="AO1054" s="147"/>
      <c r="AP1054" s="147"/>
      <c r="AQ1054" s="147"/>
      <c r="AR1054" s="147"/>
      <c r="AS1054" s="147"/>
      <c r="AT1054" s="147"/>
      <c r="AU1054" s="147"/>
      <c r="AV1054" s="147"/>
      <c r="AW1054" s="147"/>
      <c r="AX1054" s="147"/>
      <c r="AY1054" s="147"/>
      <c r="AZ1054" s="147"/>
      <c r="BA1054" s="147"/>
      <c r="BB1054" s="147"/>
      <c r="BC1054" s="147"/>
      <c r="BD1054" s="147"/>
      <c r="BE1054" s="147"/>
      <c r="BF1054" s="147"/>
      <c r="BG1054" s="147"/>
      <c r="BH1054" s="147"/>
    </row>
    <row r="1055" spans="1:60" x14ac:dyDescent="0.2">
      <c r="A1055" s="163" t="s">
        <v>295</v>
      </c>
      <c r="B1055" s="164" t="s">
        <v>255</v>
      </c>
      <c r="C1055" s="186" t="s">
        <v>256</v>
      </c>
      <c r="D1055" s="165"/>
      <c r="E1055" s="166"/>
      <c r="F1055" s="167"/>
      <c r="G1055" s="168">
        <f>SUMIF(AG1056:AG1079,"&lt;&gt;NOR",G1056:G1079)</f>
        <v>0</v>
      </c>
      <c r="H1055" s="162"/>
      <c r="I1055" s="162">
        <f>SUM(I1056:I1079)</f>
        <v>0</v>
      </c>
      <c r="J1055" s="162"/>
      <c r="K1055" s="162">
        <f>SUM(K1056:K1079)</f>
        <v>0</v>
      </c>
      <c r="L1055" s="162"/>
      <c r="M1055" s="162">
        <f>SUM(M1056:M1079)</f>
        <v>0</v>
      </c>
      <c r="N1055" s="161"/>
      <c r="O1055" s="161">
        <f>SUM(O1056:O1079)</f>
        <v>0.62999999999999989</v>
      </c>
      <c r="P1055" s="161"/>
      <c r="Q1055" s="161">
        <f>SUM(Q1056:Q1079)</f>
        <v>0.93</v>
      </c>
      <c r="R1055" s="162"/>
      <c r="S1055" s="162"/>
      <c r="T1055" s="162"/>
      <c r="U1055" s="162"/>
      <c r="V1055" s="162">
        <f>SUM(V1056:V1079)</f>
        <v>109.27000000000001</v>
      </c>
      <c r="W1055" s="162"/>
      <c r="X1055" s="162"/>
      <c r="Y1055" s="162"/>
      <c r="AG1055" t="s">
        <v>296</v>
      </c>
    </row>
    <row r="1056" spans="1:60" ht="22.5" outlineLevel="1" x14ac:dyDescent="0.2">
      <c r="A1056" s="173">
        <v>353</v>
      </c>
      <c r="B1056" s="174" t="s">
        <v>1492</v>
      </c>
      <c r="C1056" s="187" t="s">
        <v>1493</v>
      </c>
      <c r="D1056" s="175" t="s">
        <v>355</v>
      </c>
      <c r="E1056" s="176">
        <v>141.63999999999999</v>
      </c>
      <c r="F1056" s="177"/>
      <c r="G1056" s="178">
        <f>ROUND(E1056*F1056,2)</f>
        <v>0</v>
      </c>
      <c r="H1056" s="158"/>
      <c r="I1056" s="157">
        <f>ROUND(E1056*H1056,2)</f>
        <v>0</v>
      </c>
      <c r="J1056" s="158"/>
      <c r="K1056" s="157">
        <f>ROUND(E1056*J1056,2)</f>
        <v>0</v>
      </c>
      <c r="L1056" s="157">
        <v>21</v>
      </c>
      <c r="M1056" s="157">
        <f>G1056*(1+L1056/100)</f>
        <v>0</v>
      </c>
      <c r="N1056" s="156">
        <v>0</v>
      </c>
      <c r="O1056" s="156">
        <f>ROUND(E1056*N1056,2)</f>
        <v>0</v>
      </c>
      <c r="P1056" s="156">
        <v>8.0000000000000007E-5</v>
      </c>
      <c r="Q1056" s="156">
        <f>ROUND(E1056*P1056,2)</f>
        <v>0.01</v>
      </c>
      <c r="R1056" s="157"/>
      <c r="S1056" s="157" t="s">
        <v>300</v>
      </c>
      <c r="T1056" s="157" t="s">
        <v>300</v>
      </c>
      <c r="U1056" s="157">
        <v>3.5000000000000003E-2</v>
      </c>
      <c r="V1056" s="157">
        <f>ROUND(E1056*U1056,2)</f>
        <v>4.96</v>
      </c>
      <c r="W1056" s="157"/>
      <c r="X1056" s="157" t="s">
        <v>301</v>
      </c>
      <c r="Y1056" s="157" t="s">
        <v>302</v>
      </c>
      <c r="Z1056" s="147"/>
      <c r="AA1056" s="147"/>
      <c r="AB1056" s="147"/>
      <c r="AC1056" s="147"/>
      <c r="AD1056" s="147"/>
      <c r="AE1056" s="147"/>
      <c r="AF1056" s="147"/>
      <c r="AG1056" s="147" t="s">
        <v>303</v>
      </c>
      <c r="AH1056" s="147"/>
      <c r="AI1056" s="147"/>
      <c r="AJ1056" s="147"/>
      <c r="AK1056" s="147"/>
      <c r="AL1056" s="147"/>
      <c r="AM1056" s="147"/>
      <c r="AN1056" s="147"/>
      <c r="AO1056" s="147"/>
      <c r="AP1056" s="147"/>
      <c r="AQ1056" s="147"/>
      <c r="AR1056" s="147"/>
      <c r="AS1056" s="147"/>
      <c r="AT1056" s="147"/>
      <c r="AU1056" s="147"/>
      <c r="AV1056" s="147"/>
      <c r="AW1056" s="147"/>
      <c r="AX1056" s="147"/>
      <c r="AY1056" s="147"/>
      <c r="AZ1056" s="147"/>
      <c r="BA1056" s="147"/>
      <c r="BB1056" s="147"/>
      <c r="BC1056" s="147"/>
      <c r="BD1056" s="147"/>
      <c r="BE1056" s="147"/>
      <c r="BF1056" s="147"/>
      <c r="BG1056" s="147"/>
      <c r="BH1056" s="147"/>
    </row>
    <row r="1057" spans="1:60" ht="22.5" outlineLevel="2" x14ac:dyDescent="0.2">
      <c r="A1057" s="154"/>
      <c r="B1057" s="155"/>
      <c r="C1057" s="188" t="s">
        <v>1494</v>
      </c>
      <c r="D1057" s="159"/>
      <c r="E1057" s="160">
        <v>76.14</v>
      </c>
      <c r="F1057" s="157"/>
      <c r="G1057" s="157"/>
      <c r="H1057" s="157"/>
      <c r="I1057" s="157"/>
      <c r="J1057" s="157"/>
      <c r="K1057" s="157"/>
      <c r="L1057" s="157"/>
      <c r="M1057" s="157"/>
      <c r="N1057" s="156"/>
      <c r="O1057" s="156"/>
      <c r="P1057" s="156"/>
      <c r="Q1057" s="156"/>
      <c r="R1057" s="157"/>
      <c r="S1057" s="157"/>
      <c r="T1057" s="157"/>
      <c r="U1057" s="157"/>
      <c r="V1057" s="157"/>
      <c r="W1057" s="157"/>
      <c r="X1057" s="157"/>
      <c r="Y1057" s="157"/>
      <c r="Z1057" s="147"/>
      <c r="AA1057" s="147"/>
      <c r="AB1057" s="147"/>
      <c r="AC1057" s="147"/>
      <c r="AD1057" s="147"/>
      <c r="AE1057" s="147"/>
      <c r="AF1057" s="147"/>
      <c r="AG1057" s="147" t="s">
        <v>305</v>
      </c>
      <c r="AH1057" s="147">
        <v>0</v>
      </c>
      <c r="AI1057" s="147"/>
      <c r="AJ1057" s="147"/>
      <c r="AK1057" s="147"/>
      <c r="AL1057" s="147"/>
      <c r="AM1057" s="147"/>
      <c r="AN1057" s="147"/>
      <c r="AO1057" s="147"/>
      <c r="AP1057" s="147"/>
      <c r="AQ1057" s="147"/>
      <c r="AR1057" s="147"/>
      <c r="AS1057" s="147"/>
      <c r="AT1057" s="147"/>
      <c r="AU1057" s="147"/>
      <c r="AV1057" s="147"/>
      <c r="AW1057" s="147"/>
      <c r="AX1057" s="147"/>
      <c r="AY1057" s="147"/>
      <c r="AZ1057" s="147"/>
      <c r="BA1057" s="147"/>
      <c r="BB1057" s="147"/>
      <c r="BC1057" s="147"/>
      <c r="BD1057" s="147"/>
      <c r="BE1057" s="147"/>
      <c r="BF1057" s="147"/>
      <c r="BG1057" s="147"/>
      <c r="BH1057" s="147"/>
    </row>
    <row r="1058" spans="1:60" outlineLevel="3" x14ac:dyDescent="0.2">
      <c r="A1058" s="154"/>
      <c r="B1058" s="155"/>
      <c r="C1058" s="188" t="s">
        <v>1495</v>
      </c>
      <c r="D1058" s="159"/>
      <c r="E1058" s="160">
        <v>65.5</v>
      </c>
      <c r="F1058" s="157"/>
      <c r="G1058" s="157"/>
      <c r="H1058" s="157"/>
      <c r="I1058" s="157"/>
      <c r="J1058" s="157"/>
      <c r="K1058" s="157"/>
      <c r="L1058" s="157"/>
      <c r="M1058" s="157"/>
      <c r="N1058" s="156"/>
      <c r="O1058" s="156"/>
      <c r="P1058" s="156"/>
      <c r="Q1058" s="156"/>
      <c r="R1058" s="157"/>
      <c r="S1058" s="157"/>
      <c r="T1058" s="157"/>
      <c r="U1058" s="157"/>
      <c r="V1058" s="157"/>
      <c r="W1058" s="157"/>
      <c r="X1058" s="157"/>
      <c r="Y1058" s="157"/>
      <c r="Z1058" s="147"/>
      <c r="AA1058" s="147"/>
      <c r="AB1058" s="147"/>
      <c r="AC1058" s="147"/>
      <c r="AD1058" s="147"/>
      <c r="AE1058" s="147"/>
      <c r="AF1058" s="147"/>
      <c r="AG1058" s="147" t="s">
        <v>305</v>
      </c>
      <c r="AH1058" s="147">
        <v>0</v>
      </c>
      <c r="AI1058" s="147"/>
      <c r="AJ1058" s="147"/>
      <c r="AK1058" s="147"/>
      <c r="AL1058" s="147"/>
      <c r="AM1058" s="147"/>
      <c r="AN1058" s="147"/>
      <c r="AO1058" s="147"/>
      <c r="AP1058" s="147"/>
      <c r="AQ1058" s="147"/>
      <c r="AR1058" s="147"/>
      <c r="AS1058" s="147"/>
      <c r="AT1058" s="147"/>
      <c r="AU1058" s="147"/>
      <c r="AV1058" s="147"/>
      <c r="AW1058" s="147"/>
      <c r="AX1058" s="147"/>
      <c r="AY1058" s="147"/>
      <c r="AZ1058" s="147"/>
      <c r="BA1058" s="147"/>
      <c r="BB1058" s="147"/>
      <c r="BC1058" s="147"/>
      <c r="BD1058" s="147"/>
      <c r="BE1058" s="147"/>
      <c r="BF1058" s="147"/>
      <c r="BG1058" s="147"/>
      <c r="BH1058" s="147"/>
    </row>
    <row r="1059" spans="1:60" outlineLevel="1" x14ac:dyDescent="0.2">
      <c r="A1059" s="173">
        <v>354</v>
      </c>
      <c r="B1059" s="174" t="s">
        <v>1496</v>
      </c>
      <c r="C1059" s="187" t="s">
        <v>1497</v>
      </c>
      <c r="D1059" s="175" t="s">
        <v>308</v>
      </c>
      <c r="E1059" s="176">
        <v>130.80000000000001</v>
      </c>
      <c r="F1059" s="177"/>
      <c r="G1059" s="178">
        <f>ROUND(E1059*F1059,2)</f>
        <v>0</v>
      </c>
      <c r="H1059" s="158"/>
      <c r="I1059" s="157">
        <f>ROUND(E1059*H1059,2)</f>
        <v>0</v>
      </c>
      <c r="J1059" s="158"/>
      <c r="K1059" s="157">
        <f>ROUND(E1059*J1059,2)</f>
        <v>0</v>
      </c>
      <c r="L1059" s="157">
        <v>21</v>
      </c>
      <c r="M1059" s="157">
        <f>G1059*(1+L1059/100)</f>
        <v>0</v>
      </c>
      <c r="N1059" s="156">
        <v>3.8000000000000002E-4</v>
      </c>
      <c r="O1059" s="156">
        <f>ROUND(E1059*N1059,2)</f>
        <v>0.05</v>
      </c>
      <c r="P1059" s="156">
        <v>0</v>
      </c>
      <c r="Q1059" s="156">
        <f>ROUND(E1059*P1059,2)</f>
        <v>0</v>
      </c>
      <c r="R1059" s="157"/>
      <c r="S1059" s="157" t="s">
        <v>300</v>
      </c>
      <c r="T1059" s="157" t="s">
        <v>300</v>
      </c>
      <c r="U1059" s="157">
        <v>0.38</v>
      </c>
      <c r="V1059" s="157">
        <f>ROUND(E1059*U1059,2)</f>
        <v>49.7</v>
      </c>
      <c r="W1059" s="157"/>
      <c r="X1059" s="157" t="s">
        <v>301</v>
      </c>
      <c r="Y1059" s="157" t="s">
        <v>302</v>
      </c>
      <c r="Z1059" s="147"/>
      <c r="AA1059" s="147"/>
      <c r="AB1059" s="147"/>
      <c r="AC1059" s="147"/>
      <c r="AD1059" s="147"/>
      <c r="AE1059" s="147"/>
      <c r="AF1059" s="147"/>
      <c r="AG1059" s="147" t="s">
        <v>303</v>
      </c>
      <c r="AH1059" s="147"/>
      <c r="AI1059" s="147"/>
      <c r="AJ1059" s="147"/>
      <c r="AK1059" s="147"/>
      <c r="AL1059" s="147"/>
      <c r="AM1059" s="147"/>
      <c r="AN1059" s="147"/>
      <c r="AO1059" s="147"/>
      <c r="AP1059" s="147"/>
      <c r="AQ1059" s="147"/>
      <c r="AR1059" s="147"/>
      <c r="AS1059" s="147"/>
      <c r="AT1059" s="147"/>
      <c r="AU1059" s="147"/>
      <c r="AV1059" s="147"/>
      <c r="AW1059" s="147"/>
      <c r="AX1059" s="147"/>
      <c r="AY1059" s="147"/>
      <c r="AZ1059" s="147"/>
      <c r="BA1059" s="147"/>
      <c r="BB1059" s="147"/>
      <c r="BC1059" s="147"/>
      <c r="BD1059" s="147"/>
      <c r="BE1059" s="147"/>
      <c r="BF1059" s="147"/>
      <c r="BG1059" s="147"/>
      <c r="BH1059" s="147"/>
    </row>
    <row r="1060" spans="1:60" outlineLevel="2" x14ac:dyDescent="0.2">
      <c r="A1060" s="154"/>
      <c r="B1060" s="155"/>
      <c r="C1060" s="188" t="s">
        <v>1498</v>
      </c>
      <c r="D1060" s="159"/>
      <c r="E1060" s="160">
        <v>130.80000000000001</v>
      </c>
      <c r="F1060" s="157"/>
      <c r="G1060" s="157"/>
      <c r="H1060" s="157"/>
      <c r="I1060" s="157"/>
      <c r="J1060" s="157"/>
      <c r="K1060" s="157"/>
      <c r="L1060" s="157"/>
      <c r="M1060" s="157"/>
      <c r="N1060" s="156"/>
      <c r="O1060" s="156"/>
      <c r="P1060" s="156"/>
      <c r="Q1060" s="156"/>
      <c r="R1060" s="157"/>
      <c r="S1060" s="157"/>
      <c r="T1060" s="157"/>
      <c r="U1060" s="157"/>
      <c r="V1060" s="157"/>
      <c r="W1060" s="157"/>
      <c r="X1060" s="157"/>
      <c r="Y1060" s="157"/>
      <c r="Z1060" s="147"/>
      <c r="AA1060" s="147"/>
      <c r="AB1060" s="147"/>
      <c r="AC1060" s="147"/>
      <c r="AD1060" s="147"/>
      <c r="AE1060" s="147"/>
      <c r="AF1060" s="147"/>
      <c r="AG1060" s="147" t="s">
        <v>305</v>
      </c>
      <c r="AH1060" s="147">
        <v>0</v>
      </c>
      <c r="AI1060" s="147"/>
      <c r="AJ1060" s="147"/>
      <c r="AK1060" s="147"/>
      <c r="AL1060" s="147"/>
      <c r="AM1060" s="147"/>
      <c r="AN1060" s="147"/>
      <c r="AO1060" s="147"/>
      <c r="AP1060" s="147"/>
      <c r="AQ1060" s="147"/>
      <c r="AR1060" s="147"/>
      <c r="AS1060" s="147"/>
      <c r="AT1060" s="147"/>
      <c r="AU1060" s="147"/>
      <c r="AV1060" s="147"/>
      <c r="AW1060" s="147"/>
      <c r="AX1060" s="147"/>
      <c r="AY1060" s="147"/>
      <c r="AZ1060" s="147"/>
      <c r="BA1060" s="147"/>
      <c r="BB1060" s="147"/>
      <c r="BC1060" s="147"/>
      <c r="BD1060" s="147"/>
      <c r="BE1060" s="147"/>
      <c r="BF1060" s="147"/>
      <c r="BG1060" s="147"/>
      <c r="BH1060" s="147"/>
    </row>
    <row r="1061" spans="1:60" outlineLevel="1" x14ac:dyDescent="0.2">
      <c r="A1061" s="173">
        <v>355</v>
      </c>
      <c r="B1061" s="174" t="s">
        <v>1499</v>
      </c>
      <c r="C1061" s="187" t="s">
        <v>1500</v>
      </c>
      <c r="D1061" s="175" t="s">
        <v>355</v>
      </c>
      <c r="E1061" s="176">
        <v>109.08</v>
      </c>
      <c r="F1061" s="177"/>
      <c r="G1061" s="178">
        <f>ROUND(E1061*F1061,2)</f>
        <v>0</v>
      </c>
      <c r="H1061" s="158"/>
      <c r="I1061" s="157">
        <f>ROUND(E1061*H1061,2)</f>
        <v>0</v>
      </c>
      <c r="J1061" s="158"/>
      <c r="K1061" s="157">
        <f>ROUND(E1061*J1061,2)</f>
        <v>0</v>
      </c>
      <c r="L1061" s="157">
        <v>21</v>
      </c>
      <c r="M1061" s="157">
        <f>G1061*(1+L1061/100)</f>
        <v>0</v>
      </c>
      <c r="N1061" s="156">
        <v>2.4000000000000001E-4</v>
      </c>
      <c r="O1061" s="156">
        <f>ROUND(E1061*N1061,2)</f>
        <v>0.03</v>
      </c>
      <c r="P1061" s="156">
        <v>0</v>
      </c>
      <c r="Q1061" s="156">
        <f>ROUND(E1061*P1061,2)</f>
        <v>0</v>
      </c>
      <c r="R1061" s="157"/>
      <c r="S1061" s="157" t="s">
        <v>332</v>
      </c>
      <c r="T1061" s="157" t="s">
        <v>333</v>
      </c>
      <c r="U1061" s="157">
        <v>0.18</v>
      </c>
      <c r="V1061" s="157">
        <f>ROUND(E1061*U1061,2)</f>
        <v>19.63</v>
      </c>
      <c r="W1061" s="157"/>
      <c r="X1061" s="157" t="s">
        <v>301</v>
      </c>
      <c r="Y1061" s="157" t="s">
        <v>302</v>
      </c>
      <c r="Z1061" s="147"/>
      <c r="AA1061" s="147"/>
      <c r="AB1061" s="147"/>
      <c r="AC1061" s="147"/>
      <c r="AD1061" s="147"/>
      <c r="AE1061" s="147"/>
      <c r="AF1061" s="147"/>
      <c r="AG1061" s="147" t="s">
        <v>303</v>
      </c>
      <c r="AH1061" s="147"/>
      <c r="AI1061" s="147"/>
      <c r="AJ1061" s="147"/>
      <c r="AK1061" s="147"/>
      <c r="AL1061" s="147"/>
      <c r="AM1061" s="147"/>
      <c r="AN1061" s="147"/>
      <c r="AO1061" s="147"/>
      <c r="AP1061" s="147"/>
      <c r="AQ1061" s="147"/>
      <c r="AR1061" s="147"/>
      <c r="AS1061" s="147"/>
      <c r="AT1061" s="147"/>
      <c r="AU1061" s="147"/>
      <c r="AV1061" s="147"/>
      <c r="AW1061" s="147"/>
      <c r="AX1061" s="147"/>
      <c r="AY1061" s="147"/>
      <c r="AZ1061" s="147"/>
      <c r="BA1061" s="147"/>
      <c r="BB1061" s="147"/>
      <c r="BC1061" s="147"/>
      <c r="BD1061" s="147"/>
      <c r="BE1061" s="147"/>
      <c r="BF1061" s="147"/>
      <c r="BG1061" s="147"/>
      <c r="BH1061" s="147"/>
    </row>
    <row r="1062" spans="1:60" outlineLevel="2" x14ac:dyDescent="0.2">
      <c r="A1062" s="154"/>
      <c r="B1062" s="155"/>
      <c r="C1062" s="274" t="s">
        <v>1501</v>
      </c>
      <c r="D1062" s="275"/>
      <c r="E1062" s="275"/>
      <c r="F1062" s="275"/>
      <c r="G1062" s="275"/>
      <c r="H1062" s="157"/>
      <c r="I1062" s="157"/>
      <c r="J1062" s="157"/>
      <c r="K1062" s="157"/>
      <c r="L1062" s="157"/>
      <c r="M1062" s="157"/>
      <c r="N1062" s="156"/>
      <c r="O1062" s="156"/>
      <c r="P1062" s="156"/>
      <c r="Q1062" s="156"/>
      <c r="R1062" s="157"/>
      <c r="S1062" s="157"/>
      <c r="T1062" s="157"/>
      <c r="U1062" s="157"/>
      <c r="V1062" s="157"/>
      <c r="W1062" s="157"/>
      <c r="X1062" s="157"/>
      <c r="Y1062" s="157"/>
      <c r="Z1062" s="147"/>
      <c r="AA1062" s="147"/>
      <c r="AB1062" s="147"/>
      <c r="AC1062" s="147"/>
      <c r="AD1062" s="147"/>
      <c r="AE1062" s="147"/>
      <c r="AF1062" s="147"/>
      <c r="AG1062" s="147" t="s">
        <v>319</v>
      </c>
      <c r="AH1062" s="147"/>
      <c r="AI1062" s="147"/>
      <c r="AJ1062" s="147"/>
      <c r="AK1062" s="147"/>
      <c r="AL1062" s="147"/>
      <c r="AM1062" s="147"/>
      <c r="AN1062" s="147"/>
      <c r="AO1062" s="147"/>
      <c r="AP1062" s="147"/>
      <c r="AQ1062" s="147"/>
      <c r="AR1062" s="147"/>
      <c r="AS1062" s="147"/>
      <c r="AT1062" s="147"/>
      <c r="AU1062" s="147"/>
      <c r="AV1062" s="147"/>
      <c r="AW1062" s="147"/>
      <c r="AX1062" s="147"/>
      <c r="AY1062" s="147"/>
      <c r="AZ1062" s="147"/>
      <c r="BA1062" s="147"/>
      <c r="BB1062" s="147"/>
      <c r="BC1062" s="147"/>
      <c r="BD1062" s="147"/>
      <c r="BE1062" s="147"/>
      <c r="BF1062" s="147"/>
      <c r="BG1062" s="147"/>
      <c r="BH1062" s="147"/>
    </row>
    <row r="1063" spans="1:60" ht="22.5" outlineLevel="2" x14ac:dyDescent="0.2">
      <c r="A1063" s="154"/>
      <c r="B1063" s="155"/>
      <c r="C1063" s="188" t="s">
        <v>1502</v>
      </c>
      <c r="D1063" s="159"/>
      <c r="E1063" s="160">
        <v>97.98</v>
      </c>
      <c r="F1063" s="157"/>
      <c r="G1063" s="157"/>
      <c r="H1063" s="157"/>
      <c r="I1063" s="157"/>
      <c r="J1063" s="157"/>
      <c r="K1063" s="157"/>
      <c r="L1063" s="157"/>
      <c r="M1063" s="157"/>
      <c r="N1063" s="156"/>
      <c r="O1063" s="156"/>
      <c r="P1063" s="156"/>
      <c r="Q1063" s="156"/>
      <c r="R1063" s="157"/>
      <c r="S1063" s="157"/>
      <c r="T1063" s="157"/>
      <c r="U1063" s="157"/>
      <c r="V1063" s="157"/>
      <c r="W1063" s="157"/>
      <c r="X1063" s="157"/>
      <c r="Y1063" s="157"/>
      <c r="Z1063" s="147"/>
      <c r="AA1063" s="147"/>
      <c r="AB1063" s="147"/>
      <c r="AC1063" s="147"/>
      <c r="AD1063" s="147"/>
      <c r="AE1063" s="147"/>
      <c r="AF1063" s="147"/>
      <c r="AG1063" s="147" t="s">
        <v>305</v>
      </c>
      <c r="AH1063" s="147">
        <v>0</v>
      </c>
      <c r="AI1063" s="147"/>
      <c r="AJ1063" s="147"/>
      <c r="AK1063" s="147"/>
      <c r="AL1063" s="147"/>
      <c r="AM1063" s="147"/>
      <c r="AN1063" s="147"/>
      <c r="AO1063" s="147"/>
      <c r="AP1063" s="147"/>
      <c r="AQ1063" s="147"/>
      <c r="AR1063" s="147"/>
      <c r="AS1063" s="147"/>
      <c r="AT1063" s="147"/>
      <c r="AU1063" s="147"/>
      <c r="AV1063" s="147"/>
      <c r="AW1063" s="147"/>
      <c r="AX1063" s="147"/>
      <c r="AY1063" s="147"/>
      <c r="AZ1063" s="147"/>
      <c r="BA1063" s="147"/>
      <c r="BB1063" s="147"/>
      <c r="BC1063" s="147"/>
      <c r="BD1063" s="147"/>
      <c r="BE1063" s="147"/>
      <c r="BF1063" s="147"/>
      <c r="BG1063" s="147"/>
      <c r="BH1063" s="147"/>
    </row>
    <row r="1064" spans="1:60" outlineLevel="3" x14ac:dyDescent="0.2">
      <c r="A1064" s="154"/>
      <c r="B1064" s="155"/>
      <c r="C1064" s="188" t="s">
        <v>1503</v>
      </c>
      <c r="D1064" s="159"/>
      <c r="E1064" s="160">
        <v>11.1</v>
      </c>
      <c r="F1064" s="157"/>
      <c r="G1064" s="157"/>
      <c r="H1064" s="157"/>
      <c r="I1064" s="157"/>
      <c r="J1064" s="157"/>
      <c r="K1064" s="157"/>
      <c r="L1064" s="157"/>
      <c r="M1064" s="157"/>
      <c r="N1064" s="156"/>
      <c r="O1064" s="156"/>
      <c r="P1064" s="156"/>
      <c r="Q1064" s="156"/>
      <c r="R1064" s="157"/>
      <c r="S1064" s="157"/>
      <c r="T1064" s="157"/>
      <c r="U1064" s="157"/>
      <c r="V1064" s="157"/>
      <c r="W1064" s="157"/>
      <c r="X1064" s="157"/>
      <c r="Y1064" s="157"/>
      <c r="Z1064" s="147"/>
      <c r="AA1064" s="147"/>
      <c r="AB1064" s="147"/>
      <c r="AC1064" s="147"/>
      <c r="AD1064" s="147"/>
      <c r="AE1064" s="147"/>
      <c r="AF1064" s="147"/>
      <c r="AG1064" s="147" t="s">
        <v>305</v>
      </c>
      <c r="AH1064" s="147">
        <v>0</v>
      </c>
      <c r="AI1064" s="147"/>
      <c r="AJ1064" s="147"/>
      <c r="AK1064" s="147"/>
      <c r="AL1064" s="147"/>
      <c r="AM1064" s="147"/>
      <c r="AN1064" s="147"/>
      <c r="AO1064" s="147"/>
      <c r="AP1064" s="147"/>
      <c r="AQ1064" s="147"/>
      <c r="AR1064" s="147"/>
      <c r="AS1064" s="147"/>
      <c r="AT1064" s="147"/>
      <c r="AU1064" s="147"/>
      <c r="AV1064" s="147"/>
      <c r="AW1064" s="147"/>
      <c r="AX1064" s="147"/>
      <c r="AY1064" s="147"/>
      <c r="AZ1064" s="147"/>
      <c r="BA1064" s="147"/>
      <c r="BB1064" s="147"/>
      <c r="BC1064" s="147"/>
      <c r="BD1064" s="147"/>
      <c r="BE1064" s="147"/>
      <c r="BF1064" s="147"/>
      <c r="BG1064" s="147"/>
      <c r="BH1064" s="147"/>
    </row>
    <row r="1065" spans="1:60" ht="33.75" outlineLevel="1" x14ac:dyDescent="0.2">
      <c r="A1065" s="173">
        <v>356</v>
      </c>
      <c r="B1065" s="174" t="s">
        <v>1504</v>
      </c>
      <c r="C1065" s="187" t="s">
        <v>3713</v>
      </c>
      <c r="D1065" s="175" t="s">
        <v>308</v>
      </c>
      <c r="E1065" s="176">
        <v>162.96420000000001</v>
      </c>
      <c r="F1065" s="177"/>
      <c r="G1065" s="178">
        <f>ROUND(E1065*F1065,2)</f>
        <v>0</v>
      </c>
      <c r="H1065" s="158"/>
      <c r="I1065" s="157">
        <f>ROUND(E1065*H1065,2)</f>
        <v>0</v>
      </c>
      <c r="J1065" s="158"/>
      <c r="K1065" s="157">
        <f>ROUND(E1065*J1065,2)</f>
        <v>0</v>
      </c>
      <c r="L1065" s="157">
        <v>21</v>
      </c>
      <c r="M1065" s="157">
        <f>G1065*(1+L1065/100)</f>
        <v>0</v>
      </c>
      <c r="N1065" s="156">
        <v>2.8999999999999998E-3</v>
      </c>
      <c r="O1065" s="156">
        <f>ROUND(E1065*N1065,2)</f>
        <v>0.47</v>
      </c>
      <c r="P1065" s="156">
        <v>0</v>
      </c>
      <c r="Q1065" s="156">
        <f>ROUND(E1065*P1065,2)</f>
        <v>0</v>
      </c>
      <c r="R1065" s="157" t="s">
        <v>349</v>
      </c>
      <c r="S1065" s="157" t="s">
        <v>300</v>
      </c>
      <c r="T1065" s="157" t="s">
        <v>333</v>
      </c>
      <c r="U1065" s="157">
        <v>0</v>
      </c>
      <c r="V1065" s="157">
        <f>ROUND(E1065*U1065,2)</f>
        <v>0</v>
      </c>
      <c r="W1065" s="157"/>
      <c r="X1065" s="157" t="s">
        <v>334</v>
      </c>
      <c r="Y1065" s="157" t="s">
        <v>302</v>
      </c>
      <c r="Z1065" s="147"/>
      <c r="AA1065" s="147"/>
      <c r="AB1065" s="147"/>
      <c r="AC1065" s="147"/>
      <c r="AD1065" s="147"/>
      <c r="AE1065" s="147"/>
      <c r="AF1065" s="147"/>
      <c r="AG1065" s="147" t="s">
        <v>335</v>
      </c>
      <c r="AH1065" s="147"/>
      <c r="AI1065" s="147"/>
      <c r="AJ1065" s="147"/>
      <c r="AK1065" s="147"/>
      <c r="AL1065" s="147"/>
      <c r="AM1065" s="147"/>
      <c r="AN1065" s="147"/>
      <c r="AO1065" s="147"/>
      <c r="AP1065" s="147"/>
      <c r="AQ1065" s="147"/>
      <c r="AR1065" s="147"/>
      <c r="AS1065" s="147"/>
      <c r="AT1065" s="147"/>
      <c r="AU1065" s="147"/>
      <c r="AV1065" s="147"/>
      <c r="AW1065" s="147"/>
      <c r="AX1065" s="147"/>
      <c r="AY1065" s="147"/>
      <c r="AZ1065" s="147"/>
      <c r="BA1065" s="147"/>
      <c r="BB1065" s="147"/>
      <c r="BC1065" s="147"/>
      <c r="BD1065" s="147"/>
      <c r="BE1065" s="147"/>
      <c r="BF1065" s="147"/>
      <c r="BG1065" s="147"/>
      <c r="BH1065" s="147"/>
    </row>
    <row r="1066" spans="1:60" outlineLevel="2" x14ac:dyDescent="0.2">
      <c r="A1066" s="154"/>
      <c r="B1066" s="155"/>
      <c r="C1066" s="188" t="s">
        <v>1498</v>
      </c>
      <c r="D1066" s="159"/>
      <c r="E1066" s="160">
        <v>130.80000000000001</v>
      </c>
      <c r="F1066" s="157"/>
      <c r="G1066" s="157"/>
      <c r="H1066" s="157"/>
      <c r="I1066" s="157"/>
      <c r="J1066" s="157"/>
      <c r="K1066" s="157"/>
      <c r="L1066" s="157"/>
      <c r="M1066" s="157"/>
      <c r="N1066" s="156"/>
      <c r="O1066" s="156"/>
      <c r="P1066" s="156"/>
      <c r="Q1066" s="156"/>
      <c r="R1066" s="157"/>
      <c r="S1066" s="157"/>
      <c r="T1066" s="157"/>
      <c r="U1066" s="157"/>
      <c r="V1066" s="157"/>
      <c r="W1066" s="157"/>
      <c r="X1066" s="157"/>
      <c r="Y1066" s="157"/>
      <c r="Z1066" s="147"/>
      <c r="AA1066" s="147"/>
      <c r="AB1066" s="147"/>
      <c r="AC1066" s="147"/>
      <c r="AD1066" s="147"/>
      <c r="AE1066" s="147"/>
      <c r="AF1066" s="147"/>
      <c r="AG1066" s="147" t="s">
        <v>305</v>
      </c>
      <c r="AH1066" s="147">
        <v>0</v>
      </c>
      <c r="AI1066" s="147"/>
      <c r="AJ1066" s="147"/>
      <c r="AK1066" s="147"/>
      <c r="AL1066" s="147"/>
      <c r="AM1066" s="147"/>
      <c r="AN1066" s="147"/>
      <c r="AO1066" s="147"/>
      <c r="AP1066" s="147"/>
      <c r="AQ1066" s="147"/>
      <c r="AR1066" s="147"/>
      <c r="AS1066" s="147"/>
      <c r="AT1066" s="147"/>
      <c r="AU1066" s="147"/>
      <c r="AV1066" s="147"/>
      <c r="AW1066" s="147"/>
      <c r="AX1066" s="147"/>
      <c r="AY1066" s="147"/>
      <c r="AZ1066" s="147"/>
      <c r="BA1066" s="147"/>
      <c r="BB1066" s="147"/>
      <c r="BC1066" s="147"/>
      <c r="BD1066" s="147"/>
      <c r="BE1066" s="147"/>
      <c r="BF1066" s="147"/>
      <c r="BG1066" s="147"/>
      <c r="BH1066" s="147"/>
    </row>
    <row r="1067" spans="1:60" ht="22.5" outlineLevel="3" x14ac:dyDescent="0.2">
      <c r="A1067" s="154"/>
      <c r="B1067" s="155"/>
      <c r="C1067" s="188" t="s">
        <v>1505</v>
      </c>
      <c r="D1067" s="159"/>
      <c r="E1067" s="160">
        <v>9.798</v>
      </c>
      <c r="F1067" s="157"/>
      <c r="G1067" s="157"/>
      <c r="H1067" s="157"/>
      <c r="I1067" s="157"/>
      <c r="J1067" s="157"/>
      <c r="K1067" s="157"/>
      <c r="L1067" s="157"/>
      <c r="M1067" s="157"/>
      <c r="N1067" s="156"/>
      <c r="O1067" s="156"/>
      <c r="P1067" s="156"/>
      <c r="Q1067" s="156"/>
      <c r="R1067" s="157"/>
      <c r="S1067" s="157"/>
      <c r="T1067" s="157"/>
      <c r="U1067" s="157"/>
      <c r="V1067" s="157"/>
      <c r="W1067" s="157"/>
      <c r="X1067" s="157"/>
      <c r="Y1067" s="157"/>
      <c r="Z1067" s="147"/>
      <c r="AA1067" s="147"/>
      <c r="AB1067" s="147"/>
      <c r="AC1067" s="147"/>
      <c r="AD1067" s="147"/>
      <c r="AE1067" s="147"/>
      <c r="AF1067" s="147"/>
      <c r="AG1067" s="147" t="s">
        <v>305</v>
      </c>
      <c r="AH1067" s="147">
        <v>0</v>
      </c>
      <c r="AI1067" s="147"/>
      <c r="AJ1067" s="147"/>
      <c r="AK1067" s="147"/>
      <c r="AL1067" s="147"/>
      <c r="AM1067" s="147"/>
      <c r="AN1067" s="147"/>
      <c r="AO1067" s="147"/>
      <c r="AP1067" s="147"/>
      <c r="AQ1067" s="147"/>
      <c r="AR1067" s="147"/>
      <c r="AS1067" s="147"/>
      <c r="AT1067" s="147"/>
      <c r="AU1067" s="147"/>
      <c r="AV1067" s="147"/>
      <c r="AW1067" s="147"/>
      <c r="AX1067" s="147"/>
      <c r="AY1067" s="147"/>
      <c r="AZ1067" s="147"/>
      <c r="BA1067" s="147"/>
      <c r="BB1067" s="147"/>
      <c r="BC1067" s="147"/>
      <c r="BD1067" s="147"/>
      <c r="BE1067" s="147"/>
      <c r="BF1067" s="147"/>
      <c r="BG1067" s="147"/>
      <c r="BH1067" s="147"/>
    </row>
    <row r="1068" spans="1:60" outlineLevel="3" x14ac:dyDescent="0.2">
      <c r="A1068" s="154"/>
      <c r="B1068" s="155"/>
      <c r="C1068" s="188" t="s">
        <v>1506</v>
      </c>
      <c r="D1068" s="159"/>
      <c r="E1068" s="160">
        <v>1.1100000000000001</v>
      </c>
      <c r="F1068" s="157"/>
      <c r="G1068" s="157"/>
      <c r="H1068" s="157"/>
      <c r="I1068" s="157"/>
      <c r="J1068" s="157"/>
      <c r="K1068" s="157"/>
      <c r="L1068" s="157"/>
      <c r="M1068" s="157"/>
      <c r="N1068" s="156"/>
      <c r="O1068" s="156"/>
      <c r="P1068" s="156"/>
      <c r="Q1068" s="156"/>
      <c r="R1068" s="157"/>
      <c r="S1068" s="157"/>
      <c r="T1068" s="157"/>
      <c r="U1068" s="157"/>
      <c r="V1068" s="157"/>
      <c r="W1068" s="157"/>
      <c r="X1068" s="157"/>
      <c r="Y1068" s="157"/>
      <c r="Z1068" s="147"/>
      <c r="AA1068" s="147"/>
      <c r="AB1068" s="147"/>
      <c r="AC1068" s="147"/>
      <c r="AD1068" s="147"/>
      <c r="AE1068" s="147"/>
      <c r="AF1068" s="147"/>
      <c r="AG1068" s="147" t="s">
        <v>305</v>
      </c>
      <c r="AH1068" s="147">
        <v>0</v>
      </c>
      <c r="AI1068" s="147"/>
      <c r="AJ1068" s="147"/>
      <c r="AK1068" s="147"/>
      <c r="AL1068" s="147"/>
      <c r="AM1068" s="147"/>
      <c r="AN1068" s="147"/>
      <c r="AO1068" s="147"/>
      <c r="AP1068" s="147"/>
      <c r="AQ1068" s="147"/>
      <c r="AR1068" s="147"/>
      <c r="AS1068" s="147"/>
      <c r="AT1068" s="147"/>
      <c r="AU1068" s="147"/>
      <c r="AV1068" s="147"/>
      <c r="AW1068" s="147"/>
      <c r="AX1068" s="147"/>
      <c r="AY1068" s="147"/>
      <c r="AZ1068" s="147"/>
      <c r="BA1068" s="147"/>
      <c r="BB1068" s="147"/>
      <c r="BC1068" s="147"/>
      <c r="BD1068" s="147"/>
      <c r="BE1068" s="147"/>
      <c r="BF1068" s="147"/>
      <c r="BG1068" s="147"/>
      <c r="BH1068" s="147"/>
    </row>
    <row r="1069" spans="1:60" outlineLevel="3" x14ac:dyDescent="0.2">
      <c r="A1069" s="154"/>
      <c r="B1069" s="155"/>
      <c r="C1069" s="195" t="s">
        <v>520</v>
      </c>
      <c r="D1069" s="193"/>
      <c r="E1069" s="194">
        <v>21.2562</v>
      </c>
      <c r="F1069" s="157"/>
      <c r="G1069" s="157"/>
      <c r="H1069" s="157"/>
      <c r="I1069" s="157"/>
      <c r="J1069" s="157"/>
      <c r="K1069" s="157"/>
      <c r="L1069" s="157"/>
      <c r="M1069" s="157"/>
      <c r="N1069" s="156"/>
      <c r="O1069" s="156"/>
      <c r="P1069" s="156"/>
      <c r="Q1069" s="156"/>
      <c r="R1069" s="157"/>
      <c r="S1069" s="157"/>
      <c r="T1069" s="157"/>
      <c r="U1069" s="157"/>
      <c r="V1069" s="157"/>
      <c r="W1069" s="157"/>
      <c r="X1069" s="157"/>
      <c r="Y1069" s="157"/>
      <c r="Z1069" s="147"/>
      <c r="AA1069" s="147"/>
      <c r="AB1069" s="147"/>
      <c r="AC1069" s="147"/>
      <c r="AD1069" s="147"/>
      <c r="AE1069" s="147"/>
      <c r="AF1069" s="147"/>
      <c r="AG1069" s="147" t="s">
        <v>305</v>
      </c>
      <c r="AH1069" s="147">
        <v>4</v>
      </c>
      <c r="AI1069" s="147"/>
      <c r="AJ1069" s="147"/>
      <c r="AK1069" s="147"/>
      <c r="AL1069" s="147"/>
      <c r="AM1069" s="147"/>
      <c r="AN1069" s="147"/>
      <c r="AO1069" s="147"/>
      <c r="AP1069" s="147"/>
      <c r="AQ1069" s="147"/>
      <c r="AR1069" s="147"/>
      <c r="AS1069" s="147"/>
      <c r="AT1069" s="147"/>
      <c r="AU1069" s="147"/>
      <c r="AV1069" s="147"/>
      <c r="AW1069" s="147"/>
      <c r="AX1069" s="147"/>
      <c r="AY1069" s="147"/>
      <c r="AZ1069" s="147"/>
      <c r="BA1069" s="147"/>
      <c r="BB1069" s="147"/>
      <c r="BC1069" s="147"/>
      <c r="BD1069" s="147"/>
      <c r="BE1069" s="147"/>
      <c r="BF1069" s="147"/>
      <c r="BG1069" s="147"/>
      <c r="BH1069" s="147"/>
    </row>
    <row r="1070" spans="1:60" ht="33.75" outlineLevel="1" x14ac:dyDescent="0.2">
      <c r="A1070" s="173">
        <v>357</v>
      </c>
      <c r="B1070" s="174" t="s">
        <v>1507</v>
      </c>
      <c r="C1070" s="187" t="s">
        <v>1508</v>
      </c>
      <c r="D1070" s="175" t="s">
        <v>355</v>
      </c>
      <c r="E1070" s="176">
        <v>68.8</v>
      </c>
      <c r="F1070" s="177"/>
      <c r="G1070" s="178">
        <f>ROUND(E1070*F1070,2)</f>
        <v>0</v>
      </c>
      <c r="H1070" s="158"/>
      <c r="I1070" s="157">
        <f>ROUND(E1070*H1070,2)</f>
        <v>0</v>
      </c>
      <c r="J1070" s="158"/>
      <c r="K1070" s="157">
        <f>ROUND(E1070*J1070,2)</f>
        <v>0</v>
      </c>
      <c r="L1070" s="157">
        <v>21</v>
      </c>
      <c r="M1070" s="157">
        <f>G1070*(1+L1070/100)</f>
        <v>0</v>
      </c>
      <c r="N1070" s="156">
        <v>4.0000000000000003E-5</v>
      </c>
      <c r="O1070" s="156">
        <f>ROUND(E1070*N1070,2)</f>
        <v>0</v>
      </c>
      <c r="P1070" s="156">
        <v>0</v>
      </c>
      <c r="Q1070" s="156">
        <f>ROUND(E1070*P1070,2)</f>
        <v>0</v>
      </c>
      <c r="R1070" s="157"/>
      <c r="S1070" s="157" t="s">
        <v>300</v>
      </c>
      <c r="T1070" s="157" t="s">
        <v>300</v>
      </c>
      <c r="U1070" s="157">
        <v>7.8200000000000006E-2</v>
      </c>
      <c r="V1070" s="157">
        <f>ROUND(E1070*U1070,2)</f>
        <v>5.38</v>
      </c>
      <c r="W1070" s="157"/>
      <c r="X1070" s="157" t="s">
        <v>301</v>
      </c>
      <c r="Y1070" s="157" t="s">
        <v>302</v>
      </c>
      <c r="Z1070" s="147"/>
      <c r="AA1070" s="147"/>
      <c r="AB1070" s="147"/>
      <c r="AC1070" s="147"/>
      <c r="AD1070" s="147"/>
      <c r="AE1070" s="147"/>
      <c r="AF1070" s="147"/>
      <c r="AG1070" s="147" t="s">
        <v>303</v>
      </c>
      <c r="AH1070" s="147"/>
      <c r="AI1070" s="147"/>
      <c r="AJ1070" s="147"/>
      <c r="AK1070" s="147"/>
      <c r="AL1070" s="147"/>
      <c r="AM1070" s="147"/>
      <c r="AN1070" s="147"/>
      <c r="AO1070" s="147"/>
      <c r="AP1070" s="147"/>
      <c r="AQ1070" s="147"/>
      <c r="AR1070" s="147"/>
      <c r="AS1070" s="147"/>
      <c r="AT1070" s="147"/>
      <c r="AU1070" s="147"/>
      <c r="AV1070" s="147"/>
      <c r="AW1070" s="147"/>
      <c r="AX1070" s="147"/>
      <c r="AY1070" s="147"/>
      <c r="AZ1070" s="147"/>
      <c r="BA1070" s="147"/>
      <c r="BB1070" s="147"/>
      <c r="BC1070" s="147"/>
      <c r="BD1070" s="147"/>
      <c r="BE1070" s="147"/>
      <c r="BF1070" s="147"/>
      <c r="BG1070" s="147"/>
      <c r="BH1070" s="147"/>
    </row>
    <row r="1071" spans="1:60" outlineLevel="2" x14ac:dyDescent="0.2">
      <c r="A1071" s="154"/>
      <c r="B1071" s="155"/>
      <c r="C1071" s="188" t="s">
        <v>1509</v>
      </c>
      <c r="D1071" s="159"/>
      <c r="E1071" s="160">
        <v>68.8</v>
      </c>
      <c r="F1071" s="157"/>
      <c r="G1071" s="157"/>
      <c r="H1071" s="157"/>
      <c r="I1071" s="157"/>
      <c r="J1071" s="157"/>
      <c r="K1071" s="157"/>
      <c r="L1071" s="157"/>
      <c r="M1071" s="157"/>
      <c r="N1071" s="156"/>
      <c r="O1071" s="156"/>
      <c r="P1071" s="156"/>
      <c r="Q1071" s="156"/>
      <c r="R1071" s="157"/>
      <c r="S1071" s="157"/>
      <c r="T1071" s="157"/>
      <c r="U1071" s="157"/>
      <c r="V1071" s="157"/>
      <c r="W1071" s="157"/>
      <c r="X1071" s="157"/>
      <c r="Y1071" s="157"/>
      <c r="Z1071" s="147"/>
      <c r="AA1071" s="147"/>
      <c r="AB1071" s="147"/>
      <c r="AC1071" s="147"/>
      <c r="AD1071" s="147"/>
      <c r="AE1071" s="147"/>
      <c r="AF1071" s="147"/>
      <c r="AG1071" s="147" t="s">
        <v>305</v>
      </c>
      <c r="AH1071" s="147">
        <v>0</v>
      </c>
      <c r="AI1071" s="147"/>
      <c r="AJ1071" s="147"/>
      <c r="AK1071" s="147"/>
      <c r="AL1071" s="147"/>
      <c r="AM1071" s="147"/>
      <c r="AN1071" s="147"/>
      <c r="AO1071" s="147"/>
      <c r="AP1071" s="147"/>
      <c r="AQ1071" s="147"/>
      <c r="AR1071" s="147"/>
      <c r="AS1071" s="147"/>
      <c r="AT1071" s="147"/>
      <c r="AU1071" s="147"/>
      <c r="AV1071" s="147"/>
      <c r="AW1071" s="147"/>
      <c r="AX1071" s="147"/>
      <c r="AY1071" s="147"/>
      <c r="AZ1071" s="147"/>
      <c r="BA1071" s="147"/>
      <c r="BB1071" s="147"/>
      <c r="BC1071" s="147"/>
      <c r="BD1071" s="147"/>
      <c r="BE1071" s="147"/>
      <c r="BF1071" s="147"/>
      <c r="BG1071" s="147"/>
      <c r="BH1071" s="147"/>
    </row>
    <row r="1072" spans="1:60" ht="22.5" outlineLevel="1" x14ac:dyDescent="0.2">
      <c r="A1072" s="173">
        <v>358</v>
      </c>
      <c r="B1072" s="174" t="s">
        <v>1510</v>
      </c>
      <c r="C1072" s="187" t="s">
        <v>3714</v>
      </c>
      <c r="D1072" s="175" t="s">
        <v>308</v>
      </c>
      <c r="E1072" s="176">
        <v>27.9</v>
      </c>
      <c r="F1072" s="177"/>
      <c r="G1072" s="178">
        <f>ROUND(E1072*F1072,2)</f>
        <v>0</v>
      </c>
      <c r="H1072" s="158"/>
      <c r="I1072" s="157">
        <f>ROUND(E1072*H1072,2)</f>
        <v>0</v>
      </c>
      <c r="J1072" s="158"/>
      <c r="K1072" s="157">
        <f>ROUND(E1072*J1072,2)</f>
        <v>0</v>
      </c>
      <c r="L1072" s="157">
        <v>21</v>
      </c>
      <c r="M1072" s="157">
        <f>G1072*(1+L1072/100)</f>
        <v>0</v>
      </c>
      <c r="N1072" s="156">
        <v>3.0000000000000001E-3</v>
      </c>
      <c r="O1072" s="156">
        <f>ROUND(E1072*N1072,2)</f>
        <v>0.08</v>
      </c>
      <c r="P1072" s="156">
        <v>0</v>
      </c>
      <c r="Q1072" s="156">
        <f>ROUND(E1072*P1072,2)</f>
        <v>0</v>
      </c>
      <c r="R1072" s="157"/>
      <c r="S1072" s="157" t="s">
        <v>300</v>
      </c>
      <c r="T1072" s="157" t="s">
        <v>300</v>
      </c>
      <c r="U1072" s="157">
        <v>0.05</v>
      </c>
      <c r="V1072" s="157">
        <f>ROUND(E1072*U1072,2)</f>
        <v>1.4</v>
      </c>
      <c r="W1072" s="157"/>
      <c r="X1072" s="157" t="s">
        <v>301</v>
      </c>
      <c r="Y1072" s="157" t="s">
        <v>302</v>
      </c>
      <c r="Z1072" s="147"/>
      <c r="AA1072" s="147"/>
      <c r="AB1072" s="147"/>
      <c r="AC1072" s="147"/>
      <c r="AD1072" s="147"/>
      <c r="AE1072" s="147"/>
      <c r="AF1072" s="147"/>
      <c r="AG1072" s="147" t="s">
        <v>303</v>
      </c>
      <c r="AH1072" s="147"/>
      <c r="AI1072" s="147"/>
      <c r="AJ1072" s="147"/>
      <c r="AK1072" s="147"/>
      <c r="AL1072" s="147"/>
      <c r="AM1072" s="147"/>
      <c r="AN1072" s="147"/>
      <c r="AO1072" s="147"/>
      <c r="AP1072" s="147"/>
      <c r="AQ1072" s="147"/>
      <c r="AR1072" s="147"/>
      <c r="AS1072" s="147"/>
      <c r="AT1072" s="147"/>
      <c r="AU1072" s="147"/>
      <c r="AV1072" s="147"/>
      <c r="AW1072" s="147"/>
      <c r="AX1072" s="147"/>
      <c r="AY1072" s="147"/>
      <c r="AZ1072" s="147"/>
      <c r="BA1072" s="147"/>
      <c r="BB1072" s="147"/>
      <c r="BC1072" s="147"/>
      <c r="BD1072" s="147"/>
      <c r="BE1072" s="147"/>
      <c r="BF1072" s="147"/>
      <c r="BG1072" s="147"/>
      <c r="BH1072" s="147"/>
    </row>
    <row r="1073" spans="1:60" outlineLevel="2" x14ac:dyDescent="0.2">
      <c r="A1073" s="154"/>
      <c r="B1073" s="155"/>
      <c r="C1073" s="188" t="s">
        <v>1511</v>
      </c>
      <c r="D1073" s="159"/>
      <c r="E1073" s="160">
        <v>12.3</v>
      </c>
      <c r="F1073" s="157"/>
      <c r="G1073" s="157"/>
      <c r="H1073" s="157"/>
      <c r="I1073" s="157"/>
      <c r="J1073" s="157"/>
      <c r="K1073" s="157"/>
      <c r="L1073" s="157"/>
      <c r="M1073" s="157"/>
      <c r="N1073" s="156"/>
      <c r="O1073" s="156"/>
      <c r="P1073" s="156"/>
      <c r="Q1073" s="156"/>
      <c r="R1073" s="157"/>
      <c r="S1073" s="157"/>
      <c r="T1073" s="157"/>
      <c r="U1073" s="157"/>
      <c r="V1073" s="157"/>
      <c r="W1073" s="157"/>
      <c r="X1073" s="157"/>
      <c r="Y1073" s="157"/>
      <c r="Z1073" s="147"/>
      <c r="AA1073" s="147"/>
      <c r="AB1073" s="147"/>
      <c r="AC1073" s="147"/>
      <c r="AD1073" s="147"/>
      <c r="AE1073" s="147"/>
      <c r="AF1073" s="147"/>
      <c r="AG1073" s="147" t="s">
        <v>305</v>
      </c>
      <c r="AH1073" s="147">
        <v>0</v>
      </c>
      <c r="AI1073" s="147"/>
      <c r="AJ1073" s="147"/>
      <c r="AK1073" s="147"/>
      <c r="AL1073" s="147"/>
      <c r="AM1073" s="147"/>
      <c r="AN1073" s="147"/>
      <c r="AO1073" s="147"/>
      <c r="AP1073" s="147"/>
      <c r="AQ1073" s="147"/>
      <c r="AR1073" s="147"/>
      <c r="AS1073" s="147"/>
      <c r="AT1073" s="147"/>
      <c r="AU1073" s="147"/>
      <c r="AV1073" s="147"/>
      <c r="AW1073" s="147"/>
      <c r="AX1073" s="147"/>
      <c r="AY1073" s="147"/>
      <c r="AZ1073" s="147"/>
      <c r="BA1073" s="147"/>
      <c r="BB1073" s="147"/>
      <c r="BC1073" s="147"/>
      <c r="BD1073" s="147"/>
      <c r="BE1073" s="147"/>
      <c r="BF1073" s="147"/>
      <c r="BG1073" s="147"/>
      <c r="BH1073" s="147"/>
    </row>
    <row r="1074" spans="1:60" outlineLevel="3" x14ac:dyDescent="0.2">
      <c r="A1074" s="154"/>
      <c r="B1074" s="155"/>
      <c r="C1074" s="188" t="s">
        <v>1512</v>
      </c>
      <c r="D1074" s="159"/>
      <c r="E1074" s="160">
        <v>15.6</v>
      </c>
      <c r="F1074" s="157"/>
      <c r="G1074" s="157"/>
      <c r="H1074" s="157"/>
      <c r="I1074" s="157"/>
      <c r="J1074" s="157"/>
      <c r="K1074" s="157"/>
      <c r="L1074" s="157"/>
      <c r="M1074" s="157"/>
      <c r="N1074" s="156"/>
      <c r="O1074" s="156"/>
      <c r="P1074" s="156"/>
      <c r="Q1074" s="156"/>
      <c r="R1074" s="157"/>
      <c r="S1074" s="157"/>
      <c r="T1074" s="157"/>
      <c r="U1074" s="157"/>
      <c r="V1074" s="157"/>
      <c r="W1074" s="157"/>
      <c r="X1074" s="157"/>
      <c r="Y1074" s="157"/>
      <c r="Z1074" s="147"/>
      <c r="AA1074" s="147"/>
      <c r="AB1074" s="147"/>
      <c r="AC1074" s="147"/>
      <c r="AD1074" s="147"/>
      <c r="AE1074" s="147"/>
      <c r="AF1074" s="147"/>
      <c r="AG1074" s="147" t="s">
        <v>305</v>
      </c>
      <c r="AH1074" s="147">
        <v>0</v>
      </c>
      <c r="AI1074" s="147"/>
      <c r="AJ1074" s="147"/>
      <c r="AK1074" s="147"/>
      <c r="AL1074" s="147"/>
      <c r="AM1074" s="147"/>
      <c r="AN1074" s="147"/>
      <c r="AO1074" s="147"/>
      <c r="AP1074" s="147"/>
      <c r="AQ1074" s="147"/>
      <c r="AR1074" s="147"/>
      <c r="AS1074" s="147"/>
      <c r="AT1074" s="147"/>
      <c r="AU1074" s="147"/>
      <c r="AV1074" s="147"/>
      <c r="AW1074" s="147"/>
      <c r="AX1074" s="147"/>
      <c r="AY1074" s="147"/>
      <c r="AZ1074" s="147"/>
      <c r="BA1074" s="147"/>
      <c r="BB1074" s="147"/>
      <c r="BC1074" s="147"/>
      <c r="BD1074" s="147"/>
      <c r="BE1074" s="147"/>
      <c r="BF1074" s="147"/>
      <c r="BG1074" s="147"/>
      <c r="BH1074" s="147"/>
    </row>
    <row r="1075" spans="1:60" ht="22.5" outlineLevel="1" x14ac:dyDescent="0.2">
      <c r="A1075" s="173">
        <v>359</v>
      </c>
      <c r="B1075" s="174" t="s">
        <v>1513</v>
      </c>
      <c r="C1075" s="187" t="s">
        <v>1514</v>
      </c>
      <c r="D1075" s="175" t="s">
        <v>308</v>
      </c>
      <c r="E1075" s="176">
        <v>261.89999999999998</v>
      </c>
      <c r="F1075" s="177"/>
      <c r="G1075" s="178">
        <f>ROUND(E1075*F1075,2)</f>
        <v>0</v>
      </c>
      <c r="H1075" s="158"/>
      <c r="I1075" s="157">
        <f>ROUND(E1075*H1075,2)</f>
        <v>0</v>
      </c>
      <c r="J1075" s="158"/>
      <c r="K1075" s="157">
        <f>ROUND(E1075*J1075,2)</f>
        <v>0</v>
      </c>
      <c r="L1075" s="157">
        <v>21</v>
      </c>
      <c r="M1075" s="157">
        <f>G1075*(1+L1075/100)</f>
        <v>0</v>
      </c>
      <c r="N1075" s="156">
        <v>0</v>
      </c>
      <c r="O1075" s="156">
        <f>ROUND(E1075*N1075,2)</f>
        <v>0</v>
      </c>
      <c r="P1075" s="156">
        <v>3.5000000000000001E-3</v>
      </c>
      <c r="Q1075" s="156">
        <f>ROUND(E1075*P1075,2)</f>
        <v>0.92</v>
      </c>
      <c r="R1075" s="157"/>
      <c r="S1075" s="157" t="s">
        <v>300</v>
      </c>
      <c r="T1075" s="157" t="s">
        <v>300</v>
      </c>
      <c r="U1075" s="157">
        <v>0.105</v>
      </c>
      <c r="V1075" s="157">
        <f>ROUND(E1075*U1075,2)</f>
        <v>27.5</v>
      </c>
      <c r="W1075" s="157"/>
      <c r="X1075" s="157" t="s">
        <v>301</v>
      </c>
      <c r="Y1075" s="157" t="s">
        <v>302</v>
      </c>
      <c r="Z1075" s="147"/>
      <c r="AA1075" s="147"/>
      <c r="AB1075" s="147"/>
      <c r="AC1075" s="147"/>
      <c r="AD1075" s="147"/>
      <c r="AE1075" s="147"/>
      <c r="AF1075" s="147"/>
      <c r="AG1075" s="147" t="s">
        <v>303</v>
      </c>
      <c r="AH1075" s="147"/>
      <c r="AI1075" s="147"/>
      <c r="AJ1075" s="147"/>
      <c r="AK1075" s="147"/>
      <c r="AL1075" s="147"/>
      <c r="AM1075" s="147"/>
      <c r="AN1075" s="147"/>
      <c r="AO1075" s="147"/>
      <c r="AP1075" s="147"/>
      <c r="AQ1075" s="147"/>
      <c r="AR1075" s="147"/>
      <c r="AS1075" s="147"/>
      <c r="AT1075" s="147"/>
      <c r="AU1075" s="147"/>
      <c r="AV1075" s="147"/>
      <c r="AW1075" s="147"/>
      <c r="AX1075" s="147"/>
      <c r="AY1075" s="147"/>
      <c r="AZ1075" s="147"/>
      <c r="BA1075" s="147"/>
      <c r="BB1075" s="147"/>
      <c r="BC1075" s="147"/>
      <c r="BD1075" s="147"/>
      <c r="BE1075" s="147"/>
      <c r="BF1075" s="147"/>
      <c r="BG1075" s="147"/>
      <c r="BH1075" s="147"/>
    </row>
    <row r="1076" spans="1:60" outlineLevel="2" x14ac:dyDescent="0.2">
      <c r="A1076" s="154"/>
      <c r="B1076" s="155"/>
      <c r="C1076" s="188" t="s">
        <v>1515</v>
      </c>
      <c r="D1076" s="159"/>
      <c r="E1076" s="160">
        <v>112</v>
      </c>
      <c r="F1076" s="157"/>
      <c r="G1076" s="157"/>
      <c r="H1076" s="157"/>
      <c r="I1076" s="157"/>
      <c r="J1076" s="157"/>
      <c r="K1076" s="157"/>
      <c r="L1076" s="157"/>
      <c r="M1076" s="157"/>
      <c r="N1076" s="156"/>
      <c r="O1076" s="156"/>
      <c r="P1076" s="156"/>
      <c r="Q1076" s="156"/>
      <c r="R1076" s="157"/>
      <c r="S1076" s="157"/>
      <c r="T1076" s="157"/>
      <c r="U1076" s="157"/>
      <c r="V1076" s="157"/>
      <c r="W1076" s="157"/>
      <c r="X1076" s="157"/>
      <c r="Y1076" s="157"/>
      <c r="Z1076" s="147"/>
      <c r="AA1076" s="147"/>
      <c r="AB1076" s="147"/>
      <c r="AC1076" s="147"/>
      <c r="AD1076" s="147"/>
      <c r="AE1076" s="147"/>
      <c r="AF1076" s="147"/>
      <c r="AG1076" s="147" t="s">
        <v>305</v>
      </c>
      <c r="AH1076" s="147">
        <v>0</v>
      </c>
      <c r="AI1076" s="147"/>
      <c r="AJ1076" s="147"/>
      <c r="AK1076" s="147"/>
      <c r="AL1076" s="147"/>
      <c r="AM1076" s="147"/>
      <c r="AN1076" s="147"/>
      <c r="AO1076" s="147"/>
      <c r="AP1076" s="147"/>
      <c r="AQ1076" s="147"/>
      <c r="AR1076" s="147"/>
      <c r="AS1076" s="147"/>
      <c r="AT1076" s="147"/>
      <c r="AU1076" s="147"/>
      <c r="AV1076" s="147"/>
      <c r="AW1076" s="147"/>
      <c r="AX1076" s="147"/>
      <c r="AY1076" s="147"/>
      <c r="AZ1076" s="147"/>
      <c r="BA1076" s="147"/>
      <c r="BB1076" s="147"/>
      <c r="BC1076" s="147"/>
      <c r="BD1076" s="147"/>
      <c r="BE1076" s="147"/>
      <c r="BF1076" s="147"/>
      <c r="BG1076" s="147"/>
      <c r="BH1076" s="147"/>
    </row>
    <row r="1077" spans="1:60" outlineLevel="3" x14ac:dyDescent="0.2">
      <c r="A1077" s="154"/>
      <c r="B1077" s="155"/>
      <c r="C1077" s="188" t="s">
        <v>1470</v>
      </c>
      <c r="D1077" s="159"/>
      <c r="E1077" s="160">
        <v>122.2</v>
      </c>
      <c r="F1077" s="157"/>
      <c r="G1077" s="157"/>
      <c r="H1077" s="157"/>
      <c r="I1077" s="157"/>
      <c r="J1077" s="157"/>
      <c r="K1077" s="157"/>
      <c r="L1077" s="157"/>
      <c r="M1077" s="157"/>
      <c r="N1077" s="156"/>
      <c r="O1077" s="156"/>
      <c r="P1077" s="156"/>
      <c r="Q1077" s="156"/>
      <c r="R1077" s="157"/>
      <c r="S1077" s="157"/>
      <c r="T1077" s="157"/>
      <c r="U1077" s="157"/>
      <c r="V1077" s="157"/>
      <c r="W1077" s="157"/>
      <c r="X1077" s="157"/>
      <c r="Y1077" s="157"/>
      <c r="Z1077" s="147"/>
      <c r="AA1077" s="147"/>
      <c r="AB1077" s="147"/>
      <c r="AC1077" s="147"/>
      <c r="AD1077" s="147"/>
      <c r="AE1077" s="147"/>
      <c r="AF1077" s="147"/>
      <c r="AG1077" s="147" t="s">
        <v>305</v>
      </c>
      <c r="AH1077" s="147">
        <v>0</v>
      </c>
      <c r="AI1077" s="147"/>
      <c r="AJ1077" s="147"/>
      <c r="AK1077" s="147"/>
      <c r="AL1077" s="147"/>
      <c r="AM1077" s="147"/>
      <c r="AN1077" s="147"/>
      <c r="AO1077" s="147"/>
      <c r="AP1077" s="147"/>
      <c r="AQ1077" s="147"/>
      <c r="AR1077" s="147"/>
      <c r="AS1077" s="147"/>
      <c r="AT1077" s="147"/>
      <c r="AU1077" s="147"/>
      <c r="AV1077" s="147"/>
      <c r="AW1077" s="147"/>
      <c r="AX1077" s="147"/>
      <c r="AY1077" s="147"/>
      <c r="AZ1077" s="147"/>
      <c r="BA1077" s="147"/>
      <c r="BB1077" s="147"/>
      <c r="BC1077" s="147"/>
      <c r="BD1077" s="147"/>
      <c r="BE1077" s="147"/>
      <c r="BF1077" s="147"/>
      <c r="BG1077" s="147"/>
      <c r="BH1077" s="147"/>
    </row>
    <row r="1078" spans="1:60" outlineLevel="3" x14ac:dyDescent="0.2">
      <c r="A1078" s="154"/>
      <c r="B1078" s="155"/>
      <c r="C1078" s="188" t="s">
        <v>1516</v>
      </c>
      <c r="D1078" s="159"/>
      <c r="E1078" s="160">
        <v>27.7</v>
      </c>
      <c r="F1078" s="157"/>
      <c r="G1078" s="157"/>
      <c r="H1078" s="157"/>
      <c r="I1078" s="157"/>
      <c r="J1078" s="157"/>
      <c r="K1078" s="157"/>
      <c r="L1078" s="157"/>
      <c r="M1078" s="157"/>
      <c r="N1078" s="156"/>
      <c r="O1078" s="156"/>
      <c r="P1078" s="156"/>
      <c r="Q1078" s="156"/>
      <c r="R1078" s="157"/>
      <c r="S1078" s="157"/>
      <c r="T1078" s="157"/>
      <c r="U1078" s="157"/>
      <c r="V1078" s="157"/>
      <c r="W1078" s="157"/>
      <c r="X1078" s="157"/>
      <c r="Y1078" s="157"/>
      <c r="Z1078" s="147"/>
      <c r="AA1078" s="147"/>
      <c r="AB1078" s="147"/>
      <c r="AC1078" s="147"/>
      <c r="AD1078" s="147"/>
      <c r="AE1078" s="147"/>
      <c r="AF1078" s="147"/>
      <c r="AG1078" s="147" t="s">
        <v>305</v>
      </c>
      <c r="AH1078" s="147">
        <v>0</v>
      </c>
      <c r="AI1078" s="147"/>
      <c r="AJ1078" s="147"/>
      <c r="AK1078" s="147"/>
      <c r="AL1078" s="147"/>
      <c r="AM1078" s="147"/>
      <c r="AN1078" s="147"/>
      <c r="AO1078" s="147"/>
      <c r="AP1078" s="147"/>
      <c r="AQ1078" s="147"/>
      <c r="AR1078" s="147"/>
      <c r="AS1078" s="147"/>
      <c r="AT1078" s="147"/>
      <c r="AU1078" s="147"/>
      <c r="AV1078" s="147"/>
      <c r="AW1078" s="147"/>
      <c r="AX1078" s="147"/>
      <c r="AY1078" s="147"/>
      <c r="AZ1078" s="147"/>
      <c r="BA1078" s="147"/>
      <c r="BB1078" s="147"/>
      <c r="BC1078" s="147"/>
      <c r="BD1078" s="147"/>
      <c r="BE1078" s="147"/>
      <c r="BF1078" s="147"/>
      <c r="BG1078" s="147"/>
      <c r="BH1078" s="147"/>
    </row>
    <row r="1079" spans="1:60" outlineLevel="1" x14ac:dyDescent="0.2">
      <c r="A1079" s="179">
        <v>360</v>
      </c>
      <c r="B1079" s="180" t="s">
        <v>1517</v>
      </c>
      <c r="C1079" s="189" t="s">
        <v>1518</v>
      </c>
      <c r="D1079" s="181" t="s">
        <v>348</v>
      </c>
      <c r="E1079" s="182">
        <v>0.63492999999999999</v>
      </c>
      <c r="F1079" s="183"/>
      <c r="G1079" s="184">
        <f>ROUND(E1079*F1079,2)</f>
        <v>0</v>
      </c>
      <c r="H1079" s="158"/>
      <c r="I1079" s="157">
        <f>ROUND(E1079*H1079,2)</f>
        <v>0</v>
      </c>
      <c r="J1079" s="158"/>
      <c r="K1079" s="157">
        <f>ROUND(E1079*J1079,2)</f>
        <v>0</v>
      </c>
      <c r="L1079" s="157">
        <v>21</v>
      </c>
      <c r="M1079" s="157">
        <f>G1079*(1+L1079/100)</f>
        <v>0</v>
      </c>
      <c r="N1079" s="156">
        <v>0</v>
      </c>
      <c r="O1079" s="156">
        <f>ROUND(E1079*N1079,2)</f>
        <v>0</v>
      </c>
      <c r="P1079" s="156">
        <v>0</v>
      </c>
      <c r="Q1079" s="156">
        <f>ROUND(E1079*P1079,2)</f>
        <v>0</v>
      </c>
      <c r="R1079" s="157"/>
      <c r="S1079" s="157" t="s">
        <v>300</v>
      </c>
      <c r="T1079" s="157" t="s">
        <v>300</v>
      </c>
      <c r="U1079" s="157">
        <v>1.1020000000000001</v>
      </c>
      <c r="V1079" s="157">
        <f>ROUND(E1079*U1079,2)</f>
        <v>0.7</v>
      </c>
      <c r="W1079" s="157"/>
      <c r="X1079" s="157" t="s">
        <v>206</v>
      </c>
      <c r="Y1079" s="157" t="s">
        <v>302</v>
      </c>
      <c r="Z1079" s="147"/>
      <c r="AA1079" s="147"/>
      <c r="AB1079" s="147"/>
      <c r="AC1079" s="147"/>
      <c r="AD1079" s="147"/>
      <c r="AE1079" s="147"/>
      <c r="AF1079" s="147"/>
      <c r="AG1079" s="147" t="s">
        <v>458</v>
      </c>
      <c r="AH1079" s="147"/>
      <c r="AI1079" s="147"/>
      <c r="AJ1079" s="147"/>
      <c r="AK1079" s="147"/>
      <c r="AL1079" s="147"/>
      <c r="AM1079" s="147"/>
      <c r="AN1079" s="147"/>
      <c r="AO1079" s="147"/>
      <c r="AP1079" s="147"/>
      <c r="AQ1079" s="147"/>
      <c r="AR1079" s="147"/>
      <c r="AS1079" s="147"/>
      <c r="AT1079" s="147"/>
      <c r="AU1079" s="147"/>
      <c r="AV1079" s="147"/>
      <c r="AW1079" s="147"/>
      <c r="AX1079" s="147"/>
      <c r="AY1079" s="147"/>
      <c r="AZ1079" s="147"/>
      <c r="BA1079" s="147"/>
      <c r="BB1079" s="147"/>
      <c r="BC1079" s="147"/>
      <c r="BD1079" s="147"/>
      <c r="BE1079" s="147"/>
      <c r="BF1079" s="147"/>
      <c r="BG1079" s="147"/>
      <c r="BH1079" s="147"/>
    </row>
    <row r="1080" spans="1:60" x14ac:dyDescent="0.2">
      <c r="A1080" s="163" t="s">
        <v>295</v>
      </c>
      <c r="B1080" s="164" t="s">
        <v>257</v>
      </c>
      <c r="C1080" s="186" t="s">
        <v>258</v>
      </c>
      <c r="D1080" s="165"/>
      <c r="E1080" s="166"/>
      <c r="F1080" s="167"/>
      <c r="G1080" s="168">
        <f>SUMIF(AG1081:AG1083,"&lt;&gt;NOR",G1081:G1083)</f>
        <v>0</v>
      </c>
      <c r="H1080" s="162"/>
      <c r="I1080" s="162">
        <f>SUM(I1081:I1083)</f>
        <v>0</v>
      </c>
      <c r="J1080" s="162"/>
      <c r="K1080" s="162">
        <f>SUM(K1081:K1083)</f>
        <v>0</v>
      </c>
      <c r="L1080" s="162"/>
      <c r="M1080" s="162">
        <f>SUM(M1081:M1083)</f>
        <v>0</v>
      </c>
      <c r="N1080" s="161"/>
      <c r="O1080" s="161">
        <f>SUM(O1081:O1083)</f>
        <v>0.02</v>
      </c>
      <c r="P1080" s="161"/>
      <c r="Q1080" s="161">
        <f>SUM(Q1081:Q1083)</f>
        <v>0</v>
      </c>
      <c r="R1080" s="162"/>
      <c r="S1080" s="162"/>
      <c r="T1080" s="162"/>
      <c r="U1080" s="162"/>
      <c r="V1080" s="162">
        <f>SUM(V1081:V1083)</f>
        <v>9.91</v>
      </c>
      <c r="W1080" s="162"/>
      <c r="X1080" s="162"/>
      <c r="Y1080" s="162"/>
      <c r="AG1080" t="s">
        <v>296</v>
      </c>
    </row>
    <row r="1081" spans="1:60" outlineLevel="1" x14ac:dyDescent="0.2">
      <c r="A1081" s="173">
        <v>361</v>
      </c>
      <c r="B1081" s="174" t="s">
        <v>1519</v>
      </c>
      <c r="C1081" s="187" t="s">
        <v>3715</v>
      </c>
      <c r="D1081" s="175" t="s">
        <v>308</v>
      </c>
      <c r="E1081" s="176">
        <v>62.7</v>
      </c>
      <c r="F1081" s="177"/>
      <c r="G1081" s="178">
        <f>ROUND(E1081*F1081,2)</f>
        <v>0</v>
      </c>
      <c r="H1081" s="158"/>
      <c r="I1081" s="157">
        <f>ROUND(E1081*H1081,2)</f>
        <v>0</v>
      </c>
      <c r="J1081" s="158"/>
      <c r="K1081" s="157">
        <f>ROUND(E1081*J1081,2)</f>
        <v>0</v>
      </c>
      <c r="L1081" s="157">
        <v>21</v>
      </c>
      <c r="M1081" s="157">
        <f>G1081*(1+L1081/100)</f>
        <v>0</v>
      </c>
      <c r="N1081" s="156">
        <v>2.9999999999999997E-4</v>
      </c>
      <c r="O1081" s="156">
        <f>ROUND(E1081*N1081,2)</f>
        <v>0.02</v>
      </c>
      <c r="P1081" s="156">
        <v>0</v>
      </c>
      <c r="Q1081" s="156">
        <f>ROUND(E1081*P1081,2)</f>
        <v>0</v>
      </c>
      <c r="R1081" s="157"/>
      <c r="S1081" s="157" t="s">
        <v>300</v>
      </c>
      <c r="T1081" s="157" t="s">
        <v>300</v>
      </c>
      <c r="U1081" s="157">
        <v>0.158</v>
      </c>
      <c r="V1081" s="157">
        <f>ROUND(E1081*U1081,2)</f>
        <v>9.91</v>
      </c>
      <c r="W1081" s="157"/>
      <c r="X1081" s="157" t="s">
        <v>301</v>
      </c>
      <c r="Y1081" s="157" t="s">
        <v>302</v>
      </c>
      <c r="Z1081" s="147"/>
      <c r="AA1081" s="147"/>
      <c r="AB1081" s="147"/>
      <c r="AC1081" s="147"/>
      <c r="AD1081" s="147"/>
      <c r="AE1081" s="147"/>
      <c r="AF1081" s="147"/>
      <c r="AG1081" s="147" t="s">
        <v>303</v>
      </c>
      <c r="AH1081" s="147"/>
      <c r="AI1081" s="147"/>
      <c r="AJ1081" s="147"/>
      <c r="AK1081" s="147"/>
      <c r="AL1081" s="147"/>
      <c r="AM1081" s="147"/>
      <c r="AN1081" s="147"/>
      <c r="AO1081" s="147"/>
      <c r="AP1081" s="147"/>
      <c r="AQ1081" s="147"/>
      <c r="AR1081" s="147"/>
      <c r="AS1081" s="147"/>
      <c r="AT1081" s="147"/>
      <c r="AU1081" s="147"/>
      <c r="AV1081" s="147"/>
      <c r="AW1081" s="147"/>
      <c r="AX1081" s="147"/>
      <c r="AY1081" s="147"/>
      <c r="AZ1081" s="147"/>
      <c r="BA1081" s="147"/>
      <c r="BB1081" s="147"/>
      <c r="BC1081" s="147"/>
      <c r="BD1081" s="147"/>
      <c r="BE1081" s="147"/>
      <c r="BF1081" s="147"/>
      <c r="BG1081" s="147"/>
      <c r="BH1081" s="147"/>
    </row>
    <row r="1082" spans="1:60" outlineLevel="2" x14ac:dyDescent="0.2">
      <c r="A1082" s="154"/>
      <c r="B1082" s="155"/>
      <c r="C1082" s="188" t="s">
        <v>1062</v>
      </c>
      <c r="D1082" s="159"/>
      <c r="E1082" s="160">
        <v>20.9</v>
      </c>
      <c r="F1082" s="157"/>
      <c r="G1082" s="157"/>
      <c r="H1082" s="157"/>
      <c r="I1082" s="157"/>
      <c r="J1082" s="157"/>
      <c r="K1082" s="157"/>
      <c r="L1082" s="157"/>
      <c r="M1082" s="157"/>
      <c r="N1082" s="156"/>
      <c r="O1082" s="156"/>
      <c r="P1082" s="156"/>
      <c r="Q1082" s="156"/>
      <c r="R1082" s="157"/>
      <c r="S1082" s="157"/>
      <c r="T1082" s="157"/>
      <c r="U1082" s="157"/>
      <c r="V1082" s="157"/>
      <c r="W1082" s="157"/>
      <c r="X1082" s="157"/>
      <c r="Y1082" s="157"/>
      <c r="Z1082" s="147"/>
      <c r="AA1082" s="147"/>
      <c r="AB1082" s="147"/>
      <c r="AC1082" s="147"/>
      <c r="AD1082" s="147"/>
      <c r="AE1082" s="147"/>
      <c r="AF1082" s="147"/>
      <c r="AG1082" s="147" t="s">
        <v>305</v>
      </c>
      <c r="AH1082" s="147">
        <v>0</v>
      </c>
      <c r="AI1082" s="147"/>
      <c r="AJ1082" s="147"/>
      <c r="AK1082" s="147"/>
      <c r="AL1082" s="147"/>
      <c r="AM1082" s="147"/>
      <c r="AN1082" s="147"/>
      <c r="AO1082" s="147"/>
      <c r="AP1082" s="147"/>
      <c r="AQ1082" s="147"/>
      <c r="AR1082" s="147"/>
      <c r="AS1082" s="147"/>
      <c r="AT1082" s="147"/>
      <c r="AU1082" s="147"/>
      <c r="AV1082" s="147"/>
      <c r="AW1082" s="147"/>
      <c r="AX1082" s="147"/>
      <c r="AY1082" s="147"/>
      <c r="AZ1082" s="147"/>
      <c r="BA1082" s="147"/>
      <c r="BB1082" s="147"/>
      <c r="BC1082" s="147"/>
      <c r="BD1082" s="147"/>
      <c r="BE1082" s="147"/>
      <c r="BF1082" s="147"/>
      <c r="BG1082" s="147"/>
      <c r="BH1082" s="147"/>
    </row>
    <row r="1083" spans="1:60" outlineLevel="3" x14ac:dyDescent="0.2">
      <c r="A1083" s="154"/>
      <c r="B1083" s="155"/>
      <c r="C1083" s="188" t="s">
        <v>1063</v>
      </c>
      <c r="D1083" s="159"/>
      <c r="E1083" s="160">
        <v>41.8</v>
      </c>
      <c r="F1083" s="157"/>
      <c r="G1083" s="157"/>
      <c r="H1083" s="157"/>
      <c r="I1083" s="157"/>
      <c r="J1083" s="157"/>
      <c r="K1083" s="157"/>
      <c r="L1083" s="157"/>
      <c r="M1083" s="157"/>
      <c r="N1083" s="156"/>
      <c r="O1083" s="156"/>
      <c r="P1083" s="156"/>
      <c r="Q1083" s="156"/>
      <c r="R1083" s="157"/>
      <c r="S1083" s="157"/>
      <c r="T1083" s="157"/>
      <c r="U1083" s="157"/>
      <c r="V1083" s="157"/>
      <c r="W1083" s="157"/>
      <c r="X1083" s="157"/>
      <c r="Y1083" s="157"/>
      <c r="Z1083" s="147"/>
      <c r="AA1083" s="147"/>
      <c r="AB1083" s="147"/>
      <c r="AC1083" s="147"/>
      <c r="AD1083" s="147"/>
      <c r="AE1083" s="147"/>
      <c r="AF1083" s="147"/>
      <c r="AG1083" s="147" t="s">
        <v>305</v>
      </c>
      <c r="AH1083" s="147">
        <v>0</v>
      </c>
      <c r="AI1083" s="147"/>
      <c r="AJ1083" s="147"/>
      <c r="AK1083" s="147"/>
      <c r="AL1083" s="147"/>
      <c r="AM1083" s="147"/>
      <c r="AN1083" s="147"/>
      <c r="AO1083" s="147"/>
      <c r="AP1083" s="147"/>
      <c r="AQ1083" s="147"/>
      <c r="AR1083" s="147"/>
      <c r="AS1083" s="147"/>
      <c r="AT1083" s="147"/>
      <c r="AU1083" s="147"/>
      <c r="AV1083" s="147"/>
      <c r="AW1083" s="147"/>
      <c r="AX1083" s="147"/>
      <c r="AY1083" s="147"/>
      <c r="AZ1083" s="147"/>
      <c r="BA1083" s="147"/>
      <c r="BB1083" s="147"/>
      <c r="BC1083" s="147"/>
      <c r="BD1083" s="147"/>
      <c r="BE1083" s="147"/>
      <c r="BF1083" s="147"/>
      <c r="BG1083" s="147"/>
      <c r="BH1083" s="147"/>
    </row>
    <row r="1084" spans="1:60" x14ac:dyDescent="0.2">
      <c r="A1084" s="163" t="s">
        <v>295</v>
      </c>
      <c r="B1084" s="164" t="s">
        <v>259</v>
      </c>
      <c r="C1084" s="186" t="s">
        <v>260</v>
      </c>
      <c r="D1084" s="165"/>
      <c r="E1084" s="166"/>
      <c r="F1084" s="167"/>
      <c r="G1084" s="168">
        <f>SUMIF(AG1085:AG1106,"&lt;&gt;NOR",G1085:G1106)</f>
        <v>0</v>
      </c>
      <c r="H1084" s="162"/>
      <c r="I1084" s="162">
        <f>SUM(I1085:I1106)</f>
        <v>0</v>
      </c>
      <c r="J1084" s="162"/>
      <c r="K1084" s="162">
        <f>SUM(K1085:K1106)</f>
        <v>0</v>
      </c>
      <c r="L1084" s="162"/>
      <c r="M1084" s="162">
        <f>SUM(M1085:M1106)</f>
        <v>0</v>
      </c>
      <c r="N1084" s="161"/>
      <c r="O1084" s="161">
        <f>SUM(O1085:O1106)</f>
        <v>5.84</v>
      </c>
      <c r="P1084" s="161"/>
      <c r="Q1084" s="161">
        <f>SUM(Q1085:Q1106)</f>
        <v>0</v>
      </c>
      <c r="R1084" s="162"/>
      <c r="S1084" s="162"/>
      <c r="T1084" s="162"/>
      <c r="U1084" s="162"/>
      <c r="V1084" s="162">
        <f>SUM(V1085:V1106)</f>
        <v>326.31</v>
      </c>
      <c r="W1084" s="162"/>
      <c r="X1084" s="162"/>
      <c r="Y1084" s="162"/>
      <c r="AG1084" t="s">
        <v>296</v>
      </c>
    </row>
    <row r="1085" spans="1:60" ht="33.75" outlineLevel="1" x14ac:dyDescent="0.2">
      <c r="A1085" s="173">
        <v>362</v>
      </c>
      <c r="B1085" s="174" t="s">
        <v>1520</v>
      </c>
      <c r="C1085" s="187" t="s">
        <v>3716</v>
      </c>
      <c r="D1085" s="175" t="s">
        <v>308</v>
      </c>
      <c r="E1085" s="176">
        <v>135.964</v>
      </c>
      <c r="F1085" s="177"/>
      <c r="G1085" s="178">
        <f>ROUND(E1085*F1085,2)</f>
        <v>0</v>
      </c>
      <c r="H1085" s="158"/>
      <c r="I1085" s="157">
        <f>ROUND(E1085*H1085,2)</f>
        <v>0</v>
      </c>
      <c r="J1085" s="158"/>
      <c r="K1085" s="157">
        <f>ROUND(E1085*J1085,2)</f>
        <v>0</v>
      </c>
      <c r="L1085" s="157">
        <v>21</v>
      </c>
      <c r="M1085" s="157">
        <f>G1085*(1+L1085/100)</f>
        <v>0</v>
      </c>
      <c r="N1085" s="156">
        <v>6.0800000000000003E-3</v>
      </c>
      <c r="O1085" s="156">
        <f>ROUND(E1085*N1085,2)</f>
        <v>0.83</v>
      </c>
      <c r="P1085" s="156">
        <v>0</v>
      </c>
      <c r="Q1085" s="156">
        <f>ROUND(E1085*P1085,2)</f>
        <v>0</v>
      </c>
      <c r="R1085" s="157"/>
      <c r="S1085" s="157" t="s">
        <v>300</v>
      </c>
      <c r="T1085" s="157" t="s">
        <v>300</v>
      </c>
      <c r="U1085" s="157">
        <v>2.258</v>
      </c>
      <c r="V1085" s="157">
        <f>ROUND(E1085*U1085,2)</f>
        <v>307.01</v>
      </c>
      <c r="W1085" s="157"/>
      <c r="X1085" s="157" t="s">
        <v>301</v>
      </c>
      <c r="Y1085" s="157" t="s">
        <v>302</v>
      </c>
      <c r="Z1085" s="147"/>
      <c r="AA1085" s="147"/>
      <c r="AB1085" s="147"/>
      <c r="AC1085" s="147"/>
      <c r="AD1085" s="147"/>
      <c r="AE1085" s="147"/>
      <c r="AF1085" s="147"/>
      <c r="AG1085" s="147" t="s">
        <v>303</v>
      </c>
      <c r="AH1085" s="147"/>
      <c r="AI1085" s="147"/>
      <c r="AJ1085" s="147"/>
      <c r="AK1085" s="147"/>
      <c r="AL1085" s="147"/>
      <c r="AM1085" s="147"/>
      <c r="AN1085" s="147"/>
      <c r="AO1085" s="147"/>
      <c r="AP1085" s="147"/>
      <c r="AQ1085" s="147"/>
      <c r="AR1085" s="147"/>
      <c r="AS1085" s="147"/>
      <c r="AT1085" s="147"/>
      <c r="AU1085" s="147"/>
      <c r="AV1085" s="147"/>
      <c r="AW1085" s="147"/>
      <c r="AX1085" s="147"/>
      <c r="AY1085" s="147"/>
      <c r="AZ1085" s="147"/>
      <c r="BA1085" s="147"/>
      <c r="BB1085" s="147"/>
      <c r="BC1085" s="147"/>
      <c r="BD1085" s="147"/>
      <c r="BE1085" s="147"/>
      <c r="BF1085" s="147"/>
      <c r="BG1085" s="147"/>
      <c r="BH1085" s="147"/>
    </row>
    <row r="1086" spans="1:60" ht="33.75" outlineLevel="2" x14ac:dyDescent="0.2">
      <c r="A1086" s="154"/>
      <c r="B1086" s="155"/>
      <c r="C1086" s="188" t="s">
        <v>1521</v>
      </c>
      <c r="D1086" s="159"/>
      <c r="E1086" s="160">
        <v>67.802499999999995</v>
      </c>
      <c r="F1086" s="157"/>
      <c r="G1086" s="157"/>
      <c r="H1086" s="157"/>
      <c r="I1086" s="157"/>
      <c r="J1086" s="157"/>
      <c r="K1086" s="157"/>
      <c r="L1086" s="157"/>
      <c r="M1086" s="157"/>
      <c r="N1086" s="156"/>
      <c r="O1086" s="156"/>
      <c r="P1086" s="156"/>
      <c r="Q1086" s="156"/>
      <c r="R1086" s="157"/>
      <c r="S1086" s="157"/>
      <c r="T1086" s="157"/>
      <c r="U1086" s="157"/>
      <c r="V1086" s="157"/>
      <c r="W1086" s="157"/>
      <c r="X1086" s="157"/>
      <c r="Y1086" s="157"/>
      <c r="Z1086" s="147"/>
      <c r="AA1086" s="147"/>
      <c r="AB1086" s="147"/>
      <c r="AC1086" s="147"/>
      <c r="AD1086" s="147"/>
      <c r="AE1086" s="147"/>
      <c r="AF1086" s="147"/>
      <c r="AG1086" s="147" t="s">
        <v>305</v>
      </c>
      <c r="AH1086" s="147">
        <v>0</v>
      </c>
      <c r="AI1086" s="147"/>
      <c r="AJ1086" s="147"/>
      <c r="AK1086" s="147"/>
      <c r="AL1086" s="147"/>
      <c r="AM1086" s="147"/>
      <c r="AN1086" s="147"/>
      <c r="AO1086" s="147"/>
      <c r="AP1086" s="147"/>
      <c r="AQ1086" s="147"/>
      <c r="AR1086" s="147"/>
      <c r="AS1086" s="147"/>
      <c r="AT1086" s="147"/>
      <c r="AU1086" s="147"/>
      <c r="AV1086" s="147"/>
      <c r="AW1086" s="147"/>
      <c r="AX1086" s="147"/>
      <c r="AY1086" s="147"/>
      <c r="AZ1086" s="147"/>
      <c r="BA1086" s="147"/>
      <c r="BB1086" s="147"/>
      <c r="BC1086" s="147"/>
      <c r="BD1086" s="147"/>
      <c r="BE1086" s="147"/>
      <c r="BF1086" s="147"/>
      <c r="BG1086" s="147"/>
      <c r="BH1086" s="147"/>
    </row>
    <row r="1087" spans="1:60" ht="22.5" outlineLevel="3" x14ac:dyDescent="0.2">
      <c r="A1087" s="154"/>
      <c r="B1087" s="155"/>
      <c r="C1087" s="188" t="s">
        <v>1522</v>
      </c>
      <c r="D1087" s="159"/>
      <c r="E1087" s="160">
        <v>42.72</v>
      </c>
      <c r="F1087" s="157"/>
      <c r="G1087" s="157"/>
      <c r="H1087" s="157"/>
      <c r="I1087" s="157"/>
      <c r="J1087" s="157"/>
      <c r="K1087" s="157"/>
      <c r="L1087" s="157"/>
      <c r="M1087" s="157"/>
      <c r="N1087" s="156"/>
      <c r="O1087" s="156"/>
      <c r="P1087" s="156"/>
      <c r="Q1087" s="156"/>
      <c r="R1087" s="157"/>
      <c r="S1087" s="157"/>
      <c r="T1087" s="157"/>
      <c r="U1087" s="157"/>
      <c r="V1087" s="157"/>
      <c r="W1087" s="157"/>
      <c r="X1087" s="157"/>
      <c r="Y1087" s="157"/>
      <c r="Z1087" s="147"/>
      <c r="AA1087" s="147"/>
      <c r="AB1087" s="147"/>
      <c r="AC1087" s="147"/>
      <c r="AD1087" s="147"/>
      <c r="AE1087" s="147"/>
      <c r="AF1087" s="147"/>
      <c r="AG1087" s="147" t="s">
        <v>305</v>
      </c>
      <c r="AH1087" s="147">
        <v>0</v>
      </c>
      <c r="AI1087" s="147"/>
      <c r="AJ1087" s="147"/>
      <c r="AK1087" s="147"/>
      <c r="AL1087" s="147"/>
      <c r="AM1087" s="147"/>
      <c r="AN1087" s="147"/>
      <c r="AO1087" s="147"/>
      <c r="AP1087" s="147"/>
      <c r="AQ1087" s="147"/>
      <c r="AR1087" s="147"/>
      <c r="AS1087" s="147"/>
      <c r="AT1087" s="147"/>
      <c r="AU1087" s="147"/>
      <c r="AV1087" s="147"/>
      <c r="AW1087" s="147"/>
      <c r="AX1087" s="147"/>
      <c r="AY1087" s="147"/>
      <c r="AZ1087" s="147"/>
      <c r="BA1087" s="147"/>
      <c r="BB1087" s="147"/>
      <c r="BC1087" s="147"/>
      <c r="BD1087" s="147"/>
      <c r="BE1087" s="147"/>
      <c r="BF1087" s="147"/>
      <c r="BG1087" s="147"/>
      <c r="BH1087" s="147"/>
    </row>
    <row r="1088" spans="1:60" outlineLevel="3" x14ac:dyDescent="0.2">
      <c r="A1088" s="154"/>
      <c r="B1088" s="155"/>
      <c r="C1088" s="188" t="s">
        <v>1523</v>
      </c>
      <c r="D1088" s="159"/>
      <c r="E1088" s="160">
        <v>19.609500000000001</v>
      </c>
      <c r="F1088" s="157"/>
      <c r="G1088" s="157"/>
      <c r="H1088" s="157"/>
      <c r="I1088" s="157"/>
      <c r="J1088" s="157"/>
      <c r="K1088" s="157"/>
      <c r="L1088" s="157"/>
      <c r="M1088" s="157"/>
      <c r="N1088" s="156"/>
      <c r="O1088" s="156"/>
      <c r="P1088" s="156"/>
      <c r="Q1088" s="156"/>
      <c r="R1088" s="157"/>
      <c r="S1088" s="157"/>
      <c r="T1088" s="157"/>
      <c r="U1088" s="157"/>
      <c r="V1088" s="157"/>
      <c r="W1088" s="157"/>
      <c r="X1088" s="157"/>
      <c r="Y1088" s="157"/>
      <c r="Z1088" s="147"/>
      <c r="AA1088" s="147"/>
      <c r="AB1088" s="147"/>
      <c r="AC1088" s="147"/>
      <c r="AD1088" s="147"/>
      <c r="AE1088" s="147"/>
      <c r="AF1088" s="147"/>
      <c r="AG1088" s="147" t="s">
        <v>305</v>
      </c>
      <c r="AH1088" s="147">
        <v>0</v>
      </c>
      <c r="AI1088" s="147"/>
      <c r="AJ1088" s="147"/>
      <c r="AK1088" s="147"/>
      <c r="AL1088" s="147"/>
      <c r="AM1088" s="147"/>
      <c r="AN1088" s="147"/>
      <c r="AO1088" s="147"/>
      <c r="AP1088" s="147"/>
      <c r="AQ1088" s="147"/>
      <c r="AR1088" s="147"/>
      <c r="AS1088" s="147"/>
      <c r="AT1088" s="147"/>
      <c r="AU1088" s="147"/>
      <c r="AV1088" s="147"/>
      <c r="AW1088" s="147"/>
      <c r="AX1088" s="147"/>
      <c r="AY1088" s="147"/>
      <c r="AZ1088" s="147"/>
      <c r="BA1088" s="147"/>
      <c r="BB1088" s="147"/>
      <c r="BC1088" s="147"/>
      <c r="BD1088" s="147"/>
      <c r="BE1088" s="147"/>
      <c r="BF1088" s="147"/>
      <c r="BG1088" s="147"/>
      <c r="BH1088" s="147"/>
    </row>
    <row r="1089" spans="1:60" ht="22.5" outlineLevel="3" x14ac:dyDescent="0.2">
      <c r="A1089" s="154"/>
      <c r="B1089" s="155"/>
      <c r="C1089" s="188" t="s">
        <v>1524</v>
      </c>
      <c r="D1089" s="159"/>
      <c r="E1089" s="160">
        <v>3.5579999999999998</v>
      </c>
      <c r="F1089" s="157"/>
      <c r="G1089" s="157"/>
      <c r="H1089" s="157"/>
      <c r="I1089" s="157"/>
      <c r="J1089" s="157"/>
      <c r="K1089" s="157"/>
      <c r="L1089" s="157"/>
      <c r="M1089" s="157"/>
      <c r="N1089" s="156"/>
      <c r="O1089" s="156"/>
      <c r="P1089" s="156"/>
      <c r="Q1089" s="156"/>
      <c r="R1089" s="157"/>
      <c r="S1089" s="157"/>
      <c r="T1089" s="157"/>
      <c r="U1089" s="157"/>
      <c r="V1089" s="157"/>
      <c r="W1089" s="157"/>
      <c r="X1089" s="157"/>
      <c r="Y1089" s="157"/>
      <c r="Z1089" s="147"/>
      <c r="AA1089" s="147"/>
      <c r="AB1089" s="147"/>
      <c r="AC1089" s="147"/>
      <c r="AD1089" s="147"/>
      <c r="AE1089" s="147"/>
      <c r="AF1089" s="147"/>
      <c r="AG1089" s="147" t="s">
        <v>305</v>
      </c>
      <c r="AH1089" s="147">
        <v>0</v>
      </c>
      <c r="AI1089" s="147"/>
      <c r="AJ1089" s="147"/>
      <c r="AK1089" s="147"/>
      <c r="AL1089" s="147"/>
      <c r="AM1089" s="147"/>
      <c r="AN1089" s="147"/>
      <c r="AO1089" s="147"/>
      <c r="AP1089" s="147"/>
      <c r="AQ1089" s="147"/>
      <c r="AR1089" s="147"/>
      <c r="AS1089" s="147"/>
      <c r="AT1089" s="147"/>
      <c r="AU1089" s="147"/>
      <c r="AV1089" s="147"/>
      <c r="AW1089" s="147"/>
      <c r="AX1089" s="147"/>
      <c r="AY1089" s="147"/>
      <c r="AZ1089" s="147"/>
      <c r="BA1089" s="147"/>
      <c r="BB1089" s="147"/>
      <c r="BC1089" s="147"/>
      <c r="BD1089" s="147"/>
      <c r="BE1089" s="147"/>
      <c r="BF1089" s="147"/>
      <c r="BG1089" s="147"/>
      <c r="BH1089" s="147"/>
    </row>
    <row r="1090" spans="1:60" outlineLevel="3" x14ac:dyDescent="0.2">
      <c r="A1090" s="154"/>
      <c r="B1090" s="155"/>
      <c r="C1090" s="188" t="s">
        <v>1525</v>
      </c>
      <c r="D1090" s="159"/>
      <c r="E1090" s="160">
        <v>2.274</v>
      </c>
      <c r="F1090" s="157"/>
      <c r="G1090" s="157"/>
      <c r="H1090" s="157"/>
      <c r="I1090" s="157"/>
      <c r="J1090" s="157"/>
      <c r="K1090" s="157"/>
      <c r="L1090" s="157"/>
      <c r="M1090" s="157"/>
      <c r="N1090" s="156"/>
      <c r="O1090" s="156"/>
      <c r="P1090" s="156"/>
      <c r="Q1090" s="156"/>
      <c r="R1090" s="157"/>
      <c r="S1090" s="157"/>
      <c r="T1090" s="157"/>
      <c r="U1090" s="157"/>
      <c r="V1090" s="157"/>
      <c r="W1090" s="157"/>
      <c r="X1090" s="157"/>
      <c r="Y1090" s="157"/>
      <c r="Z1090" s="147"/>
      <c r="AA1090" s="147"/>
      <c r="AB1090" s="147"/>
      <c r="AC1090" s="147"/>
      <c r="AD1090" s="147"/>
      <c r="AE1090" s="147"/>
      <c r="AF1090" s="147"/>
      <c r="AG1090" s="147" t="s">
        <v>305</v>
      </c>
      <c r="AH1090" s="147">
        <v>0</v>
      </c>
      <c r="AI1090" s="147"/>
      <c r="AJ1090" s="147"/>
      <c r="AK1090" s="147"/>
      <c r="AL1090" s="147"/>
      <c r="AM1090" s="147"/>
      <c r="AN1090" s="147"/>
      <c r="AO1090" s="147"/>
      <c r="AP1090" s="147"/>
      <c r="AQ1090" s="147"/>
      <c r="AR1090" s="147"/>
      <c r="AS1090" s="147"/>
      <c r="AT1090" s="147"/>
      <c r="AU1090" s="147"/>
      <c r="AV1090" s="147"/>
      <c r="AW1090" s="147"/>
      <c r="AX1090" s="147"/>
      <c r="AY1090" s="147"/>
      <c r="AZ1090" s="147"/>
      <c r="BA1090" s="147"/>
      <c r="BB1090" s="147"/>
      <c r="BC1090" s="147"/>
      <c r="BD1090" s="147"/>
      <c r="BE1090" s="147"/>
      <c r="BF1090" s="147"/>
      <c r="BG1090" s="147"/>
      <c r="BH1090" s="147"/>
    </row>
    <row r="1091" spans="1:60" ht="22.5" outlineLevel="1" x14ac:dyDescent="0.2">
      <c r="A1091" s="173">
        <v>363</v>
      </c>
      <c r="B1091" s="174" t="s">
        <v>1526</v>
      </c>
      <c r="C1091" s="187" t="s">
        <v>3717</v>
      </c>
      <c r="D1091" s="175" t="s">
        <v>308</v>
      </c>
      <c r="E1091" s="176">
        <v>156.3586</v>
      </c>
      <c r="F1091" s="177"/>
      <c r="G1091" s="178">
        <f>ROUND(E1091*F1091,2)</f>
        <v>0</v>
      </c>
      <c r="H1091" s="158"/>
      <c r="I1091" s="157">
        <f>ROUND(E1091*H1091,2)</f>
        <v>0</v>
      </c>
      <c r="J1091" s="158"/>
      <c r="K1091" s="157">
        <f>ROUND(E1091*J1091,2)</f>
        <v>0</v>
      </c>
      <c r="L1091" s="157">
        <v>21</v>
      </c>
      <c r="M1091" s="157">
        <f>G1091*(1+L1091/100)</f>
        <v>0</v>
      </c>
      <c r="N1091" s="156">
        <v>3.2000000000000001E-2</v>
      </c>
      <c r="O1091" s="156">
        <f>ROUND(E1091*N1091,2)</f>
        <v>5</v>
      </c>
      <c r="P1091" s="156">
        <v>0</v>
      </c>
      <c r="Q1091" s="156">
        <f>ROUND(E1091*P1091,2)</f>
        <v>0</v>
      </c>
      <c r="R1091" s="157" t="s">
        <v>349</v>
      </c>
      <c r="S1091" s="157" t="s">
        <v>300</v>
      </c>
      <c r="T1091" s="157" t="s">
        <v>333</v>
      </c>
      <c r="U1091" s="157">
        <v>0</v>
      </c>
      <c r="V1091" s="157">
        <f>ROUND(E1091*U1091,2)</f>
        <v>0</v>
      </c>
      <c r="W1091" s="157"/>
      <c r="X1091" s="157" t="s">
        <v>334</v>
      </c>
      <c r="Y1091" s="157" t="s">
        <v>302</v>
      </c>
      <c r="Z1091" s="147"/>
      <c r="AA1091" s="147"/>
      <c r="AB1091" s="147"/>
      <c r="AC1091" s="147"/>
      <c r="AD1091" s="147"/>
      <c r="AE1091" s="147"/>
      <c r="AF1091" s="147"/>
      <c r="AG1091" s="147" t="s">
        <v>335</v>
      </c>
      <c r="AH1091" s="147"/>
      <c r="AI1091" s="147"/>
      <c r="AJ1091" s="147"/>
      <c r="AK1091" s="147"/>
      <c r="AL1091" s="147"/>
      <c r="AM1091" s="147"/>
      <c r="AN1091" s="147"/>
      <c r="AO1091" s="147"/>
      <c r="AP1091" s="147"/>
      <c r="AQ1091" s="147"/>
      <c r="AR1091" s="147"/>
      <c r="AS1091" s="147"/>
      <c r="AT1091" s="147"/>
      <c r="AU1091" s="147"/>
      <c r="AV1091" s="147"/>
      <c r="AW1091" s="147"/>
      <c r="AX1091" s="147"/>
      <c r="AY1091" s="147"/>
      <c r="AZ1091" s="147"/>
      <c r="BA1091" s="147"/>
      <c r="BB1091" s="147"/>
      <c r="BC1091" s="147"/>
      <c r="BD1091" s="147"/>
      <c r="BE1091" s="147"/>
      <c r="BF1091" s="147"/>
      <c r="BG1091" s="147"/>
      <c r="BH1091" s="147"/>
    </row>
    <row r="1092" spans="1:60" ht="33.75" outlineLevel="2" x14ac:dyDescent="0.2">
      <c r="A1092" s="154"/>
      <c r="B1092" s="155"/>
      <c r="C1092" s="188" t="s">
        <v>1521</v>
      </c>
      <c r="D1092" s="159"/>
      <c r="E1092" s="160">
        <v>67.802499999999995</v>
      </c>
      <c r="F1092" s="157"/>
      <c r="G1092" s="157"/>
      <c r="H1092" s="157"/>
      <c r="I1092" s="157"/>
      <c r="J1092" s="157"/>
      <c r="K1092" s="157"/>
      <c r="L1092" s="157"/>
      <c r="M1092" s="157"/>
      <c r="N1092" s="156"/>
      <c r="O1092" s="156"/>
      <c r="P1092" s="156"/>
      <c r="Q1092" s="156"/>
      <c r="R1092" s="157"/>
      <c r="S1092" s="157"/>
      <c r="T1092" s="157"/>
      <c r="U1092" s="157"/>
      <c r="V1092" s="157"/>
      <c r="W1092" s="157"/>
      <c r="X1092" s="157"/>
      <c r="Y1092" s="157"/>
      <c r="Z1092" s="147"/>
      <c r="AA1092" s="147"/>
      <c r="AB1092" s="147"/>
      <c r="AC1092" s="147"/>
      <c r="AD1092" s="147"/>
      <c r="AE1092" s="147"/>
      <c r="AF1092" s="147"/>
      <c r="AG1092" s="147" t="s">
        <v>305</v>
      </c>
      <c r="AH1092" s="147">
        <v>0</v>
      </c>
      <c r="AI1092" s="147"/>
      <c r="AJ1092" s="147"/>
      <c r="AK1092" s="147"/>
      <c r="AL1092" s="147"/>
      <c r="AM1092" s="147"/>
      <c r="AN1092" s="147"/>
      <c r="AO1092" s="147"/>
      <c r="AP1092" s="147"/>
      <c r="AQ1092" s="147"/>
      <c r="AR1092" s="147"/>
      <c r="AS1092" s="147"/>
      <c r="AT1092" s="147"/>
      <c r="AU1092" s="147"/>
      <c r="AV1092" s="147"/>
      <c r="AW1092" s="147"/>
      <c r="AX1092" s="147"/>
      <c r="AY1092" s="147"/>
      <c r="AZ1092" s="147"/>
      <c r="BA1092" s="147"/>
      <c r="BB1092" s="147"/>
      <c r="BC1092" s="147"/>
      <c r="BD1092" s="147"/>
      <c r="BE1092" s="147"/>
      <c r="BF1092" s="147"/>
      <c r="BG1092" s="147"/>
      <c r="BH1092" s="147"/>
    </row>
    <row r="1093" spans="1:60" ht="22.5" outlineLevel="3" x14ac:dyDescent="0.2">
      <c r="A1093" s="154"/>
      <c r="B1093" s="155"/>
      <c r="C1093" s="188" t="s">
        <v>1522</v>
      </c>
      <c r="D1093" s="159"/>
      <c r="E1093" s="160">
        <v>42.72</v>
      </c>
      <c r="F1093" s="157"/>
      <c r="G1093" s="157"/>
      <c r="H1093" s="157"/>
      <c r="I1093" s="157"/>
      <c r="J1093" s="157"/>
      <c r="K1093" s="157"/>
      <c r="L1093" s="157"/>
      <c r="M1093" s="157"/>
      <c r="N1093" s="156"/>
      <c r="O1093" s="156"/>
      <c r="P1093" s="156"/>
      <c r="Q1093" s="156"/>
      <c r="R1093" s="157"/>
      <c r="S1093" s="157"/>
      <c r="T1093" s="157"/>
      <c r="U1093" s="157"/>
      <c r="V1093" s="157"/>
      <c r="W1093" s="157"/>
      <c r="X1093" s="157"/>
      <c r="Y1093" s="157"/>
      <c r="Z1093" s="147"/>
      <c r="AA1093" s="147"/>
      <c r="AB1093" s="147"/>
      <c r="AC1093" s="147"/>
      <c r="AD1093" s="147"/>
      <c r="AE1093" s="147"/>
      <c r="AF1093" s="147"/>
      <c r="AG1093" s="147" t="s">
        <v>305</v>
      </c>
      <c r="AH1093" s="147">
        <v>0</v>
      </c>
      <c r="AI1093" s="147"/>
      <c r="AJ1093" s="147"/>
      <c r="AK1093" s="147"/>
      <c r="AL1093" s="147"/>
      <c r="AM1093" s="147"/>
      <c r="AN1093" s="147"/>
      <c r="AO1093" s="147"/>
      <c r="AP1093" s="147"/>
      <c r="AQ1093" s="147"/>
      <c r="AR1093" s="147"/>
      <c r="AS1093" s="147"/>
      <c r="AT1093" s="147"/>
      <c r="AU1093" s="147"/>
      <c r="AV1093" s="147"/>
      <c r="AW1093" s="147"/>
      <c r="AX1093" s="147"/>
      <c r="AY1093" s="147"/>
      <c r="AZ1093" s="147"/>
      <c r="BA1093" s="147"/>
      <c r="BB1093" s="147"/>
      <c r="BC1093" s="147"/>
      <c r="BD1093" s="147"/>
      <c r="BE1093" s="147"/>
      <c r="BF1093" s="147"/>
      <c r="BG1093" s="147"/>
      <c r="BH1093" s="147"/>
    </row>
    <row r="1094" spans="1:60" outlineLevel="3" x14ac:dyDescent="0.2">
      <c r="A1094" s="154"/>
      <c r="B1094" s="155"/>
      <c r="C1094" s="188" t="s">
        <v>1523</v>
      </c>
      <c r="D1094" s="159"/>
      <c r="E1094" s="160">
        <v>19.609500000000001</v>
      </c>
      <c r="F1094" s="157"/>
      <c r="G1094" s="157"/>
      <c r="H1094" s="157"/>
      <c r="I1094" s="157"/>
      <c r="J1094" s="157"/>
      <c r="K1094" s="157"/>
      <c r="L1094" s="157"/>
      <c r="M1094" s="157"/>
      <c r="N1094" s="156"/>
      <c r="O1094" s="156"/>
      <c r="P1094" s="156"/>
      <c r="Q1094" s="156"/>
      <c r="R1094" s="157"/>
      <c r="S1094" s="157"/>
      <c r="T1094" s="157"/>
      <c r="U1094" s="157"/>
      <c r="V1094" s="157"/>
      <c r="W1094" s="157"/>
      <c r="X1094" s="157"/>
      <c r="Y1094" s="157"/>
      <c r="Z1094" s="147"/>
      <c r="AA1094" s="147"/>
      <c r="AB1094" s="147"/>
      <c r="AC1094" s="147"/>
      <c r="AD1094" s="147"/>
      <c r="AE1094" s="147"/>
      <c r="AF1094" s="147"/>
      <c r="AG1094" s="147" t="s">
        <v>305</v>
      </c>
      <c r="AH1094" s="147">
        <v>0</v>
      </c>
      <c r="AI1094" s="147"/>
      <c r="AJ1094" s="147"/>
      <c r="AK1094" s="147"/>
      <c r="AL1094" s="147"/>
      <c r="AM1094" s="147"/>
      <c r="AN1094" s="147"/>
      <c r="AO1094" s="147"/>
      <c r="AP1094" s="147"/>
      <c r="AQ1094" s="147"/>
      <c r="AR1094" s="147"/>
      <c r="AS1094" s="147"/>
      <c r="AT1094" s="147"/>
      <c r="AU1094" s="147"/>
      <c r="AV1094" s="147"/>
      <c r="AW1094" s="147"/>
      <c r="AX1094" s="147"/>
      <c r="AY1094" s="147"/>
      <c r="AZ1094" s="147"/>
      <c r="BA1094" s="147"/>
      <c r="BB1094" s="147"/>
      <c r="BC1094" s="147"/>
      <c r="BD1094" s="147"/>
      <c r="BE1094" s="147"/>
      <c r="BF1094" s="147"/>
      <c r="BG1094" s="147"/>
      <c r="BH1094" s="147"/>
    </row>
    <row r="1095" spans="1:60" ht="22.5" outlineLevel="3" x14ac:dyDescent="0.2">
      <c r="A1095" s="154"/>
      <c r="B1095" s="155"/>
      <c r="C1095" s="188" t="s">
        <v>1524</v>
      </c>
      <c r="D1095" s="159"/>
      <c r="E1095" s="160">
        <v>3.5579999999999998</v>
      </c>
      <c r="F1095" s="157"/>
      <c r="G1095" s="157"/>
      <c r="H1095" s="157"/>
      <c r="I1095" s="157"/>
      <c r="J1095" s="157"/>
      <c r="K1095" s="157"/>
      <c r="L1095" s="157"/>
      <c r="M1095" s="157"/>
      <c r="N1095" s="156"/>
      <c r="O1095" s="156"/>
      <c r="P1095" s="156"/>
      <c r="Q1095" s="156"/>
      <c r="R1095" s="157"/>
      <c r="S1095" s="157"/>
      <c r="T1095" s="157"/>
      <c r="U1095" s="157"/>
      <c r="V1095" s="157"/>
      <c r="W1095" s="157"/>
      <c r="X1095" s="157"/>
      <c r="Y1095" s="157"/>
      <c r="Z1095" s="147"/>
      <c r="AA1095" s="147"/>
      <c r="AB1095" s="147"/>
      <c r="AC1095" s="147"/>
      <c r="AD1095" s="147"/>
      <c r="AE1095" s="147"/>
      <c r="AF1095" s="147"/>
      <c r="AG1095" s="147" t="s">
        <v>305</v>
      </c>
      <c r="AH1095" s="147">
        <v>0</v>
      </c>
      <c r="AI1095" s="147"/>
      <c r="AJ1095" s="147"/>
      <c r="AK1095" s="147"/>
      <c r="AL1095" s="147"/>
      <c r="AM1095" s="147"/>
      <c r="AN1095" s="147"/>
      <c r="AO1095" s="147"/>
      <c r="AP1095" s="147"/>
      <c r="AQ1095" s="147"/>
      <c r="AR1095" s="147"/>
      <c r="AS1095" s="147"/>
      <c r="AT1095" s="147"/>
      <c r="AU1095" s="147"/>
      <c r="AV1095" s="147"/>
      <c r="AW1095" s="147"/>
      <c r="AX1095" s="147"/>
      <c r="AY1095" s="147"/>
      <c r="AZ1095" s="147"/>
      <c r="BA1095" s="147"/>
      <c r="BB1095" s="147"/>
      <c r="BC1095" s="147"/>
      <c r="BD1095" s="147"/>
      <c r="BE1095" s="147"/>
      <c r="BF1095" s="147"/>
      <c r="BG1095" s="147"/>
      <c r="BH1095" s="147"/>
    </row>
    <row r="1096" spans="1:60" outlineLevel="3" x14ac:dyDescent="0.2">
      <c r="A1096" s="154"/>
      <c r="B1096" s="155"/>
      <c r="C1096" s="188" t="s">
        <v>1525</v>
      </c>
      <c r="D1096" s="159"/>
      <c r="E1096" s="160">
        <v>2.274</v>
      </c>
      <c r="F1096" s="157"/>
      <c r="G1096" s="157"/>
      <c r="H1096" s="157"/>
      <c r="I1096" s="157"/>
      <c r="J1096" s="157"/>
      <c r="K1096" s="157"/>
      <c r="L1096" s="157"/>
      <c r="M1096" s="157"/>
      <c r="N1096" s="156"/>
      <c r="O1096" s="156"/>
      <c r="P1096" s="156"/>
      <c r="Q1096" s="156"/>
      <c r="R1096" s="157"/>
      <c r="S1096" s="157"/>
      <c r="T1096" s="157"/>
      <c r="U1096" s="157"/>
      <c r="V1096" s="157"/>
      <c r="W1096" s="157"/>
      <c r="X1096" s="157"/>
      <c r="Y1096" s="157"/>
      <c r="Z1096" s="147"/>
      <c r="AA1096" s="147"/>
      <c r="AB1096" s="147"/>
      <c r="AC1096" s="147"/>
      <c r="AD1096" s="147"/>
      <c r="AE1096" s="147"/>
      <c r="AF1096" s="147"/>
      <c r="AG1096" s="147" t="s">
        <v>305</v>
      </c>
      <c r="AH1096" s="147">
        <v>0</v>
      </c>
      <c r="AI1096" s="147"/>
      <c r="AJ1096" s="147"/>
      <c r="AK1096" s="147"/>
      <c r="AL1096" s="147"/>
      <c r="AM1096" s="147"/>
      <c r="AN1096" s="147"/>
      <c r="AO1096" s="147"/>
      <c r="AP1096" s="147"/>
      <c r="AQ1096" s="147"/>
      <c r="AR1096" s="147"/>
      <c r="AS1096" s="147"/>
      <c r="AT1096" s="147"/>
      <c r="AU1096" s="147"/>
      <c r="AV1096" s="147"/>
      <c r="AW1096" s="147"/>
      <c r="AX1096" s="147"/>
      <c r="AY1096" s="147"/>
      <c r="AZ1096" s="147"/>
      <c r="BA1096" s="147"/>
      <c r="BB1096" s="147"/>
      <c r="BC1096" s="147"/>
      <c r="BD1096" s="147"/>
      <c r="BE1096" s="147"/>
      <c r="BF1096" s="147"/>
      <c r="BG1096" s="147"/>
      <c r="BH1096" s="147"/>
    </row>
    <row r="1097" spans="1:60" outlineLevel="3" x14ac:dyDescent="0.2">
      <c r="A1097" s="154"/>
      <c r="B1097" s="155"/>
      <c r="C1097" s="195" t="s">
        <v>520</v>
      </c>
      <c r="D1097" s="193"/>
      <c r="E1097" s="194">
        <v>20.394600000000001</v>
      </c>
      <c r="F1097" s="157"/>
      <c r="G1097" s="157"/>
      <c r="H1097" s="157"/>
      <c r="I1097" s="157"/>
      <c r="J1097" s="157"/>
      <c r="K1097" s="157"/>
      <c r="L1097" s="157"/>
      <c r="M1097" s="157"/>
      <c r="N1097" s="156"/>
      <c r="O1097" s="156"/>
      <c r="P1097" s="156"/>
      <c r="Q1097" s="156"/>
      <c r="R1097" s="157"/>
      <c r="S1097" s="157"/>
      <c r="T1097" s="157"/>
      <c r="U1097" s="157"/>
      <c r="V1097" s="157"/>
      <c r="W1097" s="157"/>
      <c r="X1097" s="157"/>
      <c r="Y1097" s="157"/>
      <c r="Z1097" s="147"/>
      <c r="AA1097" s="147"/>
      <c r="AB1097" s="147"/>
      <c r="AC1097" s="147"/>
      <c r="AD1097" s="147"/>
      <c r="AE1097" s="147"/>
      <c r="AF1097" s="147"/>
      <c r="AG1097" s="147" t="s">
        <v>305</v>
      </c>
      <c r="AH1097" s="147">
        <v>4</v>
      </c>
      <c r="AI1097" s="147"/>
      <c r="AJ1097" s="147"/>
      <c r="AK1097" s="147"/>
      <c r="AL1097" s="147"/>
      <c r="AM1097" s="147"/>
      <c r="AN1097" s="147"/>
      <c r="AO1097" s="147"/>
      <c r="AP1097" s="147"/>
      <c r="AQ1097" s="147"/>
      <c r="AR1097" s="147"/>
      <c r="AS1097" s="147"/>
      <c r="AT1097" s="147"/>
      <c r="AU1097" s="147"/>
      <c r="AV1097" s="147"/>
      <c r="AW1097" s="147"/>
      <c r="AX1097" s="147"/>
      <c r="AY1097" s="147"/>
      <c r="AZ1097" s="147"/>
      <c r="BA1097" s="147"/>
      <c r="BB1097" s="147"/>
      <c r="BC1097" s="147"/>
      <c r="BD1097" s="147"/>
      <c r="BE1097" s="147"/>
      <c r="BF1097" s="147"/>
      <c r="BG1097" s="147"/>
      <c r="BH1097" s="147"/>
    </row>
    <row r="1098" spans="1:60" outlineLevel="1" x14ac:dyDescent="0.2">
      <c r="A1098" s="173">
        <v>364</v>
      </c>
      <c r="B1098" s="174" t="s">
        <v>1527</v>
      </c>
      <c r="C1098" s="187" t="s">
        <v>1528</v>
      </c>
      <c r="D1098" s="175" t="s">
        <v>355</v>
      </c>
      <c r="E1098" s="176">
        <v>91.6</v>
      </c>
      <c r="F1098" s="177"/>
      <c r="G1098" s="178">
        <f>ROUND(E1098*F1098,2)</f>
        <v>0</v>
      </c>
      <c r="H1098" s="158"/>
      <c r="I1098" s="157">
        <f>ROUND(E1098*H1098,2)</f>
        <v>0</v>
      </c>
      <c r="J1098" s="158"/>
      <c r="K1098" s="157">
        <f>ROUND(E1098*J1098,2)</f>
        <v>0</v>
      </c>
      <c r="L1098" s="157">
        <v>21</v>
      </c>
      <c r="M1098" s="157">
        <f>G1098*(1+L1098/100)</f>
        <v>0</v>
      </c>
      <c r="N1098" s="156">
        <v>0</v>
      </c>
      <c r="O1098" s="156">
        <f>ROUND(E1098*N1098,2)</f>
        <v>0</v>
      </c>
      <c r="P1098" s="156">
        <v>0</v>
      </c>
      <c r="Q1098" s="156">
        <f>ROUND(E1098*P1098,2)</f>
        <v>0</v>
      </c>
      <c r="R1098" s="157"/>
      <c r="S1098" s="157" t="s">
        <v>300</v>
      </c>
      <c r="T1098" s="157" t="s">
        <v>300</v>
      </c>
      <c r="U1098" s="157">
        <v>0.13</v>
      </c>
      <c r="V1098" s="157">
        <f>ROUND(E1098*U1098,2)</f>
        <v>11.91</v>
      </c>
      <c r="W1098" s="157"/>
      <c r="X1098" s="157" t="s">
        <v>301</v>
      </c>
      <c r="Y1098" s="157" t="s">
        <v>302</v>
      </c>
      <c r="Z1098" s="147"/>
      <c r="AA1098" s="147"/>
      <c r="AB1098" s="147"/>
      <c r="AC1098" s="147"/>
      <c r="AD1098" s="147"/>
      <c r="AE1098" s="147"/>
      <c r="AF1098" s="147"/>
      <c r="AG1098" s="147" t="s">
        <v>303</v>
      </c>
      <c r="AH1098" s="147"/>
      <c r="AI1098" s="147"/>
      <c r="AJ1098" s="147"/>
      <c r="AK1098" s="147"/>
      <c r="AL1098" s="147"/>
      <c r="AM1098" s="147"/>
      <c r="AN1098" s="147"/>
      <c r="AO1098" s="147"/>
      <c r="AP1098" s="147"/>
      <c r="AQ1098" s="147"/>
      <c r="AR1098" s="147"/>
      <c r="AS1098" s="147"/>
      <c r="AT1098" s="147"/>
      <c r="AU1098" s="147"/>
      <c r="AV1098" s="147"/>
      <c r="AW1098" s="147"/>
      <c r="AX1098" s="147"/>
      <c r="AY1098" s="147"/>
      <c r="AZ1098" s="147"/>
      <c r="BA1098" s="147"/>
      <c r="BB1098" s="147"/>
      <c r="BC1098" s="147"/>
      <c r="BD1098" s="147"/>
      <c r="BE1098" s="147"/>
      <c r="BF1098" s="147"/>
      <c r="BG1098" s="147"/>
      <c r="BH1098" s="147"/>
    </row>
    <row r="1099" spans="1:60" ht="33.75" outlineLevel="2" x14ac:dyDescent="0.2">
      <c r="A1099" s="154"/>
      <c r="B1099" s="155"/>
      <c r="C1099" s="188" t="s">
        <v>1529</v>
      </c>
      <c r="D1099" s="159"/>
      <c r="E1099" s="160">
        <v>46.02</v>
      </c>
      <c r="F1099" s="157"/>
      <c r="G1099" s="157"/>
      <c r="H1099" s="157"/>
      <c r="I1099" s="157"/>
      <c r="J1099" s="157"/>
      <c r="K1099" s="157"/>
      <c r="L1099" s="157"/>
      <c r="M1099" s="157"/>
      <c r="N1099" s="156"/>
      <c r="O1099" s="156"/>
      <c r="P1099" s="156"/>
      <c r="Q1099" s="156"/>
      <c r="R1099" s="157"/>
      <c r="S1099" s="157"/>
      <c r="T1099" s="157"/>
      <c r="U1099" s="157"/>
      <c r="V1099" s="157"/>
      <c r="W1099" s="157"/>
      <c r="X1099" s="157"/>
      <c r="Y1099" s="157"/>
      <c r="Z1099" s="147"/>
      <c r="AA1099" s="147"/>
      <c r="AB1099" s="147"/>
      <c r="AC1099" s="147"/>
      <c r="AD1099" s="147"/>
      <c r="AE1099" s="147"/>
      <c r="AF1099" s="147"/>
      <c r="AG1099" s="147" t="s">
        <v>305</v>
      </c>
      <c r="AH1099" s="147">
        <v>0</v>
      </c>
      <c r="AI1099" s="147"/>
      <c r="AJ1099" s="147"/>
      <c r="AK1099" s="147"/>
      <c r="AL1099" s="147"/>
      <c r="AM1099" s="147"/>
      <c r="AN1099" s="147"/>
      <c r="AO1099" s="147"/>
      <c r="AP1099" s="147"/>
      <c r="AQ1099" s="147"/>
      <c r="AR1099" s="147"/>
      <c r="AS1099" s="147"/>
      <c r="AT1099" s="147"/>
      <c r="AU1099" s="147"/>
      <c r="AV1099" s="147"/>
      <c r="AW1099" s="147"/>
      <c r="AX1099" s="147"/>
      <c r="AY1099" s="147"/>
      <c r="AZ1099" s="147"/>
      <c r="BA1099" s="147"/>
      <c r="BB1099" s="147"/>
      <c r="BC1099" s="147"/>
      <c r="BD1099" s="147"/>
      <c r="BE1099" s="147"/>
      <c r="BF1099" s="147"/>
      <c r="BG1099" s="147"/>
      <c r="BH1099" s="147"/>
    </row>
    <row r="1100" spans="1:60" ht="33.75" outlineLevel="3" x14ac:dyDescent="0.2">
      <c r="A1100" s="154"/>
      <c r="B1100" s="155"/>
      <c r="C1100" s="188" t="s">
        <v>1530</v>
      </c>
      <c r="D1100" s="159"/>
      <c r="E1100" s="160">
        <v>29.65</v>
      </c>
      <c r="F1100" s="157"/>
      <c r="G1100" s="157"/>
      <c r="H1100" s="157"/>
      <c r="I1100" s="157"/>
      <c r="J1100" s="157"/>
      <c r="K1100" s="157"/>
      <c r="L1100" s="157"/>
      <c r="M1100" s="157"/>
      <c r="N1100" s="156"/>
      <c r="O1100" s="156"/>
      <c r="P1100" s="156"/>
      <c r="Q1100" s="156"/>
      <c r="R1100" s="157"/>
      <c r="S1100" s="157"/>
      <c r="T1100" s="157"/>
      <c r="U1100" s="157"/>
      <c r="V1100" s="157"/>
      <c r="W1100" s="157"/>
      <c r="X1100" s="157"/>
      <c r="Y1100" s="157"/>
      <c r="Z1100" s="147"/>
      <c r="AA1100" s="147"/>
      <c r="AB1100" s="147"/>
      <c r="AC1100" s="147"/>
      <c r="AD1100" s="147"/>
      <c r="AE1100" s="147"/>
      <c r="AF1100" s="147"/>
      <c r="AG1100" s="147" t="s">
        <v>305</v>
      </c>
      <c r="AH1100" s="147">
        <v>0</v>
      </c>
      <c r="AI1100" s="147"/>
      <c r="AJ1100" s="147"/>
      <c r="AK1100" s="147"/>
      <c r="AL1100" s="147"/>
      <c r="AM1100" s="147"/>
      <c r="AN1100" s="147"/>
      <c r="AO1100" s="147"/>
      <c r="AP1100" s="147"/>
      <c r="AQ1100" s="147"/>
      <c r="AR1100" s="147"/>
      <c r="AS1100" s="147"/>
      <c r="AT1100" s="147"/>
      <c r="AU1100" s="147"/>
      <c r="AV1100" s="147"/>
      <c r="AW1100" s="147"/>
      <c r="AX1100" s="147"/>
      <c r="AY1100" s="147"/>
      <c r="AZ1100" s="147"/>
      <c r="BA1100" s="147"/>
      <c r="BB1100" s="147"/>
      <c r="BC1100" s="147"/>
      <c r="BD1100" s="147"/>
      <c r="BE1100" s="147"/>
      <c r="BF1100" s="147"/>
      <c r="BG1100" s="147"/>
      <c r="BH1100" s="147"/>
    </row>
    <row r="1101" spans="1:60" outlineLevel="3" x14ac:dyDescent="0.2">
      <c r="A1101" s="154"/>
      <c r="B1101" s="155"/>
      <c r="C1101" s="188" t="s">
        <v>1531</v>
      </c>
      <c r="D1101" s="159"/>
      <c r="E1101" s="160">
        <v>15.93</v>
      </c>
      <c r="F1101" s="157"/>
      <c r="G1101" s="157"/>
      <c r="H1101" s="157"/>
      <c r="I1101" s="157"/>
      <c r="J1101" s="157"/>
      <c r="K1101" s="157"/>
      <c r="L1101" s="157"/>
      <c r="M1101" s="157"/>
      <c r="N1101" s="156"/>
      <c r="O1101" s="156"/>
      <c r="P1101" s="156"/>
      <c r="Q1101" s="156"/>
      <c r="R1101" s="157"/>
      <c r="S1101" s="157"/>
      <c r="T1101" s="157"/>
      <c r="U1101" s="157"/>
      <c r="V1101" s="157"/>
      <c r="W1101" s="157"/>
      <c r="X1101" s="157"/>
      <c r="Y1101" s="157"/>
      <c r="Z1101" s="147"/>
      <c r="AA1101" s="147"/>
      <c r="AB1101" s="147"/>
      <c r="AC1101" s="147"/>
      <c r="AD1101" s="147"/>
      <c r="AE1101" s="147"/>
      <c r="AF1101" s="147"/>
      <c r="AG1101" s="147" t="s">
        <v>305</v>
      </c>
      <c r="AH1101" s="147">
        <v>0</v>
      </c>
      <c r="AI1101" s="147"/>
      <c r="AJ1101" s="147"/>
      <c r="AK1101" s="147"/>
      <c r="AL1101" s="147"/>
      <c r="AM1101" s="147"/>
      <c r="AN1101" s="147"/>
      <c r="AO1101" s="147"/>
      <c r="AP1101" s="147"/>
      <c r="AQ1101" s="147"/>
      <c r="AR1101" s="147"/>
      <c r="AS1101" s="147"/>
      <c r="AT1101" s="147"/>
      <c r="AU1101" s="147"/>
      <c r="AV1101" s="147"/>
      <c r="AW1101" s="147"/>
      <c r="AX1101" s="147"/>
      <c r="AY1101" s="147"/>
      <c r="AZ1101" s="147"/>
      <c r="BA1101" s="147"/>
      <c r="BB1101" s="147"/>
      <c r="BC1101" s="147"/>
      <c r="BD1101" s="147"/>
      <c r="BE1101" s="147"/>
      <c r="BF1101" s="147"/>
      <c r="BG1101" s="147"/>
      <c r="BH1101" s="147"/>
    </row>
    <row r="1102" spans="1:60" outlineLevel="1" x14ac:dyDescent="0.2">
      <c r="A1102" s="173">
        <v>365</v>
      </c>
      <c r="B1102" s="174" t="s">
        <v>1532</v>
      </c>
      <c r="C1102" s="187" t="s">
        <v>1533</v>
      </c>
      <c r="D1102" s="175" t="s">
        <v>314</v>
      </c>
      <c r="E1102" s="176">
        <v>33.925930000000001</v>
      </c>
      <c r="F1102" s="177"/>
      <c r="G1102" s="178">
        <f>ROUND(E1102*F1102,2)</f>
        <v>0</v>
      </c>
      <c r="H1102" s="158"/>
      <c r="I1102" s="157">
        <f>ROUND(E1102*H1102,2)</f>
        <v>0</v>
      </c>
      <c r="J1102" s="158"/>
      <c r="K1102" s="157">
        <f>ROUND(E1102*J1102,2)</f>
        <v>0</v>
      </c>
      <c r="L1102" s="157">
        <v>21</v>
      </c>
      <c r="M1102" s="157">
        <f>G1102*(1+L1102/100)</f>
        <v>0</v>
      </c>
      <c r="N1102" s="156">
        <v>3.3E-4</v>
      </c>
      <c r="O1102" s="156">
        <f>ROUND(E1102*N1102,2)</f>
        <v>0.01</v>
      </c>
      <c r="P1102" s="156">
        <v>0</v>
      </c>
      <c r="Q1102" s="156">
        <f>ROUND(E1102*P1102,2)</f>
        <v>0</v>
      </c>
      <c r="R1102" s="157" t="s">
        <v>349</v>
      </c>
      <c r="S1102" s="157" t="s">
        <v>300</v>
      </c>
      <c r="T1102" s="157" t="s">
        <v>300</v>
      </c>
      <c r="U1102" s="157">
        <v>0</v>
      </c>
      <c r="V1102" s="157">
        <f>ROUND(E1102*U1102,2)</f>
        <v>0</v>
      </c>
      <c r="W1102" s="157"/>
      <c r="X1102" s="157" t="s">
        <v>334</v>
      </c>
      <c r="Y1102" s="157" t="s">
        <v>302</v>
      </c>
      <c r="Z1102" s="147"/>
      <c r="AA1102" s="147"/>
      <c r="AB1102" s="147"/>
      <c r="AC1102" s="147"/>
      <c r="AD1102" s="147"/>
      <c r="AE1102" s="147"/>
      <c r="AF1102" s="147"/>
      <c r="AG1102" s="147" t="s">
        <v>335</v>
      </c>
      <c r="AH1102" s="147"/>
      <c r="AI1102" s="147"/>
      <c r="AJ1102" s="147"/>
      <c r="AK1102" s="147"/>
      <c r="AL1102" s="147"/>
      <c r="AM1102" s="147"/>
      <c r="AN1102" s="147"/>
      <c r="AO1102" s="147"/>
      <c r="AP1102" s="147"/>
      <c r="AQ1102" s="147"/>
      <c r="AR1102" s="147"/>
      <c r="AS1102" s="147"/>
      <c r="AT1102" s="147"/>
      <c r="AU1102" s="147"/>
      <c r="AV1102" s="147"/>
      <c r="AW1102" s="147"/>
      <c r="AX1102" s="147"/>
      <c r="AY1102" s="147"/>
      <c r="AZ1102" s="147"/>
      <c r="BA1102" s="147"/>
      <c r="BB1102" s="147"/>
      <c r="BC1102" s="147"/>
      <c r="BD1102" s="147"/>
      <c r="BE1102" s="147"/>
      <c r="BF1102" s="147"/>
      <c r="BG1102" s="147"/>
      <c r="BH1102" s="147"/>
    </row>
    <row r="1103" spans="1:60" ht="33.75" outlineLevel="2" x14ac:dyDescent="0.2">
      <c r="A1103" s="154"/>
      <c r="B1103" s="155"/>
      <c r="C1103" s="188" t="s">
        <v>1534</v>
      </c>
      <c r="D1103" s="159"/>
      <c r="E1103" s="160">
        <v>17.044440000000002</v>
      </c>
      <c r="F1103" s="157"/>
      <c r="G1103" s="157"/>
      <c r="H1103" s="157"/>
      <c r="I1103" s="157"/>
      <c r="J1103" s="157"/>
      <c r="K1103" s="157"/>
      <c r="L1103" s="157"/>
      <c r="M1103" s="157"/>
      <c r="N1103" s="156"/>
      <c r="O1103" s="156"/>
      <c r="P1103" s="156"/>
      <c r="Q1103" s="156"/>
      <c r="R1103" s="157"/>
      <c r="S1103" s="157"/>
      <c r="T1103" s="157"/>
      <c r="U1103" s="157"/>
      <c r="V1103" s="157"/>
      <c r="W1103" s="157"/>
      <c r="X1103" s="157"/>
      <c r="Y1103" s="157"/>
      <c r="Z1103" s="147"/>
      <c r="AA1103" s="147"/>
      <c r="AB1103" s="147"/>
      <c r="AC1103" s="147"/>
      <c r="AD1103" s="147"/>
      <c r="AE1103" s="147"/>
      <c r="AF1103" s="147"/>
      <c r="AG1103" s="147" t="s">
        <v>305</v>
      </c>
      <c r="AH1103" s="147">
        <v>0</v>
      </c>
      <c r="AI1103" s="147"/>
      <c r="AJ1103" s="147"/>
      <c r="AK1103" s="147"/>
      <c r="AL1103" s="147"/>
      <c r="AM1103" s="147"/>
      <c r="AN1103" s="147"/>
      <c r="AO1103" s="147"/>
      <c r="AP1103" s="147"/>
      <c r="AQ1103" s="147"/>
      <c r="AR1103" s="147"/>
      <c r="AS1103" s="147"/>
      <c r="AT1103" s="147"/>
      <c r="AU1103" s="147"/>
      <c r="AV1103" s="147"/>
      <c r="AW1103" s="147"/>
      <c r="AX1103" s="147"/>
      <c r="AY1103" s="147"/>
      <c r="AZ1103" s="147"/>
      <c r="BA1103" s="147"/>
      <c r="BB1103" s="147"/>
      <c r="BC1103" s="147"/>
      <c r="BD1103" s="147"/>
      <c r="BE1103" s="147"/>
      <c r="BF1103" s="147"/>
      <c r="BG1103" s="147"/>
      <c r="BH1103" s="147"/>
    </row>
    <row r="1104" spans="1:60" ht="33.75" outlineLevel="3" x14ac:dyDescent="0.2">
      <c r="A1104" s="154"/>
      <c r="B1104" s="155"/>
      <c r="C1104" s="188" t="s">
        <v>1535</v>
      </c>
      <c r="D1104" s="159"/>
      <c r="E1104" s="160">
        <v>10.981479999999999</v>
      </c>
      <c r="F1104" s="157"/>
      <c r="G1104" s="157"/>
      <c r="H1104" s="157"/>
      <c r="I1104" s="157"/>
      <c r="J1104" s="157"/>
      <c r="K1104" s="157"/>
      <c r="L1104" s="157"/>
      <c r="M1104" s="157"/>
      <c r="N1104" s="156"/>
      <c r="O1104" s="156"/>
      <c r="P1104" s="156"/>
      <c r="Q1104" s="156"/>
      <c r="R1104" s="157"/>
      <c r="S1104" s="157"/>
      <c r="T1104" s="157"/>
      <c r="U1104" s="157"/>
      <c r="V1104" s="157"/>
      <c r="W1104" s="157"/>
      <c r="X1104" s="157"/>
      <c r="Y1104" s="157"/>
      <c r="Z1104" s="147"/>
      <c r="AA1104" s="147"/>
      <c r="AB1104" s="147"/>
      <c r="AC1104" s="147"/>
      <c r="AD1104" s="147"/>
      <c r="AE1104" s="147"/>
      <c r="AF1104" s="147"/>
      <c r="AG1104" s="147" t="s">
        <v>305</v>
      </c>
      <c r="AH1104" s="147">
        <v>0</v>
      </c>
      <c r="AI1104" s="147"/>
      <c r="AJ1104" s="147"/>
      <c r="AK1104" s="147"/>
      <c r="AL1104" s="147"/>
      <c r="AM1104" s="147"/>
      <c r="AN1104" s="147"/>
      <c r="AO1104" s="147"/>
      <c r="AP1104" s="147"/>
      <c r="AQ1104" s="147"/>
      <c r="AR1104" s="147"/>
      <c r="AS1104" s="147"/>
      <c r="AT1104" s="147"/>
      <c r="AU1104" s="147"/>
      <c r="AV1104" s="147"/>
      <c r="AW1104" s="147"/>
      <c r="AX1104" s="147"/>
      <c r="AY1104" s="147"/>
      <c r="AZ1104" s="147"/>
      <c r="BA1104" s="147"/>
      <c r="BB1104" s="147"/>
      <c r="BC1104" s="147"/>
      <c r="BD1104" s="147"/>
      <c r="BE1104" s="147"/>
      <c r="BF1104" s="147"/>
      <c r="BG1104" s="147"/>
      <c r="BH1104" s="147"/>
    </row>
    <row r="1105" spans="1:60" outlineLevel="3" x14ac:dyDescent="0.2">
      <c r="A1105" s="154"/>
      <c r="B1105" s="155"/>
      <c r="C1105" s="188" t="s">
        <v>1536</v>
      </c>
      <c r="D1105" s="159"/>
      <c r="E1105" s="160">
        <v>5.9</v>
      </c>
      <c r="F1105" s="157"/>
      <c r="G1105" s="157"/>
      <c r="H1105" s="157"/>
      <c r="I1105" s="157"/>
      <c r="J1105" s="157"/>
      <c r="K1105" s="157"/>
      <c r="L1105" s="157"/>
      <c r="M1105" s="157"/>
      <c r="N1105" s="156"/>
      <c r="O1105" s="156"/>
      <c r="P1105" s="156"/>
      <c r="Q1105" s="156"/>
      <c r="R1105" s="157"/>
      <c r="S1105" s="157"/>
      <c r="T1105" s="157"/>
      <c r="U1105" s="157"/>
      <c r="V1105" s="157"/>
      <c r="W1105" s="157"/>
      <c r="X1105" s="157"/>
      <c r="Y1105" s="157"/>
      <c r="Z1105" s="147"/>
      <c r="AA1105" s="147"/>
      <c r="AB1105" s="147"/>
      <c r="AC1105" s="147"/>
      <c r="AD1105" s="147"/>
      <c r="AE1105" s="147"/>
      <c r="AF1105" s="147"/>
      <c r="AG1105" s="147" t="s">
        <v>305</v>
      </c>
      <c r="AH1105" s="147">
        <v>0</v>
      </c>
      <c r="AI1105" s="147"/>
      <c r="AJ1105" s="147"/>
      <c r="AK1105" s="147"/>
      <c r="AL1105" s="147"/>
      <c r="AM1105" s="147"/>
      <c r="AN1105" s="147"/>
      <c r="AO1105" s="147"/>
      <c r="AP1105" s="147"/>
      <c r="AQ1105" s="147"/>
      <c r="AR1105" s="147"/>
      <c r="AS1105" s="147"/>
      <c r="AT1105" s="147"/>
      <c r="AU1105" s="147"/>
      <c r="AV1105" s="147"/>
      <c r="AW1105" s="147"/>
      <c r="AX1105" s="147"/>
      <c r="AY1105" s="147"/>
      <c r="AZ1105" s="147"/>
      <c r="BA1105" s="147"/>
      <c r="BB1105" s="147"/>
      <c r="BC1105" s="147"/>
      <c r="BD1105" s="147"/>
      <c r="BE1105" s="147"/>
      <c r="BF1105" s="147"/>
      <c r="BG1105" s="147"/>
      <c r="BH1105" s="147"/>
    </row>
    <row r="1106" spans="1:60" outlineLevel="1" x14ac:dyDescent="0.2">
      <c r="A1106" s="179">
        <v>366</v>
      </c>
      <c r="B1106" s="180" t="s">
        <v>1537</v>
      </c>
      <c r="C1106" s="189" t="s">
        <v>1538</v>
      </c>
      <c r="D1106" s="181" t="s">
        <v>348</v>
      </c>
      <c r="E1106" s="182">
        <v>5.8413300000000001</v>
      </c>
      <c r="F1106" s="183"/>
      <c r="G1106" s="184">
        <f>ROUND(E1106*F1106,2)</f>
        <v>0</v>
      </c>
      <c r="H1106" s="158"/>
      <c r="I1106" s="157">
        <f>ROUND(E1106*H1106,2)</f>
        <v>0</v>
      </c>
      <c r="J1106" s="158"/>
      <c r="K1106" s="157">
        <f>ROUND(E1106*J1106,2)</f>
        <v>0</v>
      </c>
      <c r="L1106" s="157">
        <v>21</v>
      </c>
      <c r="M1106" s="157">
        <f>G1106*(1+L1106/100)</f>
        <v>0</v>
      </c>
      <c r="N1106" s="156">
        <v>0</v>
      </c>
      <c r="O1106" s="156">
        <f>ROUND(E1106*N1106,2)</f>
        <v>0</v>
      </c>
      <c r="P1106" s="156">
        <v>0</v>
      </c>
      <c r="Q1106" s="156">
        <f>ROUND(E1106*P1106,2)</f>
        <v>0</v>
      </c>
      <c r="R1106" s="157"/>
      <c r="S1106" s="157" t="s">
        <v>300</v>
      </c>
      <c r="T1106" s="157" t="s">
        <v>300</v>
      </c>
      <c r="U1106" s="157">
        <v>1.2649999999999999</v>
      </c>
      <c r="V1106" s="157">
        <f>ROUND(E1106*U1106,2)</f>
        <v>7.39</v>
      </c>
      <c r="W1106" s="157"/>
      <c r="X1106" s="157" t="s">
        <v>206</v>
      </c>
      <c r="Y1106" s="157" t="s">
        <v>302</v>
      </c>
      <c r="Z1106" s="147"/>
      <c r="AA1106" s="147"/>
      <c r="AB1106" s="147"/>
      <c r="AC1106" s="147"/>
      <c r="AD1106" s="147"/>
      <c r="AE1106" s="147"/>
      <c r="AF1106" s="147"/>
      <c r="AG1106" s="147" t="s">
        <v>458</v>
      </c>
      <c r="AH1106" s="147"/>
      <c r="AI1106" s="147"/>
      <c r="AJ1106" s="147"/>
      <c r="AK1106" s="147"/>
      <c r="AL1106" s="147"/>
      <c r="AM1106" s="147"/>
      <c r="AN1106" s="147"/>
      <c r="AO1106" s="147"/>
      <c r="AP1106" s="147"/>
      <c r="AQ1106" s="147"/>
      <c r="AR1106" s="147"/>
      <c r="AS1106" s="147"/>
      <c r="AT1106" s="147"/>
      <c r="AU1106" s="147"/>
      <c r="AV1106" s="147"/>
      <c r="AW1106" s="147"/>
      <c r="AX1106" s="147"/>
      <c r="AY1106" s="147"/>
      <c r="AZ1106" s="147"/>
      <c r="BA1106" s="147"/>
      <c r="BB1106" s="147"/>
      <c r="BC1106" s="147"/>
      <c r="BD1106" s="147"/>
      <c r="BE1106" s="147"/>
      <c r="BF1106" s="147"/>
      <c r="BG1106" s="147"/>
      <c r="BH1106" s="147"/>
    </row>
    <row r="1107" spans="1:60" x14ac:dyDescent="0.2">
      <c r="A1107" s="163" t="s">
        <v>295</v>
      </c>
      <c r="B1107" s="164" t="s">
        <v>261</v>
      </c>
      <c r="C1107" s="186" t="s">
        <v>262</v>
      </c>
      <c r="D1107" s="165"/>
      <c r="E1107" s="166"/>
      <c r="F1107" s="167"/>
      <c r="G1107" s="168">
        <f>SUMIF(AG1108:AG1121,"&lt;&gt;NOR",G1108:G1121)</f>
        <v>0</v>
      </c>
      <c r="H1107" s="162"/>
      <c r="I1107" s="162">
        <f>SUM(I1108:I1121)</f>
        <v>0</v>
      </c>
      <c r="J1107" s="162"/>
      <c r="K1107" s="162">
        <f>SUM(K1108:K1121)</f>
        <v>0</v>
      </c>
      <c r="L1107" s="162"/>
      <c r="M1107" s="162">
        <f>SUM(M1108:M1121)</f>
        <v>0</v>
      </c>
      <c r="N1107" s="161"/>
      <c r="O1107" s="161">
        <f>SUM(O1108:O1121)</f>
        <v>0.11</v>
      </c>
      <c r="P1107" s="161"/>
      <c r="Q1107" s="161">
        <f>SUM(Q1108:Q1121)</f>
        <v>0</v>
      </c>
      <c r="R1107" s="162"/>
      <c r="S1107" s="162"/>
      <c r="T1107" s="162"/>
      <c r="U1107" s="162"/>
      <c r="V1107" s="162">
        <f>SUM(V1108:V1121)</f>
        <v>37.24</v>
      </c>
      <c r="W1107" s="162"/>
      <c r="X1107" s="162"/>
      <c r="Y1107" s="162"/>
      <c r="AG1107" t="s">
        <v>296</v>
      </c>
    </row>
    <row r="1108" spans="1:60" outlineLevel="1" x14ac:dyDescent="0.2">
      <c r="A1108" s="173">
        <v>367</v>
      </c>
      <c r="B1108" s="174" t="s">
        <v>1539</v>
      </c>
      <c r="C1108" s="187" t="s">
        <v>1540</v>
      </c>
      <c r="D1108" s="175" t="s">
        <v>308</v>
      </c>
      <c r="E1108" s="176">
        <v>1.25</v>
      </c>
      <c r="F1108" s="177"/>
      <c r="G1108" s="178">
        <f>ROUND(E1108*F1108,2)</f>
        <v>0</v>
      </c>
      <c r="H1108" s="158"/>
      <c r="I1108" s="157">
        <f>ROUND(E1108*H1108,2)</f>
        <v>0</v>
      </c>
      <c r="J1108" s="158"/>
      <c r="K1108" s="157">
        <f>ROUND(E1108*J1108,2)</f>
        <v>0</v>
      </c>
      <c r="L1108" s="157">
        <v>21</v>
      </c>
      <c r="M1108" s="157">
        <f>G1108*(1+L1108/100)</f>
        <v>0</v>
      </c>
      <c r="N1108" s="156">
        <v>3.1E-4</v>
      </c>
      <c r="O1108" s="156">
        <f>ROUND(E1108*N1108,2)</f>
        <v>0</v>
      </c>
      <c r="P1108" s="156">
        <v>0</v>
      </c>
      <c r="Q1108" s="156">
        <f>ROUND(E1108*P1108,2)</f>
        <v>0</v>
      </c>
      <c r="R1108" s="157"/>
      <c r="S1108" s="157" t="s">
        <v>300</v>
      </c>
      <c r="T1108" s="157" t="s">
        <v>300</v>
      </c>
      <c r="U1108" s="157">
        <v>0.40300000000000002</v>
      </c>
      <c r="V1108" s="157">
        <f>ROUND(E1108*U1108,2)</f>
        <v>0.5</v>
      </c>
      <c r="W1108" s="157"/>
      <c r="X1108" s="157" t="s">
        <v>301</v>
      </c>
      <c r="Y1108" s="157" t="s">
        <v>302</v>
      </c>
      <c r="Z1108" s="147"/>
      <c r="AA1108" s="147"/>
      <c r="AB1108" s="147"/>
      <c r="AC1108" s="147"/>
      <c r="AD1108" s="147"/>
      <c r="AE1108" s="147"/>
      <c r="AF1108" s="147"/>
      <c r="AG1108" s="147" t="s">
        <v>303</v>
      </c>
      <c r="AH1108" s="147"/>
      <c r="AI1108" s="147"/>
      <c r="AJ1108" s="147"/>
      <c r="AK1108" s="147"/>
      <c r="AL1108" s="147"/>
      <c r="AM1108" s="147"/>
      <c r="AN1108" s="147"/>
      <c r="AO1108" s="147"/>
      <c r="AP1108" s="147"/>
      <c r="AQ1108" s="147"/>
      <c r="AR1108" s="147"/>
      <c r="AS1108" s="147"/>
      <c r="AT1108" s="147"/>
      <c r="AU1108" s="147"/>
      <c r="AV1108" s="147"/>
      <c r="AW1108" s="147"/>
      <c r="AX1108" s="147"/>
      <c r="AY1108" s="147"/>
      <c r="AZ1108" s="147"/>
      <c r="BA1108" s="147"/>
      <c r="BB1108" s="147"/>
      <c r="BC1108" s="147"/>
      <c r="BD1108" s="147"/>
      <c r="BE1108" s="147"/>
      <c r="BF1108" s="147"/>
      <c r="BG1108" s="147"/>
      <c r="BH1108" s="147"/>
    </row>
    <row r="1109" spans="1:60" outlineLevel="2" x14ac:dyDescent="0.2">
      <c r="A1109" s="154"/>
      <c r="B1109" s="155"/>
      <c r="C1109" s="274" t="s">
        <v>1541</v>
      </c>
      <c r="D1109" s="275"/>
      <c r="E1109" s="275"/>
      <c r="F1109" s="275"/>
      <c r="G1109" s="275"/>
      <c r="H1109" s="157"/>
      <c r="I1109" s="157"/>
      <c r="J1109" s="157"/>
      <c r="K1109" s="157"/>
      <c r="L1109" s="157"/>
      <c r="M1109" s="157"/>
      <c r="N1109" s="156"/>
      <c r="O1109" s="156"/>
      <c r="P1109" s="156"/>
      <c r="Q1109" s="156"/>
      <c r="R1109" s="157"/>
      <c r="S1109" s="157"/>
      <c r="T1109" s="157"/>
      <c r="U1109" s="157"/>
      <c r="V1109" s="157"/>
      <c r="W1109" s="157"/>
      <c r="X1109" s="157"/>
      <c r="Y1109" s="157"/>
      <c r="Z1109" s="147"/>
      <c r="AA1109" s="147"/>
      <c r="AB1109" s="147"/>
      <c r="AC1109" s="147"/>
      <c r="AD1109" s="147"/>
      <c r="AE1109" s="147"/>
      <c r="AF1109" s="147"/>
      <c r="AG1109" s="147" t="s">
        <v>319</v>
      </c>
      <c r="AH1109" s="147"/>
      <c r="AI1109" s="147"/>
      <c r="AJ1109" s="147"/>
      <c r="AK1109" s="147"/>
      <c r="AL1109" s="147"/>
      <c r="AM1109" s="147"/>
      <c r="AN1109" s="147"/>
      <c r="AO1109" s="147"/>
      <c r="AP1109" s="147"/>
      <c r="AQ1109" s="147"/>
      <c r="AR1109" s="147"/>
      <c r="AS1109" s="147"/>
      <c r="AT1109" s="147"/>
      <c r="AU1109" s="147"/>
      <c r="AV1109" s="147"/>
      <c r="AW1109" s="147"/>
      <c r="AX1109" s="147"/>
      <c r="AY1109" s="147"/>
      <c r="AZ1109" s="147"/>
      <c r="BA1109" s="147"/>
      <c r="BB1109" s="147"/>
      <c r="BC1109" s="147"/>
      <c r="BD1109" s="147"/>
      <c r="BE1109" s="147"/>
      <c r="BF1109" s="147"/>
      <c r="BG1109" s="147"/>
      <c r="BH1109" s="147"/>
    </row>
    <row r="1110" spans="1:60" outlineLevel="2" x14ac:dyDescent="0.2">
      <c r="A1110" s="154"/>
      <c r="B1110" s="155"/>
      <c r="C1110" s="188" t="s">
        <v>1542</v>
      </c>
      <c r="D1110" s="159"/>
      <c r="E1110" s="160">
        <v>1.25</v>
      </c>
      <c r="F1110" s="157"/>
      <c r="G1110" s="157"/>
      <c r="H1110" s="157"/>
      <c r="I1110" s="157"/>
      <c r="J1110" s="157"/>
      <c r="K1110" s="157"/>
      <c r="L1110" s="157"/>
      <c r="M1110" s="157"/>
      <c r="N1110" s="156"/>
      <c r="O1110" s="156"/>
      <c r="P1110" s="156"/>
      <c r="Q1110" s="156"/>
      <c r="R1110" s="157"/>
      <c r="S1110" s="157"/>
      <c r="T1110" s="157"/>
      <c r="U1110" s="157"/>
      <c r="V1110" s="157"/>
      <c r="W1110" s="157"/>
      <c r="X1110" s="157"/>
      <c r="Y1110" s="157"/>
      <c r="Z1110" s="147"/>
      <c r="AA1110" s="147"/>
      <c r="AB1110" s="147"/>
      <c r="AC1110" s="147"/>
      <c r="AD1110" s="147"/>
      <c r="AE1110" s="147"/>
      <c r="AF1110" s="147"/>
      <c r="AG1110" s="147" t="s">
        <v>305</v>
      </c>
      <c r="AH1110" s="147">
        <v>0</v>
      </c>
      <c r="AI1110" s="147"/>
      <c r="AJ1110" s="147"/>
      <c r="AK1110" s="147"/>
      <c r="AL1110" s="147"/>
      <c r="AM1110" s="147"/>
      <c r="AN1110" s="147"/>
      <c r="AO1110" s="147"/>
      <c r="AP1110" s="147"/>
      <c r="AQ1110" s="147"/>
      <c r="AR1110" s="147"/>
      <c r="AS1110" s="147"/>
      <c r="AT1110" s="147"/>
      <c r="AU1110" s="147"/>
      <c r="AV1110" s="147"/>
      <c r="AW1110" s="147"/>
      <c r="AX1110" s="147"/>
      <c r="AY1110" s="147"/>
      <c r="AZ1110" s="147"/>
      <c r="BA1110" s="147"/>
      <c r="BB1110" s="147"/>
      <c r="BC1110" s="147"/>
      <c r="BD1110" s="147"/>
      <c r="BE1110" s="147"/>
      <c r="BF1110" s="147"/>
      <c r="BG1110" s="147"/>
      <c r="BH1110" s="147"/>
    </row>
    <row r="1111" spans="1:60" ht="22.5" outlineLevel="1" x14ac:dyDescent="0.2">
      <c r="A1111" s="173">
        <v>368</v>
      </c>
      <c r="B1111" s="174" t="s">
        <v>1543</v>
      </c>
      <c r="C1111" s="187" t="s">
        <v>3718</v>
      </c>
      <c r="D1111" s="175" t="s">
        <v>308</v>
      </c>
      <c r="E1111" s="176">
        <v>106.45</v>
      </c>
      <c r="F1111" s="177"/>
      <c r="G1111" s="178">
        <f>ROUND(E1111*F1111,2)</f>
        <v>0</v>
      </c>
      <c r="H1111" s="158"/>
      <c r="I1111" s="157">
        <f>ROUND(E1111*H1111,2)</f>
        <v>0</v>
      </c>
      <c r="J1111" s="158"/>
      <c r="K1111" s="157">
        <f>ROUND(E1111*J1111,2)</f>
        <v>0</v>
      </c>
      <c r="L1111" s="157">
        <v>21</v>
      </c>
      <c r="M1111" s="157">
        <f>G1111*(1+L1111/100)</f>
        <v>0</v>
      </c>
      <c r="N1111" s="156">
        <v>8.4000000000000003E-4</v>
      </c>
      <c r="O1111" s="156">
        <f>ROUND(E1111*N1111,2)</f>
        <v>0.09</v>
      </c>
      <c r="P1111" s="156">
        <v>0</v>
      </c>
      <c r="Q1111" s="156">
        <f>ROUND(E1111*P1111,2)</f>
        <v>0</v>
      </c>
      <c r="R1111" s="157"/>
      <c r="S1111" s="157" t="s">
        <v>300</v>
      </c>
      <c r="T1111" s="157" t="s">
        <v>300</v>
      </c>
      <c r="U1111" s="157">
        <v>0.18</v>
      </c>
      <c r="V1111" s="157">
        <f>ROUND(E1111*U1111,2)</f>
        <v>19.16</v>
      </c>
      <c r="W1111" s="157"/>
      <c r="X1111" s="157" t="s">
        <v>301</v>
      </c>
      <c r="Y1111" s="157" t="s">
        <v>302</v>
      </c>
      <c r="Z1111" s="147"/>
      <c r="AA1111" s="147"/>
      <c r="AB1111" s="147"/>
      <c r="AC1111" s="147"/>
      <c r="AD1111" s="147"/>
      <c r="AE1111" s="147"/>
      <c r="AF1111" s="147"/>
      <c r="AG1111" s="147" t="s">
        <v>303</v>
      </c>
      <c r="AH1111" s="147"/>
      <c r="AI1111" s="147"/>
      <c r="AJ1111" s="147"/>
      <c r="AK1111" s="147"/>
      <c r="AL1111" s="147"/>
      <c r="AM1111" s="147"/>
      <c r="AN1111" s="147"/>
      <c r="AO1111" s="147"/>
      <c r="AP1111" s="147"/>
      <c r="AQ1111" s="147"/>
      <c r="AR1111" s="147"/>
      <c r="AS1111" s="147"/>
      <c r="AT1111" s="147"/>
      <c r="AU1111" s="147"/>
      <c r="AV1111" s="147"/>
      <c r="AW1111" s="147"/>
      <c r="AX1111" s="147"/>
      <c r="AY1111" s="147"/>
      <c r="AZ1111" s="147"/>
      <c r="BA1111" s="147"/>
      <c r="BB1111" s="147"/>
      <c r="BC1111" s="147"/>
      <c r="BD1111" s="147"/>
      <c r="BE1111" s="147"/>
      <c r="BF1111" s="147"/>
      <c r="BG1111" s="147"/>
      <c r="BH1111" s="147"/>
    </row>
    <row r="1112" spans="1:60" ht="22.5" outlineLevel="2" x14ac:dyDescent="0.2">
      <c r="A1112" s="154"/>
      <c r="B1112" s="155"/>
      <c r="C1112" s="188" t="s">
        <v>756</v>
      </c>
      <c r="D1112" s="159"/>
      <c r="E1112" s="160">
        <v>106.45</v>
      </c>
      <c r="F1112" s="157"/>
      <c r="G1112" s="157"/>
      <c r="H1112" s="157"/>
      <c r="I1112" s="157"/>
      <c r="J1112" s="157"/>
      <c r="K1112" s="157"/>
      <c r="L1112" s="157"/>
      <c r="M1112" s="157"/>
      <c r="N1112" s="156"/>
      <c r="O1112" s="156"/>
      <c r="P1112" s="156"/>
      <c r="Q1112" s="156"/>
      <c r="R1112" s="157"/>
      <c r="S1112" s="157"/>
      <c r="T1112" s="157"/>
      <c r="U1112" s="157"/>
      <c r="V1112" s="157"/>
      <c r="W1112" s="157"/>
      <c r="X1112" s="157"/>
      <c r="Y1112" s="157"/>
      <c r="Z1112" s="147"/>
      <c r="AA1112" s="147"/>
      <c r="AB1112" s="147"/>
      <c r="AC1112" s="147"/>
      <c r="AD1112" s="147"/>
      <c r="AE1112" s="147"/>
      <c r="AF1112" s="147"/>
      <c r="AG1112" s="147" t="s">
        <v>305</v>
      </c>
      <c r="AH1112" s="147">
        <v>0</v>
      </c>
      <c r="AI1112" s="147"/>
      <c r="AJ1112" s="147"/>
      <c r="AK1112" s="147"/>
      <c r="AL1112" s="147"/>
      <c r="AM1112" s="147"/>
      <c r="AN1112" s="147"/>
      <c r="AO1112" s="147"/>
      <c r="AP1112" s="147"/>
      <c r="AQ1112" s="147"/>
      <c r="AR1112" s="147"/>
      <c r="AS1112" s="147"/>
      <c r="AT1112" s="147"/>
      <c r="AU1112" s="147"/>
      <c r="AV1112" s="147"/>
      <c r="AW1112" s="147"/>
      <c r="AX1112" s="147"/>
      <c r="AY1112" s="147"/>
      <c r="AZ1112" s="147"/>
      <c r="BA1112" s="147"/>
      <c r="BB1112" s="147"/>
      <c r="BC1112" s="147"/>
      <c r="BD1112" s="147"/>
      <c r="BE1112" s="147"/>
      <c r="BF1112" s="147"/>
      <c r="BG1112" s="147"/>
      <c r="BH1112" s="147"/>
    </row>
    <row r="1113" spans="1:60" outlineLevel="1" x14ac:dyDescent="0.2">
      <c r="A1113" s="173">
        <v>369</v>
      </c>
      <c r="B1113" s="174" t="s">
        <v>1544</v>
      </c>
      <c r="C1113" s="187" t="s">
        <v>1545</v>
      </c>
      <c r="D1113" s="175" t="s">
        <v>308</v>
      </c>
      <c r="E1113" s="176">
        <v>56.717399999999998</v>
      </c>
      <c r="F1113" s="177"/>
      <c r="G1113" s="178">
        <f>ROUND(E1113*F1113,2)</f>
        <v>0</v>
      </c>
      <c r="H1113" s="158"/>
      <c r="I1113" s="157">
        <f>ROUND(E1113*H1113,2)</f>
        <v>0</v>
      </c>
      <c r="J1113" s="158"/>
      <c r="K1113" s="157">
        <f>ROUND(E1113*J1113,2)</f>
        <v>0</v>
      </c>
      <c r="L1113" s="157">
        <v>21</v>
      </c>
      <c r="M1113" s="157">
        <f>G1113*(1+L1113/100)</f>
        <v>0</v>
      </c>
      <c r="N1113" s="156">
        <v>4.2000000000000002E-4</v>
      </c>
      <c r="O1113" s="156">
        <f>ROUND(E1113*N1113,2)</f>
        <v>0.02</v>
      </c>
      <c r="P1113" s="156">
        <v>0</v>
      </c>
      <c r="Q1113" s="156">
        <f>ROUND(E1113*P1113,2)</f>
        <v>0</v>
      </c>
      <c r="R1113" s="157"/>
      <c r="S1113" s="157" t="s">
        <v>300</v>
      </c>
      <c r="T1113" s="157" t="s">
        <v>300</v>
      </c>
      <c r="U1113" s="157">
        <v>0.20200000000000001</v>
      </c>
      <c r="V1113" s="157">
        <f>ROUND(E1113*U1113,2)</f>
        <v>11.46</v>
      </c>
      <c r="W1113" s="157"/>
      <c r="X1113" s="157" t="s">
        <v>301</v>
      </c>
      <c r="Y1113" s="157" t="s">
        <v>302</v>
      </c>
      <c r="Z1113" s="147"/>
      <c r="AA1113" s="147"/>
      <c r="AB1113" s="147"/>
      <c r="AC1113" s="147"/>
      <c r="AD1113" s="147"/>
      <c r="AE1113" s="147"/>
      <c r="AF1113" s="147"/>
      <c r="AG1113" s="147" t="s">
        <v>303</v>
      </c>
      <c r="AH1113" s="147"/>
      <c r="AI1113" s="147"/>
      <c r="AJ1113" s="147"/>
      <c r="AK1113" s="147"/>
      <c r="AL1113" s="147"/>
      <c r="AM1113" s="147"/>
      <c r="AN1113" s="147"/>
      <c r="AO1113" s="147"/>
      <c r="AP1113" s="147"/>
      <c r="AQ1113" s="147"/>
      <c r="AR1113" s="147"/>
      <c r="AS1113" s="147"/>
      <c r="AT1113" s="147"/>
      <c r="AU1113" s="147"/>
      <c r="AV1113" s="147"/>
      <c r="AW1113" s="147"/>
      <c r="AX1113" s="147"/>
      <c r="AY1113" s="147"/>
      <c r="AZ1113" s="147"/>
      <c r="BA1113" s="147"/>
      <c r="BB1113" s="147"/>
      <c r="BC1113" s="147"/>
      <c r="BD1113" s="147"/>
      <c r="BE1113" s="147"/>
      <c r="BF1113" s="147"/>
      <c r="BG1113" s="147"/>
      <c r="BH1113" s="147"/>
    </row>
    <row r="1114" spans="1:60" ht="45" outlineLevel="2" x14ac:dyDescent="0.2">
      <c r="A1114" s="154"/>
      <c r="B1114" s="155"/>
      <c r="C1114" s="188" t="s">
        <v>1546</v>
      </c>
      <c r="D1114" s="159"/>
      <c r="E1114" s="160">
        <v>49.490400000000001</v>
      </c>
      <c r="F1114" s="157"/>
      <c r="G1114" s="157"/>
      <c r="H1114" s="157"/>
      <c r="I1114" s="157"/>
      <c r="J1114" s="157"/>
      <c r="K1114" s="157"/>
      <c r="L1114" s="157"/>
      <c r="M1114" s="157"/>
      <c r="N1114" s="156"/>
      <c r="O1114" s="156"/>
      <c r="P1114" s="156"/>
      <c r="Q1114" s="156"/>
      <c r="R1114" s="157"/>
      <c r="S1114" s="157"/>
      <c r="T1114" s="157"/>
      <c r="U1114" s="157"/>
      <c r="V1114" s="157"/>
      <c r="W1114" s="157"/>
      <c r="X1114" s="157"/>
      <c r="Y1114" s="157"/>
      <c r="Z1114" s="147"/>
      <c r="AA1114" s="147"/>
      <c r="AB1114" s="147"/>
      <c r="AC1114" s="147"/>
      <c r="AD1114" s="147"/>
      <c r="AE1114" s="147"/>
      <c r="AF1114" s="147"/>
      <c r="AG1114" s="147" t="s">
        <v>305</v>
      </c>
      <c r="AH1114" s="147">
        <v>0</v>
      </c>
      <c r="AI1114" s="147"/>
      <c r="AJ1114" s="147"/>
      <c r="AK1114" s="147"/>
      <c r="AL1114" s="147"/>
      <c r="AM1114" s="147"/>
      <c r="AN1114" s="147"/>
      <c r="AO1114" s="147"/>
      <c r="AP1114" s="147"/>
      <c r="AQ1114" s="147"/>
      <c r="AR1114" s="147"/>
      <c r="AS1114" s="147"/>
      <c r="AT1114" s="147"/>
      <c r="AU1114" s="147"/>
      <c r="AV1114" s="147"/>
      <c r="AW1114" s="147"/>
      <c r="AX1114" s="147"/>
      <c r="AY1114" s="147"/>
      <c r="AZ1114" s="147"/>
      <c r="BA1114" s="147"/>
      <c r="BB1114" s="147"/>
      <c r="BC1114" s="147"/>
      <c r="BD1114" s="147"/>
      <c r="BE1114" s="147"/>
      <c r="BF1114" s="147"/>
      <c r="BG1114" s="147"/>
      <c r="BH1114" s="147"/>
    </row>
    <row r="1115" spans="1:60" ht="33.75" outlineLevel="3" x14ac:dyDescent="0.2">
      <c r="A1115" s="154"/>
      <c r="B1115" s="155"/>
      <c r="C1115" s="188" t="s">
        <v>1547</v>
      </c>
      <c r="D1115" s="159"/>
      <c r="E1115" s="160">
        <v>7.2270000000000003</v>
      </c>
      <c r="F1115" s="157"/>
      <c r="G1115" s="157"/>
      <c r="H1115" s="157"/>
      <c r="I1115" s="157"/>
      <c r="J1115" s="157"/>
      <c r="K1115" s="157"/>
      <c r="L1115" s="157"/>
      <c r="M1115" s="157"/>
      <c r="N1115" s="156"/>
      <c r="O1115" s="156"/>
      <c r="P1115" s="156"/>
      <c r="Q1115" s="156"/>
      <c r="R1115" s="157"/>
      <c r="S1115" s="157"/>
      <c r="T1115" s="157"/>
      <c r="U1115" s="157"/>
      <c r="V1115" s="157"/>
      <c r="W1115" s="157"/>
      <c r="X1115" s="157"/>
      <c r="Y1115" s="157"/>
      <c r="Z1115" s="147"/>
      <c r="AA1115" s="147"/>
      <c r="AB1115" s="147"/>
      <c r="AC1115" s="147"/>
      <c r="AD1115" s="147"/>
      <c r="AE1115" s="147"/>
      <c r="AF1115" s="147"/>
      <c r="AG1115" s="147" t="s">
        <v>305</v>
      </c>
      <c r="AH1115" s="147">
        <v>0</v>
      </c>
      <c r="AI1115" s="147"/>
      <c r="AJ1115" s="147"/>
      <c r="AK1115" s="147"/>
      <c r="AL1115" s="147"/>
      <c r="AM1115" s="147"/>
      <c r="AN1115" s="147"/>
      <c r="AO1115" s="147"/>
      <c r="AP1115" s="147"/>
      <c r="AQ1115" s="147"/>
      <c r="AR1115" s="147"/>
      <c r="AS1115" s="147"/>
      <c r="AT1115" s="147"/>
      <c r="AU1115" s="147"/>
      <c r="AV1115" s="147"/>
      <c r="AW1115" s="147"/>
      <c r="AX1115" s="147"/>
      <c r="AY1115" s="147"/>
      <c r="AZ1115" s="147"/>
      <c r="BA1115" s="147"/>
      <c r="BB1115" s="147"/>
      <c r="BC1115" s="147"/>
      <c r="BD1115" s="147"/>
      <c r="BE1115" s="147"/>
      <c r="BF1115" s="147"/>
      <c r="BG1115" s="147"/>
      <c r="BH1115" s="147"/>
    </row>
    <row r="1116" spans="1:60" outlineLevel="1" x14ac:dyDescent="0.2">
      <c r="A1116" s="173">
        <v>370</v>
      </c>
      <c r="B1116" s="174" t="s">
        <v>1548</v>
      </c>
      <c r="C1116" s="187" t="s">
        <v>1549</v>
      </c>
      <c r="D1116" s="175" t="s">
        <v>308</v>
      </c>
      <c r="E1116" s="176">
        <v>56.717399999999998</v>
      </c>
      <c r="F1116" s="177"/>
      <c r="G1116" s="178">
        <f>ROUND(E1116*F1116,2)</f>
        <v>0</v>
      </c>
      <c r="H1116" s="158"/>
      <c r="I1116" s="157">
        <f>ROUND(E1116*H1116,2)</f>
        <v>0</v>
      </c>
      <c r="J1116" s="158"/>
      <c r="K1116" s="157">
        <f>ROUND(E1116*J1116,2)</f>
        <v>0</v>
      </c>
      <c r="L1116" s="157">
        <v>21</v>
      </c>
      <c r="M1116" s="157">
        <f>G1116*(1+L1116/100)</f>
        <v>0</v>
      </c>
      <c r="N1116" s="156">
        <v>1.0000000000000001E-5</v>
      </c>
      <c r="O1116" s="156">
        <f>ROUND(E1116*N1116,2)</f>
        <v>0</v>
      </c>
      <c r="P1116" s="156">
        <v>0</v>
      </c>
      <c r="Q1116" s="156">
        <f>ROUND(E1116*P1116,2)</f>
        <v>0</v>
      </c>
      <c r="R1116" s="157"/>
      <c r="S1116" s="157" t="s">
        <v>300</v>
      </c>
      <c r="T1116" s="157" t="s">
        <v>300</v>
      </c>
      <c r="U1116" s="157">
        <v>4.4999999999999998E-2</v>
      </c>
      <c r="V1116" s="157">
        <f>ROUND(E1116*U1116,2)</f>
        <v>2.5499999999999998</v>
      </c>
      <c r="W1116" s="157"/>
      <c r="X1116" s="157" t="s">
        <v>301</v>
      </c>
      <c r="Y1116" s="157" t="s">
        <v>302</v>
      </c>
      <c r="Z1116" s="147"/>
      <c r="AA1116" s="147"/>
      <c r="AB1116" s="147"/>
      <c r="AC1116" s="147"/>
      <c r="AD1116" s="147"/>
      <c r="AE1116" s="147"/>
      <c r="AF1116" s="147"/>
      <c r="AG1116" s="147" t="s">
        <v>303</v>
      </c>
      <c r="AH1116" s="147"/>
      <c r="AI1116" s="147"/>
      <c r="AJ1116" s="147"/>
      <c r="AK1116" s="147"/>
      <c r="AL1116" s="147"/>
      <c r="AM1116" s="147"/>
      <c r="AN1116" s="147"/>
      <c r="AO1116" s="147"/>
      <c r="AP1116" s="147"/>
      <c r="AQ1116" s="147"/>
      <c r="AR1116" s="147"/>
      <c r="AS1116" s="147"/>
      <c r="AT1116" s="147"/>
      <c r="AU1116" s="147"/>
      <c r="AV1116" s="147"/>
      <c r="AW1116" s="147"/>
      <c r="AX1116" s="147"/>
      <c r="AY1116" s="147"/>
      <c r="AZ1116" s="147"/>
      <c r="BA1116" s="147"/>
      <c r="BB1116" s="147"/>
      <c r="BC1116" s="147"/>
      <c r="BD1116" s="147"/>
      <c r="BE1116" s="147"/>
      <c r="BF1116" s="147"/>
      <c r="BG1116" s="147"/>
      <c r="BH1116" s="147"/>
    </row>
    <row r="1117" spans="1:60" ht="45" outlineLevel="2" x14ac:dyDescent="0.2">
      <c r="A1117" s="154"/>
      <c r="B1117" s="155"/>
      <c r="C1117" s="188" t="s">
        <v>1546</v>
      </c>
      <c r="D1117" s="159"/>
      <c r="E1117" s="160">
        <v>49.490400000000001</v>
      </c>
      <c r="F1117" s="157"/>
      <c r="G1117" s="157"/>
      <c r="H1117" s="157"/>
      <c r="I1117" s="157"/>
      <c r="J1117" s="157"/>
      <c r="K1117" s="157"/>
      <c r="L1117" s="157"/>
      <c r="M1117" s="157"/>
      <c r="N1117" s="156"/>
      <c r="O1117" s="156"/>
      <c r="P1117" s="156"/>
      <c r="Q1117" s="156"/>
      <c r="R1117" s="157"/>
      <c r="S1117" s="157"/>
      <c r="T1117" s="157"/>
      <c r="U1117" s="157"/>
      <c r="V1117" s="157"/>
      <c r="W1117" s="157"/>
      <c r="X1117" s="157"/>
      <c r="Y1117" s="157"/>
      <c r="Z1117" s="147"/>
      <c r="AA1117" s="147"/>
      <c r="AB1117" s="147"/>
      <c r="AC1117" s="147"/>
      <c r="AD1117" s="147"/>
      <c r="AE1117" s="147"/>
      <c r="AF1117" s="147"/>
      <c r="AG1117" s="147" t="s">
        <v>305</v>
      </c>
      <c r="AH1117" s="147">
        <v>0</v>
      </c>
      <c r="AI1117" s="147"/>
      <c r="AJ1117" s="147"/>
      <c r="AK1117" s="147"/>
      <c r="AL1117" s="147"/>
      <c r="AM1117" s="147"/>
      <c r="AN1117" s="147"/>
      <c r="AO1117" s="147"/>
      <c r="AP1117" s="147"/>
      <c r="AQ1117" s="147"/>
      <c r="AR1117" s="147"/>
      <c r="AS1117" s="147"/>
      <c r="AT1117" s="147"/>
      <c r="AU1117" s="147"/>
      <c r="AV1117" s="147"/>
      <c r="AW1117" s="147"/>
      <c r="AX1117" s="147"/>
      <c r="AY1117" s="147"/>
      <c r="AZ1117" s="147"/>
      <c r="BA1117" s="147"/>
      <c r="BB1117" s="147"/>
      <c r="BC1117" s="147"/>
      <c r="BD1117" s="147"/>
      <c r="BE1117" s="147"/>
      <c r="BF1117" s="147"/>
      <c r="BG1117" s="147"/>
      <c r="BH1117" s="147"/>
    </row>
    <row r="1118" spans="1:60" ht="33.75" outlineLevel="3" x14ac:dyDescent="0.2">
      <c r="A1118" s="154"/>
      <c r="B1118" s="155"/>
      <c r="C1118" s="188" t="s">
        <v>1547</v>
      </c>
      <c r="D1118" s="159"/>
      <c r="E1118" s="160">
        <v>7.2270000000000003</v>
      </c>
      <c r="F1118" s="157"/>
      <c r="G1118" s="157"/>
      <c r="H1118" s="157"/>
      <c r="I1118" s="157"/>
      <c r="J1118" s="157"/>
      <c r="K1118" s="157"/>
      <c r="L1118" s="157"/>
      <c r="M1118" s="157"/>
      <c r="N1118" s="156"/>
      <c r="O1118" s="156"/>
      <c r="P1118" s="156"/>
      <c r="Q1118" s="156"/>
      <c r="R1118" s="157"/>
      <c r="S1118" s="157"/>
      <c r="T1118" s="157"/>
      <c r="U1118" s="157"/>
      <c r="V1118" s="157"/>
      <c r="W1118" s="157"/>
      <c r="X1118" s="157"/>
      <c r="Y1118" s="157"/>
      <c r="Z1118" s="147"/>
      <c r="AA1118" s="147"/>
      <c r="AB1118" s="147"/>
      <c r="AC1118" s="147"/>
      <c r="AD1118" s="147"/>
      <c r="AE1118" s="147"/>
      <c r="AF1118" s="147"/>
      <c r="AG1118" s="147" t="s">
        <v>305</v>
      </c>
      <c r="AH1118" s="147">
        <v>0</v>
      </c>
      <c r="AI1118" s="147"/>
      <c r="AJ1118" s="147"/>
      <c r="AK1118" s="147"/>
      <c r="AL1118" s="147"/>
      <c r="AM1118" s="147"/>
      <c r="AN1118" s="147"/>
      <c r="AO1118" s="147"/>
      <c r="AP1118" s="147"/>
      <c r="AQ1118" s="147"/>
      <c r="AR1118" s="147"/>
      <c r="AS1118" s="147"/>
      <c r="AT1118" s="147"/>
      <c r="AU1118" s="147"/>
      <c r="AV1118" s="147"/>
      <c r="AW1118" s="147"/>
      <c r="AX1118" s="147"/>
      <c r="AY1118" s="147"/>
      <c r="AZ1118" s="147"/>
      <c r="BA1118" s="147"/>
      <c r="BB1118" s="147"/>
      <c r="BC1118" s="147"/>
      <c r="BD1118" s="147"/>
      <c r="BE1118" s="147"/>
      <c r="BF1118" s="147"/>
      <c r="BG1118" s="147"/>
      <c r="BH1118" s="147"/>
    </row>
    <row r="1119" spans="1:60" outlineLevel="1" x14ac:dyDescent="0.2">
      <c r="A1119" s="173">
        <v>371</v>
      </c>
      <c r="B1119" s="174" t="s">
        <v>1550</v>
      </c>
      <c r="C1119" s="187" t="s">
        <v>1551</v>
      </c>
      <c r="D1119" s="175" t="s">
        <v>308</v>
      </c>
      <c r="E1119" s="176">
        <v>56.717399999999998</v>
      </c>
      <c r="F1119" s="177"/>
      <c r="G1119" s="178">
        <f>ROUND(E1119*F1119,2)</f>
        <v>0</v>
      </c>
      <c r="H1119" s="158"/>
      <c r="I1119" s="157">
        <f>ROUND(E1119*H1119,2)</f>
        <v>0</v>
      </c>
      <c r="J1119" s="158"/>
      <c r="K1119" s="157">
        <f>ROUND(E1119*J1119,2)</f>
        <v>0</v>
      </c>
      <c r="L1119" s="157">
        <v>21</v>
      </c>
      <c r="M1119" s="157">
        <f>G1119*(1+L1119/100)</f>
        <v>0</v>
      </c>
      <c r="N1119" s="156">
        <v>5.0000000000000002E-5</v>
      </c>
      <c r="O1119" s="156">
        <f>ROUND(E1119*N1119,2)</f>
        <v>0</v>
      </c>
      <c r="P1119" s="156">
        <v>0</v>
      </c>
      <c r="Q1119" s="156">
        <f>ROUND(E1119*P1119,2)</f>
        <v>0</v>
      </c>
      <c r="R1119" s="157"/>
      <c r="S1119" s="157" t="s">
        <v>300</v>
      </c>
      <c r="T1119" s="157" t="s">
        <v>300</v>
      </c>
      <c r="U1119" s="157">
        <v>6.3E-2</v>
      </c>
      <c r="V1119" s="157">
        <f>ROUND(E1119*U1119,2)</f>
        <v>3.57</v>
      </c>
      <c r="W1119" s="157"/>
      <c r="X1119" s="157" t="s">
        <v>301</v>
      </c>
      <c r="Y1119" s="157" t="s">
        <v>302</v>
      </c>
      <c r="Z1119" s="147"/>
      <c r="AA1119" s="147"/>
      <c r="AB1119" s="147"/>
      <c r="AC1119" s="147"/>
      <c r="AD1119" s="147"/>
      <c r="AE1119" s="147"/>
      <c r="AF1119" s="147"/>
      <c r="AG1119" s="147" t="s">
        <v>303</v>
      </c>
      <c r="AH1119" s="147"/>
      <c r="AI1119" s="147"/>
      <c r="AJ1119" s="147"/>
      <c r="AK1119" s="147"/>
      <c r="AL1119" s="147"/>
      <c r="AM1119" s="147"/>
      <c r="AN1119" s="147"/>
      <c r="AO1119" s="147"/>
      <c r="AP1119" s="147"/>
      <c r="AQ1119" s="147"/>
      <c r="AR1119" s="147"/>
      <c r="AS1119" s="147"/>
      <c r="AT1119" s="147"/>
      <c r="AU1119" s="147"/>
      <c r="AV1119" s="147"/>
      <c r="AW1119" s="147"/>
      <c r="AX1119" s="147"/>
      <c r="AY1119" s="147"/>
      <c r="AZ1119" s="147"/>
      <c r="BA1119" s="147"/>
      <c r="BB1119" s="147"/>
      <c r="BC1119" s="147"/>
      <c r="BD1119" s="147"/>
      <c r="BE1119" s="147"/>
      <c r="BF1119" s="147"/>
      <c r="BG1119" s="147"/>
      <c r="BH1119" s="147"/>
    </row>
    <row r="1120" spans="1:60" ht="45" outlineLevel="2" x14ac:dyDescent="0.2">
      <c r="A1120" s="154"/>
      <c r="B1120" s="155"/>
      <c r="C1120" s="188" t="s">
        <v>1546</v>
      </c>
      <c r="D1120" s="159"/>
      <c r="E1120" s="160">
        <v>49.490400000000001</v>
      </c>
      <c r="F1120" s="157"/>
      <c r="G1120" s="157"/>
      <c r="H1120" s="157"/>
      <c r="I1120" s="157"/>
      <c r="J1120" s="157"/>
      <c r="K1120" s="157"/>
      <c r="L1120" s="157"/>
      <c r="M1120" s="157"/>
      <c r="N1120" s="156"/>
      <c r="O1120" s="156"/>
      <c r="P1120" s="156"/>
      <c r="Q1120" s="156"/>
      <c r="R1120" s="157"/>
      <c r="S1120" s="157"/>
      <c r="T1120" s="157"/>
      <c r="U1120" s="157"/>
      <c r="V1120" s="157"/>
      <c r="W1120" s="157"/>
      <c r="X1120" s="157"/>
      <c r="Y1120" s="157"/>
      <c r="Z1120" s="147"/>
      <c r="AA1120" s="147"/>
      <c r="AB1120" s="147"/>
      <c r="AC1120" s="147"/>
      <c r="AD1120" s="147"/>
      <c r="AE1120" s="147"/>
      <c r="AF1120" s="147"/>
      <c r="AG1120" s="147" t="s">
        <v>305</v>
      </c>
      <c r="AH1120" s="147">
        <v>0</v>
      </c>
      <c r="AI1120" s="147"/>
      <c r="AJ1120" s="147"/>
      <c r="AK1120" s="147"/>
      <c r="AL1120" s="147"/>
      <c r="AM1120" s="147"/>
      <c r="AN1120" s="147"/>
      <c r="AO1120" s="147"/>
      <c r="AP1120" s="147"/>
      <c r="AQ1120" s="147"/>
      <c r="AR1120" s="147"/>
      <c r="AS1120" s="147"/>
      <c r="AT1120" s="147"/>
      <c r="AU1120" s="147"/>
      <c r="AV1120" s="147"/>
      <c r="AW1120" s="147"/>
      <c r="AX1120" s="147"/>
      <c r="AY1120" s="147"/>
      <c r="AZ1120" s="147"/>
      <c r="BA1120" s="147"/>
      <c r="BB1120" s="147"/>
      <c r="BC1120" s="147"/>
      <c r="BD1120" s="147"/>
      <c r="BE1120" s="147"/>
      <c r="BF1120" s="147"/>
      <c r="BG1120" s="147"/>
      <c r="BH1120" s="147"/>
    </row>
    <row r="1121" spans="1:60" ht="33.75" outlineLevel="3" x14ac:dyDescent="0.2">
      <c r="A1121" s="154"/>
      <c r="B1121" s="155"/>
      <c r="C1121" s="188" t="s">
        <v>1547</v>
      </c>
      <c r="D1121" s="159"/>
      <c r="E1121" s="160">
        <v>7.2270000000000003</v>
      </c>
      <c r="F1121" s="157"/>
      <c r="G1121" s="157"/>
      <c r="H1121" s="157"/>
      <c r="I1121" s="157"/>
      <c r="J1121" s="157"/>
      <c r="K1121" s="157"/>
      <c r="L1121" s="157"/>
      <c r="M1121" s="157"/>
      <c r="N1121" s="156"/>
      <c r="O1121" s="156"/>
      <c r="P1121" s="156"/>
      <c r="Q1121" s="156"/>
      <c r="R1121" s="157"/>
      <c r="S1121" s="157"/>
      <c r="T1121" s="157"/>
      <c r="U1121" s="157"/>
      <c r="V1121" s="157"/>
      <c r="W1121" s="157"/>
      <c r="X1121" s="157"/>
      <c r="Y1121" s="157"/>
      <c r="Z1121" s="147"/>
      <c r="AA1121" s="147"/>
      <c r="AB1121" s="147"/>
      <c r="AC1121" s="147"/>
      <c r="AD1121" s="147"/>
      <c r="AE1121" s="147"/>
      <c r="AF1121" s="147"/>
      <c r="AG1121" s="147" t="s">
        <v>305</v>
      </c>
      <c r="AH1121" s="147">
        <v>0</v>
      </c>
      <c r="AI1121" s="147"/>
      <c r="AJ1121" s="147"/>
      <c r="AK1121" s="147"/>
      <c r="AL1121" s="147"/>
      <c r="AM1121" s="147"/>
      <c r="AN1121" s="147"/>
      <c r="AO1121" s="147"/>
      <c r="AP1121" s="147"/>
      <c r="AQ1121" s="147"/>
      <c r="AR1121" s="147"/>
      <c r="AS1121" s="147"/>
      <c r="AT1121" s="147"/>
      <c r="AU1121" s="147"/>
      <c r="AV1121" s="147"/>
      <c r="AW1121" s="147"/>
      <c r="AX1121" s="147"/>
      <c r="AY1121" s="147"/>
      <c r="AZ1121" s="147"/>
      <c r="BA1121" s="147"/>
      <c r="BB1121" s="147"/>
      <c r="BC1121" s="147"/>
      <c r="BD1121" s="147"/>
      <c r="BE1121" s="147"/>
      <c r="BF1121" s="147"/>
      <c r="BG1121" s="147"/>
      <c r="BH1121" s="147"/>
    </row>
    <row r="1122" spans="1:60" x14ac:dyDescent="0.2">
      <c r="A1122" s="163" t="s">
        <v>295</v>
      </c>
      <c r="B1122" s="164" t="s">
        <v>263</v>
      </c>
      <c r="C1122" s="186" t="s">
        <v>264</v>
      </c>
      <c r="D1122" s="165"/>
      <c r="E1122" s="166"/>
      <c r="F1122" s="167"/>
      <c r="G1122" s="168">
        <f>SUMIF(AG1123:AG1156,"&lt;&gt;NOR",G1123:G1156)</f>
        <v>0</v>
      </c>
      <c r="H1122" s="162"/>
      <c r="I1122" s="162">
        <f>SUM(I1123:I1156)</f>
        <v>0</v>
      </c>
      <c r="J1122" s="162"/>
      <c r="K1122" s="162">
        <f>SUM(K1123:K1156)</f>
        <v>0</v>
      </c>
      <c r="L1122" s="162"/>
      <c r="M1122" s="162">
        <f>SUM(M1123:M1156)</f>
        <v>0</v>
      </c>
      <c r="N1122" s="161"/>
      <c r="O1122" s="161">
        <f>SUM(O1123:O1156)</f>
        <v>0.81</v>
      </c>
      <c r="P1122" s="161"/>
      <c r="Q1122" s="161">
        <f>SUM(Q1123:Q1156)</f>
        <v>0</v>
      </c>
      <c r="R1122" s="162"/>
      <c r="S1122" s="162"/>
      <c r="T1122" s="162"/>
      <c r="U1122" s="162"/>
      <c r="V1122" s="162">
        <f>SUM(V1123:V1156)</f>
        <v>377.58000000000004</v>
      </c>
      <c r="W1122" s="162"/>
      <c r="X1122" s="162"/>
      <c r="Y1122" s="162"/>
      <c r="AG1122" t="s">
        <v>296</v>
      </c>
    </row>
    <row r="1123" spans="1:60" ht="22.5" outlineLevel="1" x14ac:dyDescent="0.2">
      <c r="A1123" s="173">
        <v>372</v>
      </c>
      <c r="B1123" s="174" t="s">
        <v>1552</v>
      </c>
      <c r="C1123" s="187" t="s">
        <v>3719</v>
      </c>
      <c r="D1123" s="175" t="s">
        <v>308</v>
      </c>
      <c r="E1123" s="176">
        <v>2783.98</v>
      </c>
      <c r="F1123" s="177"/>
      <c r="G1123" s="178">
        <f>ROUND(E1123*F1123,2)</f>
        <v>0</v>
      </c>
      <c r="H1123" s="158"/>
      <c r="I1123" s="157">
        <f>ROUND(E1123*H1123,2)</f>
        <v>0</v>
      </c>
      <c r="J1123" s="158"/>
      <c r="K1123" s="157">
        <f>ROUND(E1123*J1123,2)</f>
        <v>0</v>
      </c>
      <c r="L1123" s="157">
        <v>21</v>
      </c>
      <c r="M1123" s="157">
        <f>G1123*(1+L1123/100)</f>
        <v>0</v>
      </c>
      <c r="N1123" s="156">
        <v>2.2000000000000001E-4</v>
      </c>
      <c r="O1123" s="156">
        <f>ROUND(E1123*N1123,2)</f>
        <v>0.61</v>
      </c>
      <c r="P1123" s="156">
        <v>0</v>
      </c>
      <c r="Q1123" s="156">
        <f>ROUND(E1123*P1123,2)</f>
        <v>0</v>
      </c>
      <c r="R1123" s="157"/>
      <c r="S1123" s="157" t="s">
        <v>300</v>
      </c>
      <c r="T1123" s="157" t="s">
        <v>300</v>
      </c>
      <c r="U1123" s="157">
        <v>0.10191</v>
      </c>
      <c r="V1123" s="157">
        <f>ROUND(E1123*U1123,2)</f>
        <v>283.72000000000003</v>
      </c>
      <c r="W1123" s="157"/>
      <c r="X1123" s="157" t="s">
        <v>301</v>
      </c>
      <c r="Y1123" s="157" t="s">
        <v>302</v>
      </c>
      <c r="Z1123" s="147"/>
      <c r="AA1123" s="147"/>
      <c r="AB1123" s="147"/>
      <c r="AC1123" s="147"/>
      <c r="AD1123" s="147"/>
      <c r="AE1123" s="147"/>
      <c r="AF1123" s="147"/>
      <c r="AG1123" s="147" t="s">
        <v>303</v>
      </c>
      <c r="AH1123" s="147"/>
      <c r="AI1123" s="147"/>
      <c r="AJ1123" s="147"/>
      <c r="AK1123" s="147"/>
      <c r="AL1123" s="147"/>
      <c r="AM1123" s="147"/>
      <c r="AN1123" s="147"/>
      <c r="AO1123" s="147"/>
      <c r="AP1123" s="147"/>
      <c r="AQ1123" s="147"/>
      <c r="AR1123" s="147"/>
      <c r="AS1123" s="147"/>
      <c r="AT1123" s="147"/>
      <c r="AU1123" s="147"/>
      <c r="AV1123" s="147"/>
      <c r="AW1123" s="147"/>
      <c r="AX1123" s="147"/>
      <c r="AY1123" s="147"/>
      <c r="AZ1123" s="147"/>
      <c r="BA1123" s="147"/>
      <c r="BB1123" s="147"/>
      <c r="BC1123" s="147"/>
      <c r="BD1123" s="147"/>
      <c r="BE1123" s="147"/>
      <c r="BF1123" s="147"/>
      <c r="BG1123" s="147"/>
      <c r="BH1123" s="147"/>
    </row>
    <row r="1124" spans="1:60" outlineLevel="2" x14ac:dyDescent="0.2">
      <c r="A1124" s="154"/>
      <c r="B1124" s="155"/>
      <c r="C1124" s="188" t="s">
        <v>1553</v>
      </c>
      <c r="D1124" s="159"/>
      <c r="E1124" s="160">
        <v>2783.98</v>
      </c>
      <c r="F1124" s="157"/>
      <c r="G1124" s="157"/>
      <c r="H1124" s="157"/>
      <c r="I1124" s="157"/>
      <c r="J1124" s="157"/>
      <c r="K1124" s="157"/>
      <c r="L1124" s="157"/>
      <c r="M1124" s="157"/>
      <c r="N1124" s="156"/>
      <c r="O1124" s="156"/>
      <c r="P1124" s="156"/>
      <c r="Q1124" s="156"/>
      <c r="R1124" s="157"/>
      <c r="S1124" s="157"/>
      <c r="T1124" s="157"/>
      <c r="U1124" s="157"/>
      <c r="V1124" s="157"/>
      <c r="W1124" s="157"/>
      <c r="X1124" s="157"/>
      <c r="Y1124" s="157"/>
      <c r="Z1124" s="147"/>
      <c r="AA1124" s="147"/>
      <c r="AB1124" s="147"/>
      <c r="AC1124" s="147"/>
      <c r="AD1124" s="147"/>
      <c r="AE1124" s="147"/>
      <c r="AF1124" s="147"/>
      <c r="AG1124" s="147" t="s">
        <v>305</v>
      </c>
      <c r="AH1124" s="147">
        <v>0</v>
      </c>
      <c r="AI1124" s="147"/>
      <c r="AJ1124" s="147"/>
      <c r="AK1124" s="147"/>
      <c r="AL1124" s="147"/>
      <c r="AM1124" s="147"/>
      <c r="AN1124" s="147"/>
      <c r="AO1124" s="147"/>
      <c r="AP1124" s="147"/>
      <c r="AQ1124" s="147"/>
      <c r="AR1124" s="147"/>
      <c r="AS1124" s="147"/>
      <c r="AT1124" s="147"/>
      <c r="AU1124" s="147"/>
      <c r="AV1124" s="147"/>
      <c r="AW1124" s="147"/>
      <c r="AX1124" s="147"/>
      <c r="AY1124" s="147"/>
      <c r="AZ1124" s="147"/>
      <c r="BA1124" s="147"/>
      <c r="BB1124" s="147"/>
      <c r="BC1124" s="147"/>
      <c r="BD1124" s="147"/>
      <c r="BE1124" s="147"/>
      <c r="BF1124" s="147"/>
      <c r="BG1124" s="147"/>
      <c r="BH1124" s="147"/>
    </row>
    <row r="1125" spans="1:60" ht="22.5" outlineLevel="1" x14ac:dyDescent="0.2">
      <c r="A1125" s="173">
        <v>373</v>
      </c>
      <c r="B1125" s="174" t="s">
        <v>1554</v>
      </c>
      <c r="C1125" s="187" t="s">
        <v>3720</v>
      </c>
      <c r="D1125" s="175" t="s">
        <v>308</v>
      </c>
      <c r="E1125" s="176">
        <v>2783.9814000000001</v>
      </c>
      <c r="F1125" s="177"/>
      <c r="G1125" s="178">
        <f>ROUND(E1125*F1125,2)</f>
        <v>0</v>
      </c>
      <c r="H1125" s="158"/>
      <c r="I1125" s="157">
        <f>ROUND(E1125*H1125,2)</f>
        <v>0</v>
      </c>
      <c r="J1125" s="158"/>
      <c r="K1125" s="157">
        <f>ROUND(E1125*J1125,2)</f>
        <v>0</v>
      </c>
      <c r="L1125" s="157">
        <v>21</v>
      </c>
      <c r="M1125" s="157">
        <f>G1125*(1+L1125/100)</f>
        <v>0</v>
      </c>
      <c r="N1125" s="156">
        <v>6.9999999999999994E-5</v>
      </c>
      <c r="O1125" s="156">
        <f>ROUND(E1125*N1125,2)</f>
        <v>0.19</v>
      </c>
      <c r="P1125" s="156">
        <v>0</v>
      </c>
      <c r="Q1125" s="156">
        <f>ROUND(E1125*P1125,2)</f>
        <v>0</v>
      </c>
      <c r="R1125" s="157"/>
      <c r="S1125" s="157" t="s">
        <v>300</v>
      </c>
      <c r="T1125" s="157" t="s">
        <v>300</v>
      </c>
      <c r="U1125" s="157">
        <v>3.2480000000000002E-2</v>
      </c>
      <c r="V1125" s="157">
        <f>ROUND(E1125*U1125,2)</f>
        <v>90.42</v>
      </c>
      <c r="W1125" s="157"/>
      <c r="X1125" s="157" t="s">
        <v>301</v>
      </c>
      <c r="Y1125" s="157" t="s">
        <v>302</v>
      </c>
      <c r="Z1125" s="147"/>
      <c r="AA1125" s="147"/>
      <c r="AB1125" s="147"/>
      <c r="AC1125" s="147"/>
      <c r="AD1125" s="147"/>
      <c r="AE1125" s="147"/>
      <c r="AF1125" s="147"/>
      <c r="AG1125" s="147" t="s">
        <v>303</v>
      </c>
      <c r="AH1125" s="147"/>
      <c r="AI1125" s="147"/>
      <c r="AJ1125" s="147"/>
      <c r="AK1125" s="147"/>
      <c r="AL1125" s="147"/>
      <c r="AM1125" s="147"/>
      <c r="AN1125" s="147"/>
      <c r="AO1125" s="147"/>
      <c r="AP1125" s="147"/>
      <c r="AQ1125" s="147"/>
      <c r="AR1125" s="147"/>
      <c r="AS1125" s="147"/>
      <c r="AT1125" s="147"/>
      <c r="AU1125" s="147"/>
      <c r="AV1125" s="147"/>
      <c r="AW1125" s="147"/>
      <c r="AX1125" s="147"/>
      <c r="AY1125" s="147"/>
      <c r="AZ1125" s="147"/>
      <c r="BA1125" s="147"/>
      <c r="BB1125" s="147"/>
      <c r="BC1125" s="147"/>
      <c r="BD1125" s="147"/>
      <c r="BE1125" s="147"/>
      <c r="BF1125" s="147"/>
      <c r="BG1125" s="147"/>
      <c r="BH1125" s="147"/>
    </row>
    <row r="1126" spans="1:60" ht="33.75" outlineLevel="2" x14ac:dyDescent="0.2">
      <c r="A1126" s="154"/>
      <c r="B1126" s="155"/>
      <c r="C1126" s="188" t="s">
        <v>1555</v>
      </c>
      <c r="D1126" s="159"/>
      <c r="E1126" s="160">
        <v>647.73</v>
      </c>
      <c r="F1126" s="157"/>
      <c r="G1126" s="157"/>
      <c r="H1126" s="157"/>
      <c r="I1126" s="157"/>
      <c r="J1126" s="157"/>
      <c r="K1126" s="157"/>
      <c r="L1126" s="157"/>
      <c r="M1126" s="157"/>
      <c r="N1126" s="156"/>
      <c r="O1126" s="156"/>
      <c r="P1126" s="156"/>
      <c r="Q1126" s="156"/>
      <c r="R1126" s="157"/>
      <c r="S1126" s="157"/>
      <c r="T1126" s="157"/>
      <c r="U1126" s="157"/>
      <c r="V1126" s="157"/>
      <c r="W1126" s="157"/>
      <c r="X1126" s="157"/>
      <c r="Y1126" s="157"/>
      <c r="Z1126" s="147"/>
      <c r="AA1126" s="147"/>
      <c r="AB1126" s="147"/>
      <c r="AC1126" s="147"/>
      <c r="AD1126" s="147"/>
      <c r="AE1126" s="147"/>
      <c r="AF1126" s="147"/>
      <c r="AG1126" s="147" t="s">
        <v>305</v>
      </c>
      <c r="AH1126" s="147">
        <v>0</v>
      </c>
      <c r="AI1126" s="147"/>
      <c r="AJ1126" s="147"/>
      <c r="AK1126" s="147"/>
      <c r="AL1126" s="147"/>
      <c r="AM1126" s="147"/>
      <c r="AN1126" s="147"/>
      <c r="AO1126" s="147"/>
      <c r="AP1126" s="147"/>
      <c r="AQ1126" s="147"/>
      <c r="AR1126" s="147"/>
      <c r="AS1126" s="147"/>
      <c r="AT1126" s="147"/>
      <c r="AU1126" s="147"/>
      <c r="AV1126" s="147"/>
      <c r="AW1126" s="147"/>
      <c r="AX1126" s="147"/>
      <c r="AY1126" s="147"/>
      <c r="AZ1126" s="147"/>
      <c r="BA1126" s="147"/>
      <c r="BB1126" s="147"/>
      <c r="BC1126" s="147"/>
      <c r="BD1126" s="147"/>
      <c r="BE1126" s="147"/>
      <c r="BF1126" s="147"/>
      <c r="BG1126" s="147"/>
      <c r="BH1126" s="147"/>
    </row>
    <row r="1127" spans="1:60" ht="56.25" outlineLevel="3" x14ac:dyDescent="0.2">
      <c r="A1127" s="154"/>
      <c r="B1127" s="155"/>
      <c r="C1127" s="188" t="s">
        <v>1556</v>
      </c>
      <c r="D1127" s="159"/>
      <c r="E1127" s="160">
        <v>-38.285200000000003</v>
      </c>
      <c r="F1127" s="157"/>
      <c r="G1127" s="157"/>
      <c r="H1127" s="157"/>
      <c r="I1127" s="157"/>
      <c r="J1127" s="157"/>
      <c r="K1127" s="157"/>
      <c r="L1127" s="157"/>
      <c r="M1127" s="157"/>
      <c r="N1127" s="156"/>
      <c r="O1127" s="156"/>
      <c r="P1127" s="156"/>
      <c r="Q1127" s="156"/>
      <c r="R1127" s="157"/>
      <c r="S1127" s="157"/>
      <c r="T1127" s="157"/>
      <c r="U1127" s="157"/>
      <c r="V1127" s="157"/>
      <c r="W1127" s="157"/>
      <c r="X1127" s="157"/>
      <c r="Y1127" s="157"/>
      <c r="Z1127" s="147"/>
      <c r="AA1127" s="147"/>
      <c r="AB1127" s="147"/>
      <c r="AC1127" s="147"/>
      <c r="AD1127" s="147"/>
      <c r="AE1127" s="147"/>
      <c r="AF1127" s="147"/>
      <c r="AG1127" s="147" t="s">
        <v>305</v>
      </c>
      <c r="AH1127" s="147">
        <v>0</v>
      </c>
      <c r="AI1127" s="147"/>
      <c r="AJ1127" s="147"/>
      <c r="AK1127" s="147"/>
      <c r="AL1127" s="147"/>
      <c r="AM1127" s="147"/>
      <c r="AN1127" s="147"/>
      <c r="AO1127" s="147"/>
      <c r="AP1127" s="147"/>
      <c r="AQ1127" s="147"/>
      <c r="AR1127" s="147"/>
      <c r="AS1127" s="147"/>
      <c r="AT1127" s="147"/>
      <c r="AU1127" s="147"/>
      <c r="AV1127" s="147"/>
      <c r="AW1127" s="147"/>
      <c r="AX1127" s="147"/>
      <c r="AY1127" s="147"/>
      <c r="AZ1127" s="147"/>
      <c r="BA1127" s="147"/>
      <c r="BB1127" s="147"/>
      <c r="BC1127" s="147"/>
      <c r="BD1127" s="147"/>
      <c r="BE1127" s="147"/>
      <c r="BF1127" s="147"/>
      <c r="BG1127" s="147"/>
      <c r="BH1127" s="147"/>
    </row>
    <row r="1128" spans="1:60" ht="33.75" outlineLevel="3" x14ac:dyDescent="0.2">
      <c r="A1128" s="154"/>
      <c r="B1128" s="155"/>
      <c r="C1128" s="188" t="s">
        <v>1557</v>
      </c>
      <c r="D1128" s="159"/>
      <c r="E1128" s="160">
        <v>227.3</v>
      </c>
      <c r="F1128" s="157"/>
      <c r="G1128" s="157"/>
      <c r="H1128" s="157"/>
      <c r="I1128" s="157"/>
      <c r="J1128" s="157"/>
      <c r="K1128" s="157"/>
      <c r="L1128" s="157"/>
      <c r="M1128" s="157"/>
      <c r="N1128" s="156"/>
      <c r="O1128" s="156"/>
      <c r="P1128" s="156"/>
      <c r="Q1128" s="156"/>
      <c r="R1128" s="157"/>
      <c r="S1128" s="157"/>
      <c r="T1128" s="157"/>
      <c r="U1128" s="157"/>
      <c r="V1128" s="157"/>
      <c r="W1128" s="157"/>
      <c r="X1128" s="157"/>
      <c r="Y1128" s="157"/>
      <c r="Z1128" s="147"/>
      <c r="AA1128" s="147"/>
      <c r="AB1128" s="147"/>
      <c r="AC1128" s="147"/>
      <c r="AD1128" s="147"/>
      <c r="AE1128" s="147"/>
      <c r="AF1128" s="147"/>
      <c r="AG1128" s="147" t="s">
        <v>305</v>
      </c>
      <c r="AH1128" s="147">
        <v>0</v>
      </c>
      <c r="AI1128" s="147"/>
      <c r="AJ1128" s="147"/>
      <c r="AK1128" s="147"/>
      <c r="AL1128" s="147"/>
      <c r="AM1128" s="147"/>
      <c r="AN1128" s="147"/>
      <c r="AO1128" s="147"/>
      <c r="AP1128" s="147"/>
      <c r="AQ1128" s="147"/>
      <c r="AR1128" s="147"/>
      <c r="AS1128" s="147"/>
      <c r="AT1128" s="147"/>
      <c r="AU1128" s="147"/>
      <c r="AV1128" s="147"/>
      <c r="AW1128" s="147"/>
      <c r="AX1128" s="147"/>
      <c r="AY1128" s="147"/>
      <c r="AZ1128" s="147"/>
      <c r="BA1128" s="147"/>
      <c r="BB1128" s="147"/>
      <c r="BC1128" s="147"/>
      <c r="BD1128" s="147"/>
      <c r="BE1128" s="147"/>
      <c r="BF1128" s="147"/>
      <c r="BG1128" s="147"/>
      <c r="BH1128" s="147"/>
    </row>
    <row r="1129" spans="1:60" ht="33.75" outlineLevel="3" x14ac:dyDescent="0.2">
      <c r="A1129" s="154"/>
      <c r="B1129" s="155"/>
      <c r="C1129" s="188" t="s">
        <v>1558</v>
      </c>
      <c r="D1129" s="159"/>
      <c r="E1129" s="160">
        <v>31.397500000000001</v>
      </c>
      <c r="F1129" s="157"/>
      <c r="G1129" s="157"/>
      <c r="H1129" s="157"/>
      <c r="I1129" s="157"/>
      <c r="J1129" s="157"/>
      <c r="K1129" s="157"/>
      <c r="L1129" s="157"/>
      <c r="M1129" s="157"/>
      <c r="N1129" s="156"/>
      <c r="O1129" s="156"/>
      <c r="P1129" s="156"/>
      <c r="Q1129" s="156"/>
      <c r="R1129" s="157"/>
      <c r="S1129" s="157"/>
      <c r="T1129" s="157"/>
      <c r="U1129" s="157"/>
      <c r="V1129" s="157"/>
      <c r="W1129" s="157"/>
      <c r="X1129" s="157"/>
      <c r="Y1129" s="157"/>
      <c r="Z1129" s="147"/>
      <c r="AA1129" s="147"/>
      <c r="AB1129" s="147"/>
      <c r="AC1129" s="147"/>
      <c r="AD1129" s="147"/>
      <c r="AE1129" s="147"/>
      <c r="AF1129" s="147"/>
      <c r="AG1129" s="147" t="s">
        <v>305</v>
      </c>
      <c r="AH1129" s="147">
        <v>0</v>
      </c>
      <c r="AI1129" s="147"/>
      <c r="AJ1129" s="147"/>
      <c r="AK1129" s="147"/>
      <c r="AL1129" s="147"/>
      <c r="AM1129" s="147"/>
      <c r="AN1129" s="147"/>
      <c r="AO1129" s="147"/>
      <c r="AP1129" s="147"/>
      <c r="AQ1129" s="147"/>
      <c r="AR1129" s="147"/>
      <c r="AS1129" s="147"/>
      <c r="AT1129" s="147"/>
      <c r="AU1129" s="147"/>
      <c r="AV1129" s="147"/>
      <c r="AW1129" s="147"/>
      <c r="AX1129" s="147"/>
      <c r="AY1129" s="147"/>
      <c r="AZ1129" s="147"/>
      <c r="BA1129" s="147"/>
      <c r="BB1129" s="147"/>
      <c r="BC1129" s="147"/>
      <c r="BD1129" s="147"/>
      <c r="BE1129" s="147"/>
      <c r="BF1129" s="147"/>
      <c r="BG1129" s="147"/>
      <c r="BH1129" s="147"/>
    </row>
    <row r="1130" spans="1:60" ht="33.75" outlineLevel="3" x14ac:dyDescent="0.2">
      <c r="A1130" s="154"/>
      <c r="B1130" s="155"/>
      <c r="C1130" s="188" t="s">
        <v>1559</v>
      </c>
      <c r="D1130" s="159"/>
      <c r="E1130" s="160">
        <v>839.27</v>
      </c>
      <c r="F1130" s="157"/>
      <c r="G1130" s="157"/>
      <c r="H1130" s="157"/>
      <c r="I1130" s="157"/>
      <c r="J1130" s="157"/>
      <c r="K1130" s="157"/>
      <c r="L1130" s="157"/>
      <c r="M1130" s="157"/>
      <c r="N1130" s="156"/>
      <c r="O1130" s="156"/>
      <c r="P1130" s="156"/>
      <c r="Q1130" s="156"/>
      <c r="R1130" s="157"/>
      <c r="S1130" s="157"/>
      <c r="T1130" s="157"/>
      <c r="U1130" s="157"/>
      <c r="V1130" s="157"/>
      <c r="W1130" s="157"/>
      <c r="X1130" s="157"/>
      <c r="Y1130" s="157"/>
      <c r="Z1130" s="147"/>
      <c r="AA1130" s="147"/>
      <c r="AB1130" s="147"/>
      <c r="AC1130" s="147"/>
      <c r="AD1130" s="147"/>
      <c r="AE1130" s="147"/>
      <c r="AF1130" s="147"/>
      <c r="AG1130" s="147" t="s">
        <v>305</v>
      </c>
      <c r="AH1130" s="147">
        <v>0</v>
      </c>
      <c r="AI1130" s="147"/>
      <c r="AJ1130" s="147"/>
      <c r="AK1130" s="147"/>
      <c r="AL1130" s="147"/>
      <c r="AM1130" s="147"/>
      <c r="AN1130" s="147"/>
      <c r="AO1130" s="147"/>
      <c r="AP1130" s="147"/>
      <c r="AQ1130" s="147"/>
      <c r="AR1130" s="147"/>
      <c r="AS1130" s="147"/>
      <c r="AT1130" s="147"/>
      <c r="AU1130" s="147"/>
      <c r="AV1130" s="147"/>
      <c r="AW1130" s="147"/>
      <c r="AX1130" s="147"/>
      <c r="AY1130" s="147"/>
      <c r="AZ1130" s="147"/>
      <c r="BA1130" s="147"/>
      <c r="BB1130" s="147"/>
      <c r="BC1130" s="147"/>
      <c r="BD1130" s="147"/>
      <c r="BE1130" s="147"/>
      <c r="BF1130" s="147"/>
      <c r="BG1130" s="147"/>
      <c r="BH1130" s="147"/>
    </row>
    <row r="1131" spans="1:60" ht="56.25" outlineLevel="3" x14ac:dyDescent="0.2">
      <c r="A1131" s="154"/>
      <c r="B1131" s="155"/>
      <c r="C1131" s="188" t="s">
        <v>1560</v>
      </c>
      <c r="D1131" s="159"/>
      <c r="E1131" s="160">
        <v>-86.722399999999993</v>
      </c>
      <c r="F1131" s="157"/>
      <c r="G1131" s="157"/>
      <c r="H1131" s="157"/>
      <c r="I1131" s="157"/>
      <c r="J1131" s="157"/>
      <c r="K1131" s="157"/>
      <c r="L1131" s="157"/>
      <c r="M1131" s="157"/>
      <c r="N1131" s="156"/>
      <c r="O1131" s="156"/>
      <c r="P1131" s="156"/>
      <c r="Q1131" s="156"/>
      <c r="R1131" s="157"/>
      <c r="S1131" s="157"/>
      <c r="T1131" s="157"/>
      <c r="U1131" s="157"/>
      <c r="V1131" s="157"/>
      <c r="W1131" s="157"/>
      <c r="X1131" s="157"/>
      <c r="Y1131" s="157"/>
      <c r="Z1131" s="147"/>
      <c r="AA1131" s="147"/>
      <c r="AB1131" s="147"/>
      <c r="AC1131" s="147"/>
      <c r="AD1131" s="147"/>
      <c r="AE1131" s="147"/>
      <c r="AF1131" s="147"/>
      <c r="AG1131" s="147" t="s">
        <v>305</v>
      </c>
      <c r="AH1131" s="147">
        <v>0</v>
      </c>
      <c r="AI1131" s="147"/>
      <c r="AJ1131" s="147"/>
      <c r="AK1131" s="147"/>
      <c r="AL1131" s="147"/>
      <c r="AM1131" s="147"/>
      <c r="AN1131" s="147"/>
      <c r="AO1131" s="147"/>
      <c r="AP1131" s="147"/>
      <c r="AQ1131" s="147"/>
      <c r="AR1131" s="147"/>
      <c r="AS1131" s="147"/>
      <c r="AT1131" s="147"/>
      <c r="AU1131" s="147"/>
      <c r="AV1131" s="147"/>
      <c r="AW1131" s="147"/>
      <c r="AX1131" s="147"/>
      <c r="AY1131" s="147"/>
      <c r="AZ1131" s="147"/>
      <c r="BA1131" s="147"/>
      <c r="BB1131" s="147"/>
      <c r="BC1131" s="147"/>
      <c r="BD1131" s="147"/>
      <c r="BE1131" s="147"/>
      <c r="BF1131" s="147"/>
      <c r="BG1131" s="147"/>
      <c r="BH1131" s="147"/>
    </row>
    <row r="1132" spans="1:60" ht="33.75" outlineLevel="3" x14ac:dyDescent="0.2">
      <c r="A1132" s="154"/>
      <c r="B1132" s="155"/>
      <c r="C1132" s="188" t="s">
        <v>1561</v>
      </c>
      <c r="D1132" s="159"/>
      <c r="E1132" s="160">
        <v>216.4</v>
      </c>
      <c r="F1132" s="157"/>
      <c r="G1132" s="157"/>
      <c r="H1132" s="157"/>
      <c r="I1132" s="157"/>
      <c r="J1132" s="157"/>
      <c r="K1132" s="157"/>
      <c r="L1132" s="157"/>
      <c r="M1132" s="157"/>
      <c r="N1132" s="156"/>
      <c r="O1132" s="156"/>
      <c r="P1132" s="156"/>
      <c r="Q1132" s="156"/>
      <c r="R1132" s="157"/>
      <c r="S1132" s="157"/>
      <c r="T1132" s="157"/>
      <c r="U1132" s="157"/>
      <c r="V1132" s="157"/>
      <c r="W1132" s="157"/>
      <c r="X1132" s="157"/>
      <c r="Y1132" s="157"/>
      <c r="Z1132" s="147"/>
      <c r="AA1132" s="147"/>
      <c r="AB1132" s="147"/>
      <c r="AC1132" s="147"/>
      <c r="AD1132" s="147"/>
      <c r="AE1132" s="147"/>
      <c r="AF1132" s="147"/>
      <c r="AG1132" s="147" t="s">
        <v>305</v>
      </c>
      <c r="AH1132" s="147">
        <v>0</v>
      </c>
      <c r="AI1132" s="147"/>
      <c r="AJ1132" s="147"/>
      <c r="AK1132" s="147"/>
      <c r="AL1132" s="147"/>
      <c r="AM1132" s="147"/>
      <c r="AN1132" s="147"/>
      <c r="AO1132" s="147"/>
      <c r="AP1132" s="147"/>
      <c r="AQ1132" s="147"/>
      <c r="AR1132" s="147"/>
      <c r="AS1132" s="147"/>
      <c r="AT1132" s="147"/>
      <c r="AU1132" s="147"/>
      <c r="AV1132" s="147"/>
      <c r="AW1132" s="147"/>
      <c r="AX1132" s="147"/>
      <c r="AY1132" s="147"/>
      <c r="AZ1132" s="147"/>
      <c r="BA1132" s="147"/>
      <c r="BB1132" s="147"/>
      <c r="BC1132" s="147"/>
      <c r="BD1132" s="147"/>
      <c r="BE1132" s="147"/>
      <c r="BF1132" s="147"/>
      <c r="BG1132" s="147"/>
      <c r="BH1132" s="147"/>
    </row>
    <row r="1133" spans="1:60" ht="33.75" outlineLevel="3" x14ac:dyDescent="0.2">
      <c r="A1133" s="154"/>
      <c r="B1133" s="155"/>
      <c r="C1133" s="188" t="s">
        <v>1562</v>
      </c>
      <c r="D1133" s="159"/>
      <c r="E1133" s="160">
        <v>15.66</v>
      </c>
      <c r="F1133" s="157"/>
      <c r="G1133" s="157"/>
      <c r="H1133" s="157"/>
      <c r="I1133" s="157"/>
      <c r="J1133" s="157"/>
      <c r="K1133" s="157"/>
      <c r="L1133" s="157"/>
      <c r="M1133" s="157"/>
      <c r="N1133" s="156"/>
      <c r="O1133" s="156"/>
      <c r="P1133" s="156"/>
      <c r="Q1133" s="156"/>
      <c r="R1133" s="157"/>
      <c r="S1133" s="157"/>
      <c r="T1133" s="157"/>
      <c r="U1133" s="157"/>
      <c r="V1133" s="157"/>
      <c r="W1133" s="157"/>
      <c r="X1133" s="157"/>
      <c r="Y1133" s="157"/>
      <c r="Z1133" s="147"/>
      <c r="AA1133" s="147"/>
      <c r="AB1133" s="147"/>
      <c r="AC1133" s="147"/>
      <c r="AD1133" s="147"/>
      <c r="AE1133" s="147"/>
      <c r="AF1133" s="147"/>
      <c r="AG1133" s="147" t="s">
        <v>305</v>
      </c>
      <c r="AH1133" s="147">
        <v>0</v>
      </c>
      <c r="AI1133" s="147"/>
      <c r="AJ1133" s="147"/>
      <c r="AK1133" s="147"/>
      <c r="AL1133" s="147"/>
      <c r="AM1133" s="147"/>
      <c r="AN1133" s="147"/>
      <c r="AO1133" s="147"/>
      <c r="AP1133" s="147"/>
      <c r="AQ1133" s="147"/>
      <c r="AR1133" s="147"/>
      <c r="AS1133" s="147"/>
      <c r="AT1133" s="147"/>
      <c r="AU1133" s="147"/>
      <c r="AV1133" s="147"/>
      <c r="AW1133" s="147"/>
      <c r="AX1133" s="147"/>
      <c r="AY1133" s="147"/>
      <c r="AZ1133" s="147"/>
      <c r="BA1133" s="147"/>
      <c r="BB1133" s="147"/>
      <c r="BC1133" s="147"/>
      <c r="BD1133" s="147"/>
      <c r="BE1133" s="147"/>
      <c r="BF1133" s="147"/>
      <c r="BG1133" s="147"/>
      <c r="BH1133" s="147"/>
    </row>
    <row r="1134" spans="1:60" ht="22.5" outlineLevel="3" x14ac:dyDescent="0.2">
      <c r="A1134" s="154"/>
      <c r="B1134" s="155"/>
      <c r="C1134" s="188" t="s">
        <v>1563</v>
      </c>
      <c r="D1134" s="159"/>
      <c r="E1134" s="160">
        <v>2.274</v>
      </c>
      <c r="F1134" s="157"/>
      <c r="G1134" s="157"/>
      <c r="H1134" s="157"/>
      <c r="I1134" s="157"/>
      <c r="J1134" s="157"/>
      <c r="K1134" s="157"/>
      <c r="L1134" s="157"/>
      <c r="M1134" s="157"/>
      <c r="N1134" s="156"/>
      <c r="O1134" s="156"/>
      <c r="P1134" s="156"/>
      <c r="Q1134" s="156"/>
      <c r="R1134" s="157"/>
      <c r="S1134" s="157"/>
      <c r="T1134" s="157"/>
      <c r="U1134" s="157"/>
      <c r="V1134" s="157"/>
      <c r="W1134" s="157"/>
      <c r="X1134" s="157"/>
      <c r="Y1134" s="157"/>
      <c r="Z1134" s="147"/>
      <c r="AA1134" s="147"/>
      <c r="AB1134" s="147"/>
      <c r="AC1134" s="147"/>
      <c r="AD1134" s="147"/>
      <c r="AE1134" s="147"/>
      <c r="AF1134" s="147"/>
      <c r="AG1134" s="147" t="s">
        <v>305</v>
      </c>
      <c r="AH1134" s="147">
        <v>0</v>
      </c>
      <c r="AI1134" s="147"/>
      <c r="AJ1134" s="147"/>
      <c r="AK1134" s="147"/>
      <c r="AL1134" s="147"/>
      <c r="AM1134" s="147"/>
      <c r="AN1134" s="147"/>
      <c r="AO1134" s="147"/>
      <c r="AP1134" s="147"/>
      <c r="AQ1134" s="147"/>
      <c r="AR1134" s="147"/>
      <c r="AS1134" s="147"/>
      <c r="AT1134" s="147"/>
      <c r="AU1134" s="147"/>
      <c r="AV1134" s="147"/>
      <c r="AW1134" s="147"/>
      <c r="AX1134" s="147"/>
      <c r="AY1134" s="147"/>
      <c r="AZ1134" s="147"/>
      <c r="BA1134" s="147"/>
      <c r="BB1134" s="147"/>
      <c r="BC1134" s="147"/>
      <c r="BD1134" s="147"/>
      <c r="BE1134" s="147"/>
      <c r="BF1134" s="147"/>
      <c r="BG1134" s="147"/>
      <c r="BH1134" s="147"/>
    </row>
    <row r="1135" spans="1:60" outlineLevel="3" x14ac:dyDescent="0.2">
      <c r="A1135" s="154"/>
      <c r="B1135" s="155"/>
      <c r="C1135" s="188" t="s">
        <v>1564</v>
      </c>
      <c r="D1135" s="159"/>
      <c r="E1135" s="160">
        <v>405.24</v>
      </c>
      <c r="F1135" s="157"/>
      <c r="G1135" s="157"/>
      <c r="H1135" s="157"/>
      <c r="I1135" s="157"/>
      <c r="J1135" s="157"/>
      <c r="K1135" s="157"/>
      <c r="L1135" s="157"/>
      <c r="M1135" s="157"/>
      <c r="N1135" s="156"/>
      <c r="O1135" s="156"/>
      <c r="P1135" s="156"/>
      <c r="Q1135" s="156"/>
      <c r="R1135" s="157"/>
      <c r="S1135" s="157"/>
      <c r="T1135" s="157"/>
      <c r="U1135" s="157"/>
      <c r="V1135" s="157"/>
      <c r="W1135" s="157"/>
      <c r="X1135" s="157"/>
      <c r="Y1135" s="157"/>
      <c r="Z1135" s="147"/>
      <c r="AA1135" s="147"/>
      <c r="AB1135" s="147"/>
      <c r="AC1135" s="147"/>
      <c r="AD1135" s="147"/>
      <c r="AE1135" s="147"/>
      <c r="AF1135" s="147"/>
      <c r="AG1135" s="147" t="s">
        <v>305</v>
      </c>
      <c r="AH1135" s="147">
        <v>0</v>
      </c>
      <c r="AI1135" s="147"/>
      <c r="AJ1135" s="147"/>
      <c r="AK1135" s="147"/>
      <c r="AL1135" s="147"/>
      <c r="AM1135" s="147"/>
      <c r="AN1135" s="147"/>
      <c r="AO1135" s="147"/>
      <c r="AP1135" s="147"/>
      <c r="AQ1135" s="147"/>
      <c r="AR1135" s="147"/>
      <c r="AS1135" s="147"/>
      <c r="AT1135" s="147"/>
      <c r="AU1135" s="147"/>
      <c r="AV1135" s="147"/>
      <c r="AW1135" s="147"/>
      <c r="AX1135" s="147"/>
      <c r="AY1135" s="147"/>
      <c r="AZ1135" s="147"/>
      <c r="BA1135" s="147"/>
      <c r="BB1135" s="147"/>
      <c r="BC1135" s="147"/>
      <c r="BD1135" s="147"/>
      <c r="BE1135" s="147"/>
      <c r="BF1135" s="147"/>
      <c r="BG1135" s="147"/>
      <c r="BH1135" s="147"/>
    </row>
    <row r="1136" spans="1:60" ht="33.75" outlineLevel="3" x14ac:dyDescent="0.2">
      <c r="A1136" s="154"/>
      <c r="B1136" s="155"/>
      <c r="C1136" s="188" t="s">
        <v>1565</v>
      </c>
      <c r="D1136" s="159"/>
      <c r="E1136" s="160">
        <v>-19.114999999999998</v>
      </c>
      <c r="F1136" s="157"/>
      <c r="G1136" s="157"/>
      <c r="H1136" s="157"/>
      <c r="I1136" s="157"/>
      <c r="J1136" s="157"/>
      <c r="K1136" s="157"/>
      <c r="L1136" s="157"/>
      <c r="M1136" s="157"/>
      <c r="N1136" s="156"/>
      <c r="O1136" s="156"/>
      <c r="P1136" s="156"/>
      <c r="Q1136" s="156"/>
      <c r="R1136" s="157"/>
      <c r="S1136" s="157"/>
      <c r="T1136" s="157"/>
      <c r="U1136" s="157"/>
      <c r="V1136" s="157"/>
      <c r="W1136" s="157"/>
      <c r="X1136" s="157"/>
      <c r="Y1136" s="157"/>
      <c r="Z1136" s="147"/>
      <c r="AA1136" s="147"/>
      <c r="AB1136" s="147"/>
      <c r="AC1136" s="147"/>
      <c r="AD1136" s="147"/>
      <c r="AE1136" s="147"/>
      <c r="AF1136" s="147"/>
      <c r="AG1136" s="147" t="s">
        <v>305</v>
      </c>
      <c r="AH1136" s="147">
        <v>0</v>
      </c>
      <c r="AI1136" s="147"/>
      <c r="AJ1136" s="147"/>
      <c r="AK1136" s="147"/>
      <c r="AL1136" s="147"/>
      <c r="AM1136" s="147"/>
      <c r="AN1136" s="147"/>
      <c r="AO1136" s="147"/>
      <c r="AP1136" s="147"/>
      <c r="AQ1136" s="147"/>
      <c r="AR1136" s="147"/>
      <c r="AS1136" s="147"/>
      <c r="AT1136" s="147"/>
      <c r="AU1136" s="147"/>
      <c r="AV1136" s="147"/>
      <c r="AW1136" s="147"/>
      <c r="AX1136" s="147"/>
      <c r="AY1136" s="147"/>
      <c r="AZ1136" s="147"/>
      <c r="BA1136" s="147"/>
      <c r="BB1136" s="147"/>
      <c r="BC1136" s="147"/>
      <c r="BD1136" s="147"/>
      <c r="BE1136" s="147"/>
      <c r="BF1136" s="147"/>
      <c r="BG1136" s="147"/>
      <c r="BH1136" s="147"/>
    </row>
    <row r="1137" spans="1:60" ht="33.75" outlineLevel="3" x14ac:dyDescent="0.2">
      <c r="A1137" s="154"/>
      <c r="B1137" s="155"/>
      <c r="C1137" s="188" t="s">
        <v>1566</v>
      </c>
      <c r="D1137" s="159"/>
      <c r="E1137" s="160">
        <v>192.2</v>
      </c>
      <c r="F1137" s="157"/>
      <c r="G1137" s="157"/>
      <c r="H1137" s="157"/>
      <c r="I1137" s="157"/>
      <c r="J1137" s="157"/>
      <c r="K1137" s="157"/>
      <c r="L1137" s="157"/>
      <c r="M1137" s="157"/>
      <c r="N1137" s="156"/>
      <c r="O1137" s="156"/>
      <c r="P1137" s="156"/>
      <c r="Q1137" s="156"/>
      <c r="R1137" s="157"/>
      <c r="S1137" s="157"/>
      <c r="T1137" s="157"/>
      <c r="U1137" s="157"/>
      <c r="V1137" s="157"/>
      <c r="W1137" s="157"/>
      <c r="X1137" s="157"/>
      <c r="Y1137" s="157"/>
      <c r="Z1137" s="147"/>
      <c r="AA1137" s="147"/>
      <c r="AB1137" s="147"/>
      <c r="AC1137" s="147"/>
      <c r="AD1137" s="147"/>
      <c r="AE1137" s="147"/>
      <c r="AF1137" s="147"/>
      <c r="AG1137" s="147" t="s">
        <v>305</v>
      </c>
      <c r="AH1137" s="147">
        <v>0</v>
      </c>
      <c r="AI1137" s="147"/>
      <c r="AJ1137" s="147"/>
      <c r="AK1137" s="147"/>
      <c r="AL1137" s="147"/>
      <c r="AM1137" s="147"/>
      <c r="AN1137" s="147"/>
      <c r="AO1137" s="147"/>
      <c r="AP1137" s="147"/>
      <c r="AQ1137" s="147"/>
      <c r="AR1137" s="147"/>
      <c r="AS1137" s="147"/>
      <c r="AT1137" s="147"/>
      <c r="AU1137" s="147"/>
      <c r="AV1137" s="147"/>
      <c r="AW1137" s="147"/>
      <c r="AX1137" s="147"/>
      <c r="AY1137" s="147"/>
      <c r="AZ1137" s="147"/>
      <c r="BA1137" s="147"/>
      <c r="BB1137" s="147"/>
      <c r="BC1137" s="147"/>
      <c r="BD1137" s="147"/>
      <c r="BE1137" s="147"/>
      <c r="BF1137" s="147"/>
      <c r="BG1137" s="147"/>
      <c r="BH1137" s="147"/>
    </row>
    <row r="1138" spans="1:60" ht="22.5" outlineLevel="3" x14ac:dyDescent="0.2">
      <c r="A1138" s="154"/>
      <c r="B1138" s="155"/>
      <c r="C1138" s="188" t="s">
        <v>1567</v>
      </c>
      <c r="D1138" s="159"/>
      <c r="E1138" s="160">
        <v>-19.609500000000001</v>
      </c>
      <c r="F1138" s="157"/>
      <c r="G1138" s="157"/>
      <c r="H1138" s="157"/>
      <c r="I1138" s="157"/>
      <c r="J1138" s="157"/>
      <c r="K1138" s="157"/>
      <c r="L1138" s="157"/>
      <c r="M1138" s="157"/>
      <c r="N1138" s="156"/>
      <c r="O1138" s="156"/>
      <c r="P1138" s="156"/>
      <c r="Q1138" s="156"/>
      <c r="R1138" s="157"/>
      <c r="S1138" s="157"/>
      <c r="T1138" s="157"/>
      <c r="U1138" s="157"/>
      <c r="V1138" s="157"/>
      <c r="W1138" s="157"/>
      <c r="X1138" s="157"/>
      <c r="Y1138" s="157"/>
      <c r="Z1138" s="147"/>
      <c r="AA1138" s="147"/>
      <c r="AB1138" s="147"/>
      <c r="AC1138" s="147"/>
      <c r="AD1138" s="147"/>
      <c r="AE1138" s="147"/>
      <c r="AF1138" s="147"/>
      <c r="AG1138" s="147" t="s">
        <v>305</v>
      </c>
      <c r="AH1138" s="147">
        <v>0</v>
      </c>
      <c r="AI1138" s="147"/>
      <c r="AJ1138" s="147"/>
      <c r="AK1138" s="147"/>
      <c r="AL1138" s="147"/>
      <c r="AM1138" s="147"/>
      <c r="AN1138" s="147"/>
      <c r="AO1138" s="147"/>
      <c r="AP1138" s="147"/>
      <c r="AQ1138" s="147"/>
      <c r="AR1138" s="147"/>
      <c r="AS1138" s="147"/>
      <c r="AT1138" s="147"/>
      <c r="AU1138" s="147"/>
      <c r="AV1138" s="147"/>
      <c r="AW1138" s="147"/>
      <c r="AX1138" s="147"/>
      <c r="AY1138" s="147"/>
      <c r="AZ1138" s="147"/>
      <c r="BA1138" s="147"/>
      <c r="BB1138" s="147"/>
      <c r="BC1138" s="147"/>
      <c r="BD1138" s="147"/>
      <c r="BE1138" s="147"/>
      <c r="BF1138" s="147"/>
      <c r="BG1138" s="147"/>
      <c r="BH1138" s="147"/>
    </row>
    <row r="1139" spans="1:60" ht="22.5" outlineLevel="3" x14ac:dyDescent="0.2">
      <c r="A1139" s="154"/>
      <c r="B1139" s="155"/>
      <c r="C1139" s="188" t="s">
        <v>1568</v>
      </c>
      <c r="D1139" s="159"/>
      <c r="E1139" s="160">
        <v>-3.5579999999999998</v>
      </c>
      <c r="F1139" s="157"/>
      <c r="G1139" s="157"/>
      <c r="H1139" s="157"/>
      <c r="I1139" s="157"/>
      <c r="J1139" s="157"/>
      <c r="K1139" s="157"/>
      <c r="L1139" s="157"/>
      <c r="M1139" s="157"/>
      <c r="N1139" s="156"/>
      <c r="O1139" s="156"/>
      <c r="P1139" s="156"/>
      <c r="Q1139" s="156"/>
      <c r="R1139" s="157"/>
      <c r="S1139" s="157"/>
      <c r="T1139" s="157"/>
      <c r="U1139" s="157"/>
      <c r="V1139" s="157"/>
      <c r="W1139" s="157"/>
      <c r="X1139" s="157"/>
      <c r="Y1139" s="157"/>
      <c r="Z1139" s="147"/>
      <c r="AA1139" s="147"/>
      <c r="AB1139" s="147"/>
      <c r="AC1139" s="147"/>
      <c r="AD1139" s="147"/>
      <c r="AE1139" s="147"/>
      <c r="AF1139" s="147"/>
      <c r="AG1139" s="147" t="s">
        <v>305</v>
      </c>
      <c r="AH1139" s="147">
        <v>0</v>
      </c>
      <c r="AI1139" s="147"/>
      <c r="AJ1139" s="147"/>
      <c r="AK1139" s="147"/>
      <c r="AL1139" s="147"/>
      <c r="AM1139" s="147"/>
      <c r="AN1139" s="147"/>
      <c r="AO1139" s="147"/>
      <c r="AP1139" s="147"/>
      <c r="AQ1139" s="147"/>
      <c r="AR1139" s="147"/>
      <c r="AS1139" s="147"/>
      <c r="AT1139" s="147"/>
      <c r="AU1139" s="147"/>
      <c r="AV1139" s="147"/>
      <c r="AW1139" s="147"/>
      <c r="AX1139" s="147"/>
      <c r="AY1139" s="147"/>
      <c r="AZ1139" s="147"/>
      <c r="BA1139" s="147"/>
      <c r="BB1139" s="147"/>
      <c r="BC1139" s="147"/>
      <c r="BD1139" s="147"/>
      <c r="BE1139" s="147"/>
      <c r="BF1139" s="147"/>
      <c r="BG1139" s="147"/>
      <c r="BH1139" s="147"/>
    </row>
    <row r="1140" spans="1:60" outlineLevel="3" x14ac:dyDescent="0.2">
      <c r="A1140" s="154"/>
      <c r="B1140" s="155"/>
      <c r="C1140" s="188" t="s">
        <v>1569</v>
      </c>
      <c r="D1140" s="159"/>
      <c r="E1140" s="160">
        <v>-8.6999999999999993</v>
      </c>
      <c r="F1140" s="157"/>
      <c r="G1140" s="157"/>
      <c r="H1140" s="157"/>
      <c r="I1140" s="157"/>
      <c r="J1140" s="157"/>
      <c r="K1140" s="157"/>
      <c r="L1140" s="157"/>
      <c r="M1140" s="157"/>
      <c r="N1140" s="156"/>
      <c r="O1140" s="156"/>
      <c r="P1140" s="156"/>
      <c r="Q1140" s="156"/>
      <c r="R1140" s="157"/>
      <c r="S1140" s="157"/>
      <c r="T1140" s="157"/>
      <c r="U1140" s="157"/>
      <c r="V1140" s="157"/>
      <c r="W1140" s="157"/>
      <c r="X1140" s="157"/>
      <c r="Y1140" s="157"/>
      <c r="Z1140" s="147"/>
      <c r="AA1140" s="147"/>
      <c r="AB1140" s="147"/>
      <c r="AC1140" s="147"/>
      <c r="AD1140" s="147"/>
      <c r="AE1140" s="147"/>
      <c r="AF1140" s="147"/>
      <c r="AG1140" s="147" t="s">
        <v>305</v>
      </c>
      <c r="AH1140" s="147">
        <v>0</v>
      </c>
      <c r="AI1140" s="147"/>
      <c r="AJ1140" s="147"/>
      <c r="AK1140" s="147"/>
      <c r="AL1140" s="147"/>
      <c r="AM1140" s="147"/>
      <c r="AN1140" s="147"/>
      <c r="AO1140" s="147"/>
      <c r="AP1140" s="147"/>
      <c r="AQ1140" s="147"/>
      <c r="AR1140" s="147"/>
      <c r="AS1140" s="147"/>
      <c r="AT1140" s="147"/>
      <c r="AU1140" s="147"/>
      <c r="AV1140" s="147"/>
      <c r="AW1140" s="147"/>
      <c r="AX1140" s="147"/>
      <c r="AY1140" s="147"/>
      <c r="AZ1140" s="147"/>
      <c r="BA1140" s="147"/>
      <c r="BB1140" s="147"/>
      <c r="BC1140" s="147"/>
      <c r="BD1140" s="147"/>
      <c r="BE1140" s="147"/>
      <c r="BF1140" s="147"/>
      <c r="BG1140" s="147"/>
      <c r="BH1140" s="147"/>
    </row>
    <row r="1141" spans="1:60" outlineLevel="3" x14ac:dyDescent="0.2">
      <c r="A1141" s="154"/>
      <c r="B1141" s="155"/>
      <c r="C1141" s="188" t="s">
        <v>1570</v>
      </c>
      <c r="D1141" s="159"/>
      <c r="E1141" s="160">
        <v>-7.6</v>
      </c>
      <c r="F1141" s="157"/>
      <c r="G1141" s="157"/>
      <c r="H1141" s="157"/>
      <c r="I1141" s="157"/>
      <c r="J1141" s="157"/>
      <c r="K1141" s="157"/>
      <c r="L1141" s="157"/>
      <c r="M1141" s="157"/>
      <c r="N1141" s="156"/>
      <c r="O1141" s="156"/>
      <c r="P1141" s="156"/>
      <c r="Q1141" s="156"/>
      <c r="R1141" s="157"/>
      <c r="S1141" s="157"/>
      <c r="T1141" s="157"/>
      <c r="U1141" s="157"/>
      <c r="V1141" s="157"/>
      <c r="W1141" s="157"/>
      <c r="X1141" s="157"/>
      <c r="Y1141" s="157"/>
      <c r="Z1141" s="147"/>
      <c r="AA1141" s="147"/>
      <c r="AB1141" s="147"/>
      <c r="AC1141" s="147"/>
      <c r="AD1141" s="147"/>
      <c r="AE1141" s="147"/>
      <c r="AF1141" s="147"/>
      <c r="AG1141" s="147" t="s">
        <v>305</v>
      </c>
      <c r="AH1141" s="147">
        <v>0</v>
      </c>
      <c r="AI1141" s="147"/>
      <c r="AJ1141" s="147"/>
      <c r="AK1141" s="147"/>
      <c r="AL1141" s="147"/>
      <c r="AM1141" s="147"/>
      <c r="AN1141" s="147"/>
      <c r="AO1141" s="147"/>
      <c r="AP1141" s="147"/>
      <c r="AQ1141" s="147"/>
      <c r="AR1141" s="147"/>
      <c r="AS1141" s="147"/>
      <c r="AT1141" s="147"/>
      <c r="AU1141" s="147"/>
      <c r="AV1141" s="147"/>
      <c r="AW1141" s="147"/>
      <c r="AX1141" s="147"/>
      <c r="AY1141" s="147"/>
      <c r="AZ1141" s="147"/>
      <c r="BA1141" s="147"/>
      <c r="BB1141" s="147"/>
      <c r="BC1141" s="147"/>
      <c r="BD1141" s="147"/>
      <c r="BE1141" s="147"/>
      <c r="BF1141" s="147"/>
      <c r="BG1141" s="147"/>
      <c r="BH1141" s="147"/>
    </row>
    <row r="1142" spans="1:60" outlineLevel="3" x14ac:dyDescent="0.2">
      <c r="A1142" s="154"/>
      <c r="B1142" s="155"/>
      <c r="C1142" s="188" t="s">
        <v>1571</v>
      </c>
      <c r="D1142" s="159"/>
      <c r="E1142" s="160">
        <v>-5.6</v>
      </c>
      <c r="F1142" s="157"/>
      <c r="G1142" s="157"/>
      <c r="H1142" s="157"/>
      <c r="I1142" s="157"/>
      <c r="J1142" s="157"/>
      <c r="K1142" s="157"/>
      <c r="L1142" s="157"/>
      <c r="M1142" s="157"/>
      <c r="N1142" s="156"/>
      <c r="O1142" s="156"/>
      <c r="P1142" s="156"/>
      <c r="Q1142" s="156"/>
      <c r="R1142" s="157"/>
      <c r="S1142" s="157"/>
      <c r="T1142" s="157"/>
      <c r="U1142" s="157"/>
      <c r="V1142" s="157"/>
      <c r="W1142" s="157"/>
      <c r="X1142" s="157"/>
      <c r="Y1142" s="157"/>
      <c r="Z1142" s="147"/>
      <c r="AA1142" s="147"/>
      <c r="AB1142" s="147"/>
      <c r="AC1142" s="147"/>
      <c r="AD1142" s="147"/>
      <c r="AE1142" s="147"/>
      <c r="AF1142" s="147"/>
      <c r="AG1142" s="147" t="s">
        <v>305</v>
      </c>
      <c r="AH1142" s="147">
        <v>0</v>
      </c>
      <c r="AI1142" s="147"/>
      <c r="AJ1142" s="147"/>
      <c r="AK1142" s="147"/>
      <c r="AL1142" s="147"/>
      <c r="AM1142" s="147"/>
      <c r="AN1142" s="147"/>
      <c r="AO1142" s="147"/>
      <c r="AP1142" s="147"/>
      <c r="AQ1142" s="147"/>
      <c r="AR1142" s="147"/>
      <c r="AS1142" s="147"/>
      <c r="AT1142" s="147"/>
      <c r="AU1142" s="147"/>
      <c r="AV1142" s="147"/>
      <c r="AW1142" s="147"/>
      <c r="AX1142" s="147"/>
      <c r="AY1142" s="147"/>
      <c r="AZ1142" s="147"/>
      <c r="BA1142" s="147"/>
      <c r="BB1142" s="147"/>
      <c r="BC1142" s="147"/>
      <c r="BD1142" s="147"/>
      <c r="BE1142" s="147"/>
      <c r="BF1142" s="147"/>
      <c r="BG1142" s="147"/>
      <c r="BH1142" s="147"/>
    </row>
    <row r="1143" spans="1:60" outlineLevel="3" x14ac:dyDescent="0.2">
      <c r="A1143" s="154"/>
      <c r="B1143" s="155"/>
      <c r="C1143" s="188" t="s">
        <v>1572</v>
      </c>
      <c r="D1143" s="159"/>
      <c r="E1143" s="160">
        <v>-3.7</v>
      </c>
      <c r="F1143" s="157"/>
      <c r="G1143" s="157"/>
      <c r="H1143" s="157"/>
      <c r="I1143" s="157"/>
      <c r="J1143" s="157"/>
      <c r="K1143" s="157"/>
      <c r="L1143" s="157"/>
      <c r="M1143" s="157"/>
      <c r="N1143" s="156"/>
      <c r="O1143" s="156"/>
      <c r="P1143" s="156"/>
      <c r="Q1143" s="156"/>
      <c r="R1143" s="157"/>
      <c r="S1143" s="157"/>
      <c r="T1143" s="157"/>
      <c r="U1143" s="157"/>
      <c r="V1143" s="157"/>
      <c r="W1143" s="157"/>
      <c r="X1143" s="157"/>
      <c r="Y1143" s="157"/>
      <c r="Z1143" s="147"/>
      <c r="AA1143" s="147"/>
      <c r="AB1143" s="147"/>
      <c r="AC1143" s="147"/>
      <c r="AD1143" s="147"/>
      <c r="AE1143" s="147"/>
      <c r="AF1143" s="147"/>
      <c r="AG1143" s="147" t="s">
        <v>305</v>
      </c>
      <c r="AH1143" s="147">
        <v>0</v>
      </c>
      <c r="AI1143" s="147"/>
      <c r="AJ1143" s="147"/>
      <c r="AK1143" s="147"/>
      <c r="AL1143" s="147"/>
      <c r="AM1143" s="147"/>
      <c r="AN1143" s="147"/>
      <c r="AO1143" s="147"/>
      <c r="AP1143" s="147"/>
      <c r="AQ1143" s="147"/>
      <c r="AR1143" s="147"/>
      <c r="AS1143" s="147"/>
      <c r="AT1143" s="147"/>
      <c r="AU1143" s="147"/>
      <c r="AV1143" s="147"/>
      <c r="AW1143" s="147"/>
      <c r="AX1143" s="147"/>
      <c r="AY1143" s="147"/>
      <c r="AZ1143" s="147"/>
      <c r="BA1143" s="147"/>
      <c r="BB1143" s="147"/>
      <c r="BC1143" s="147"/>
      <c r="BD1143" s="147"/>
      <c r="BE1143" s="147"/>
      <c r="BF1143" s="147"/>
      <c r="BG1143" s="147"/>
      <c r="BH1143" s="147"/>
    </row>
    <row r="1144" spans="1:60" ht="22.5" outlineLevel="3" x14ac:dyDescent="0.2">
      <c r="A1144" s="154"/>
      <c r="B1144" s="155"/>
      <c r="C1144" s="188" t="s">
        <v>738</v>
      </c>
      <c r="D1144" s="159"/>
      <c r="E1144" s="160">
        <v>146.85</v>
      </c>
      <c r="F1144" s="157"/>
      <c r="G1144" s="157"/>
      <c r="H1144" s="157"/>
      <c r="I1144" s="157"/>
      <c r="J1144" s="157"/>
      <c r="K1144" s="157"/>
      <c r="L1144" s="157"/>
      <c r="M1144" s="157"/>
      <c r="N1144" s="156"/>
      <c r="O1144" s="156"/>
      <c r="P1144" s="156"/>
      <c r="Q1144" s="156"/>
      <c r="R1144" s="157"/>
      <c r="S1144" s="157"/>
      <c r="T1144" s="157"/>
      <c r="U1144" s="157"/>
      <c r="V1144" s="157"/>
      <c r="W1144" s="157"/>
      <c r="X1144" s="157"/>
      <c r="Y1144" s="157"/>
      <c r="Z1144" s="147"/>
      <c r="AA1144" s="147"/>
      <c r="AB1144" s="147"/>
      <c r="AC1144" s="147"/>
      <c r="AD1144" s="147"/>
      <c r="AE1144" s="147"/>
      <c r="AF1144" s="147"/>
      <c r="AG1144" s="147" t="s">
        <v>305</v>
      </c>
      <c r="AH1144" s="147">
        <v>0</v>
      </c>
      <c r="AI1144" s="147"/>
      <c r="AJ1144" s="147"/>
      <c r="AK1144" s="147"/>
      <c r="AL1144" s="147"/>
      <c r="AM1144" s="147"/>
      <c r="AN1144" s="147"/>
      <c r="AO1144" s="147"/>
      <c r="AP1144" s="147"/>
      <c r="AQ1144" s="147"/>
      <c r="AR1144" s="147"/>
      <c r="AS1144" s="147"/>
      <c r="AT1144" s="147"/>
      <c r="AU1144" s="147"/>
      <c r="AV1144" s="147"/>
      <c r="AW1144" s="147"/>
      <c r="AX1144" s="147"/>
      <c r="AY1144" s="147"/>
      <c r="AZ1144" s="147"/>
      <c r="BA1144" s="147"/>
      <c r="BB1144" s="147"/>
      <c r="BC1144" s="147"/>
      <c r="BD1144" s="147"/>
      <c r="BE1144" s="147"/>
      <c r="BF1144" s="147"/>
      <c r="BG1144" s="147"/>
      <c r="BH1144" s="147"/>
    </row>
    <row r="1145" spans="1:60" outlineLevel="3" x14ac:dyDescent="0.2">
      <c r="A1145" s="154"/>
      <c r="B1145" s="155"/>
      <c r="C1145" s="188" t="s">
        <v>1573</v>
      </c>
      <c r="D1145" s="159"/>
      <c r="E1145" s="160">
        <v>122.72</v>
      </c>
      <c r="F1145" s="157"/>
      <c r="G1145" s="157"/>
      <c r="H1145" s="157"/>
      <c r="I1145" s="157"/>
      <c r="J1145" s="157"/>
      <c r="K1145" s="157"/>
      <c r="L1145" s="157"/>
      <c r="M1145" s="157"/>
      <c r="N1145" s="156"/>
      <c r="O1145" s="156"/>
      <c r="P1145" s="156"/>
      <c r="Q1145" s="156"/>
      <c r="R1145" s="157"/>
      <c r="S1145" s="157"/>
      <c r="T1145" s="157"/>
      <c r="U1145" s="157"/>
      <c r="V1145" s="157"/>
      <c r="W1145" s="157"/>
      <c r="X1145" s="157"/>
      <c r="Y1145" s="157"/>
      <c r="Z1145" s="147"/>
      <c r="AA1145" s="147"/>
      <c r="AB1145" s="147"/>
      <c r="AC1145" s="147"/>
      <c r="AD1145" s="147"/>
      <c r="AE1145" s="147"/>
      <c r="AF1145" s="147"/>
      <c r="AG1145" s="147" t="s">
        <v>305</v>
      </c>
      <c r="AH1145" s="147">
        <v>0</v>
      </c>
      <c r="AI1145" s="147"/>
      <c r="AJ1145" s="147"/>
      <c r="AK1145" s="147"/>
      <c r="AL1145" s="147"/>
      <c r="AM1145" s="147"/>
      <c r="AN1145" s="147"/>
      <c r="AO1145" s="147"/>
      <c r="AP1145" s="147"/>
      <c r="AQ1145" s="147"/>
      <c r="AR1145" s="147"/>
      <c r="AS1145" s="147"/>
      <c r="AT1145" s="147"/>
      <c r="AU1145" s="147"/>
      <c r="AV1145" s="147"/>
      <c r="AW1145" s="147"/>
      <c r="AX1145" s="147"/>
      <c r="AY1145" s="147"/>
      <c r="AZ1145" s="147"/>
      <c r="BA1145" s="147"/>
      <c r="BB1145" s="147"/>
      <c r="BC1145" s="147"/>
      <c r="BD1145" s="147"/>
      <c r="BE1145" s="147"/>
      <c r="BF1145" s="147"/>
      <c r="BG1145" s="147"/>
      <c r="BH1145" s="147"/>
    </row>
    <row r="1146" spans="1:60" ht="22.5" outlineLevel="3" x14ac:dyDescent="0.2">
      <c r="A1146" s="154"/>
      <c r="B1146" s="155"/>
      <c r="C1146" s="188" t="s">
        <v>739</v>
      </c>
      <c r="D1146" s="159"/>
      <c r="E1146" s="160">
        <v>129.83000000000001</v>
      </c>
      <c r="F1146" s="157"/>
      <c r="G1146" s="157"/>
      <c r="H1146" s="157"/>
      <c r="I1146" s="157"/>
      <c r="J1146" s="157"/>
      <c r="K1146" s="157"/>
      <c r="L1146" s="157"/>
      <c r="M1146" s="157"/>
      <c r="N1146" s="156"/>
      <c r="O1146" s="156"/>
      <c r="P1146" s="156"/>
      <c r="Q1146" s="156"/>
      <c r="R1146" s="157"/>
      <c r="S1146" s="157"/>
      <c r="T1146" s="157"/>
      <c r="U1146" s="157"/>
      <c r="V1146" s="157"/>
      <c r="W1146" s="157"/>
      <c r="X1146" s="157"/>
      <c r="Y1146" s="157"/>
      <c r="Z1146" s="147"/>
      <c r="AA1146" s="147"/>
      <c r="AB1146" s="147"/>
      <c r="AC1146" s="147"/>
      <c r="AD1146" s="147"/>
      <c r="AE1146" s="147"/>
      <c r="AF1146" s="147"/>
      <c r="AG1146" s="147" t="s">
        <v>305</v>
      </c>
      <c r="AH1146" s="147">
        <v>0</v>
      </c>
      <c r="AI1146" s="147"/>
      <c r="AJ1146" s="147"/>
      <c r="AK1146" s="147"/>
      <c r="AL1146" s="147"/>
      <c r="AM1146" s="147"/>
      <c r="AN1146" s="147"/>
      <c r="AO1146" s="147"/>
      <c r="AP1146" s="147"/>
      <c r="AQ1146" s="147"/>
      <c r="AR1146" s="147"/>
      <c r="AS1146" s="147"/>
      <c r="AT1146" s="147"/>
      <c r="AU1146" s="147"/>
      <c r="AV1146" s="147"/>
      <c r="AW1146" s="147"/>
      <c r="AX1146" s="147"/>
      <c r="AY1146" s="147"/>
      <c r="AZ1146" s="147"/>
      <c r="BA1146" s="147"/>
      <c r="BB1146" s="147"/>
      <c r="BC1146" s="147"/>
      <c r="BD1146" s="147"/>
      <c r="BE1146" s="147"/>
      <c r="BF1146" s="147"/>
      <c r="BG1146" s="147"/>
      <c r="BH1146" s="147"/>
    </row>
    <row r="1147" spans="1:60" ht="22.5" outlineLevel="1" x14ac:dyDescent="0.2">
      <c r="A1147" s="173">
        <v>374</v>
      </c>
      <c r="B1147" s="174" t="s">
        <v>1574</v>
      </c>
      <c r="C1147" s="187" t="s">
        <v>3721</v>
      </c>
      <c r="D1147" s="175" t="s">
        <v>308</v>
      </c>
      <c r="E1147" s="176">
        <v>25.6</v>
      </c>
      <c r="F1147" s="177"/>
      <c r="G1147" s="178">
        <f>ROUND(E1147*F1147,2)</f>
        <v>0</v>
      </c>
      <c r="H1147" s="158"/>
      <c r="I1147" s="157">
        <f>ROUND(E1147*H1147,2)</f>
        <v>0</v>
      </c>
      <c r="J1147" s="158"/>
      <c r="K1147" s="157">
        <f>ROUND(E1147*J1147,2)</f>
        <v>0</v>
      </c>
      <c r="L1147" s="157">
        <v>21</v>
      </c>
      <c r="M1147" s="157">
        <f>G1147*(1+L1147/100)</f>
        <v>0</v>
      </c>
      <c r="N1147" s="156">
        <v>3.2000000000000003E-4</v>
      </c>
      <c r="O1147" s="156">
        <f>ROUND(E1147*N1147,2)</f>
        <v>0.01</v>
      </c>
      <c r="P1147" s="156">
        <v>0</v>
      </c>
      <c r="Q1147" s="156">
        <f>ROUND(E1147*P1147,2)</f>
        <v>0</v>
      </c>
      <c r="R1147" s="157"/>
      <c r="S1147" s="157" t="s">
        <v>300</v>
      </c>
      <c r="T1147" s="157" t="s">
        <v>300</v>
      </c>
      <c r="U1147" s="157">
        <v>0.10191</v>
      </c>
      <c r="V1147" s="157">
        <f>ROUND(E1147*U1147,2)</f>
        <v>2.61</v>
      </c>
      <c r="W1147" s="157"/>
      <c r="X1147" s="157" t="s">
        <v>301</v>
      </c>
      <c r="Y1147" s="157" t="s">
        <v>302</v>
      </c>
      <c r="Z1147" s="147"/>
      <c r="AA1147" s="147"/>
      <c r="AB1147" s="147"/>
      <c r="AC1147" s="147"/>
      <c r="AD1147" s="147"/>
      <c r="AE1147" s="147"/>
      <c r="AF1147" s="147"/>
      <c r="AG1147" s="147" t="s">
        <v>303</v>
      </c>
      <c r="AH1147" s="147"/>
      <c r="AI1147" s="147"/>
      <c r="AJ1147" s="147"/>
      <c r="AK1147" s="147"/>
      <c r="AL1147" s="147"/>
      <c r="AM1147" s="147"/>
      <c r="AN1147" s="147"/>
      <c r="AO1147" s="147"/>
      <c r="AP1147" s="147"/>
      <c r="AQ1147" s="147"/>
      <c r="AR1147" s="147"/>
      <c r="AS1147" s="147"/>
      <c r="AT1147" s="147"/>
      <c r="AU1147" s="147"/>
      <c r="AV1147" s="147"/>
      <c r="AW1147" s="147"/>
      <c r="AX1147" s="147"/>
      <c r="AY1147" s="147"/>
      <c r="AZ1147" s="147"/>
      <c r="BA1147" s="147"/>
      <c r="BB1147" s="147"/>
      <c r="BC1147" s="147"/>
      <c r="BD1147" s="147"/>
      <c r="BE1147" s="147"/>
      <c r="BF1147" s="147"/>
      <c r="BG1147" s="147"/>
      <c r="BH1147" s="147"/>
    </row>
    <row r="1148" spans="1:60" outlineLevel="2" x14ac:dyDescent="0.2">
      <c r="A1148" s="154"/>
      <c r="B1148" s="155"/>
      <c r="C1148" s="188" t="s">
        <v>1575</v>
      </c>
      <c r="D1148" s="159"/>
      <c r="E1148" s="160">
        <v>8.6999999999999993</v>
      </c>
      <c r="F1148" s="157"/>
      <c r="G1148" s="157"/>
      <c r="H1148" s="157"/>
      <c r="I1148" s="157"/>
      <c r="J1148" s="157"/>
      <c r="K1148" s="157"/>
      <c r="L1148" s="157"/>
      <c r="M1148" s="157"/>
      <c r="N1148" s="156"/>
      <c r="O1148" s="156"/>
      <c r="P1148" s="156"/>
      <c r="Q1148" s="156"/>
      <c r="R1148" s="157"/>
      <c r="S1148" s="157"/>
      <c r="T1148" s="157"/>
      <c r="U1148" s="157"/>
      <c r="V1148" s="157"/>
      <c r="W1148" s="157"/>
      <c r="X1148" s="157"/>
      <c r="Y1148" s="157"/>
      <c r="Z1148" s="147"/>
      <c r="AA1148" s="147"/>
      <c r="AB1148" s="147"/>
      <c r="AC1148" s="147"/>
      <c r="AD1148" s="147"/>
      <c r="AE1148" s="147"/>
      <c r="AF1148" s="147"/>
      <c r="AG1148" s="147" t="s">
        <v>305</v>
      </c>
      <c r="AH1148" s="147">
        <v>0</v>
      </c>
      <c r="AI1148" s="147"/>
      <c r="AJ1148" s="147"/>
      <c r="AK1148" s="147"/>
      <c r="AL1148" s="147"/>
      <c r="AM1148" s="147"/>
      <c r="AN1148" s="147"/>
      <c r="AO1148" s="147"/>
      <c r="AP1148" s="147"/>
      <c r="AQ1148" s="147"/>
      <c r="AR1148" s="147"/>
      <c r="AS1148" s="147"/>
      <c r="AT1148" s="147"/>
      <c r="AU1148" s="147"/>
      <c r="AV1148" s="147"/>
      <c r="AW1148" s="147"/>
      <c r="AX1148" s="147"/>
      <c r="AY1148" s="147"/>
      <c r="AZ1148" s="147"/>
      <c r="BA1148" s="147"/>
      <c r="BB1148" s="147"/>
      <c r="BC1148" s="147"/>
      <c r="BD1148" s="147"/>
      <c r="BE1148" s="147"/>
      <c r="BF1148" s="147"/>
      <c r="BG1148" s="147"/>
      <c r="BH1148" s="147"/>
    </row>
    <row r="1149" spans="1:60" outlineLevel="3" x14ac:dyDescent="0.2">
      <c r="A1149" s="154"/>
      <c r="B1149" s="155"/>
      <c r="C1149" s="188" t="s">
        <v>1576</v>
      </c>
      <c r="D1149" s="159"/>
      <c r="E1149" s="160">
        <v>7.6</v>
      </c>
      <c r="F1149" s="157"/>
      <c r="G1149" s="157"/>
      <c r="H1149" s="157"/>
      <c r="I1149" s="157"/>
      <c r="J1149" s="157"/>
      <c r="K1149" s="157"/>
      <c r="L1149" s="157"/>
      <c r="M1149" s="157"/>
      <c r="N1149" s="156"/>
      <c r="O1149" s="156"/>
      <c r="P1149" s="156"/>
      <c r="Q1149" s="156"/>
      <c r="R1149" s="157"/>
      <c r="S1149" s="157"/>
      <c r="T1149" s="157"/>
      <c r="U1149" s="157"/>
      <c r="V1149" s="157"/>
      <c r="W1149" s="157"/>
      <c r="X1149" s="157"/>
      <c r="Y1149" s="157"/>
      <c r="Z1149" s="147"/>
      <c r="AA1149" s="147"/>
      <c r="AB1149" s="147"/>
      <c r="AC1149" s="147"/>
      <c r="AD1149" s="147"/>
      <c r="AE1149" s="147"/>
      <c r="AF1149" s="147"/>
      <c r="AG1149" s="147" t="s">
        <v>305</v>
      </c>
      <c r="AH1149" s="147">
        <v>0</v>
      </c>
      <c r="AI1149" s="147"/>
      <c r="AJ1149" s="147"/>
      <c r="AK1149" s="147"/>
      <c r="AL1149" s="147"/>
      <c r="AM1149" s="147"/>
      <c r="AN1149" s="147"/>
      <c r="AO1149" s="147"/>
      <c r="AP1149" s="147"/>
      <c r="AQ1149" s="147"/>
      <c r="AR1149" s="147"/>
      <c r="AS1149" s="147"/>
      <c r="AT1149" s="147"/>
      <c r="AU1149" s="147"/>
      <c r="AV1149" s="147"/>
      <c r="AW1149" s="147"/>
      <c r="AX1149" s="147"/>
      <c r="AY1149" s="147"/>
      <c r="AZ1149" s="147"/>
      <c r="BA1149" s="147"/>
      <c r="BB1149" s="147"/>
      <c r="BC1149" s="147"/>
      <c r="BD1149" s="147"/>
      <c r="BE1149" s="147"/>
      <c r="BF1149" s="147"/>
      <c r="BG1149" s="147"/>
      <c r="BH1149" s="147"/>
    </row>
    <row r="1150" spans="1:60" outlineLevel="3" x14ac:dyDescent="0.2">
      <c r="A1150" s="154"/>
      <c r="B1150" s="155"/>
      <c r="C1150" s="188" t="s">
        <v>1577</v>
      </c>
      <c r="D1150" s="159"/>
      <c r="E1150" s="160">
        <v>5.6</v>
      </c>
      <c r="F1150" s="157"/>
      <c r="G1150" s="157"/>
      <c r="H1150" s="157"/>
      <c r="I1150" s="157"/>
      <c r="J1150" s="157"/>
      <c r="K1150" s="157"/>
      <c r="L1150" s="157"/>
      <c r="M1150" s="157"/>
      <c r="N1150" s="156"/>
      <c r="O1150" s="156"/>
      <c r="P1150" s="156"/>
      <c r="Q1150" s="156"/>
      <c r="R1150" s="157"/>
      <c r="S1150" s="157"/>
      <c r="T1150" s="157"/>
      <c r="U1150" s="157"/>
      <c r="V1150" s="157"/>
      <c r="W1150" s="157"/>
      <c r="X1150" s="157"/>
      <c r="Y1150" s="157"/>
      <c r="Z1150" s="147"/>
      <c r="AA1150" s="147"/>
      <c r="AB1150" s="147"/>
      <c r="AC1150" s="147"/>
      <c r="AD1150" s="147"/>
      <c r="AE1150" s="147"/>
      <c r="AF1150" s="147"/>
      <c r="AG1150" s="147" t="s">
        <v>305</v>
      </c>
      <c r="AH1150" s="147">
        <v>0</v>
      </c>
      <c r="AI1150" s="147"/>
      <c r="AJ1150" s="147"/>
      <c r="AK1150" s="147"/>
      <c r="AL1150" s="147"/>
      <c r="AM1150" s="147"/>
      <c r="AN1150" s="147"/>
      <c r="AO1150" s="147"/>
      <c r="AP1150" s="147"/>
      <c r="AQ1150" s="147"/>
      <c r="AR1150" s="147"/>
      <c r="AS1150" s="147"/>
      <c r="AT1150" s="147"/>
      <c r="AU1150" s="147"/>
      <c r="AV1150" s="147"/>
      <c r="AW1150" s="147"/>
      <c r="AX1150" s="147"/>
      <c r="AY1150" s="147"/>
      <c r="AZ1150" s="147"/>
      <c r="BA1150" s="147"/>
      <c r="BB1150" s="147"/>
      <c r="BC1150" s="147"/>
      <c r="BD1150" s="147"/>
      <c r="BE1150" s="147"/>
      <c r="BF1150" s="147"/>
      <c r="BG1150" s="147"/>
      <c r="BH1150" s="147"/>
    </row>
    <row r="1151" spans="1:60" outlineLevel="3" x14ac:dyDescent="0.2">
      <c r="A1151" s="154"/>
      <c r="B1151" s="155"/>
      <c r="C1151" s="188" t="s">
        <v>1578</v>
      </c>
      <c r="D1151" s="159"/>
      <c r="E1151" s="160">
        <v>3.7</v>
      </c>
      <c r="F1151" s="157"/>
      <c r="G1151" s="157"/>
      <c r="H1151" s="157"/>
      <c r="I1151" s="157"/>
      <c r="J1151" s="157"/>
      <c r="K1151" s="157"/>
      <c r="L1151" s="157"/>
      <c r="M1151" s="157"/>
      <c r="N1151" s="156"/>
      <c r="O1151" s="156"/>
      <c r="P1151" s="156"/>
      <c r="Q1151" s="156"/>
      <c r="R1151" s="157"/>
      <c r="S1151" s="157"/>
      <c r="T1151" s="157"/>
      <c r="U1151" s="157"/>
      <c r="V1151" s="157"/>
      <c r="W1151" s="157"/>
      <c r="X1151" s="157"/>
      <c r="Y1151" s="157"/>
      <c r="Z1151" s="147"/>
      <c r="AA1151" s="147"/>
      <c r="AB1151" s="147"/>
      <c r="AC1151" s="147"/>
      <c r="AD1151" s="147"/>
      <c r="AE1151" s="147"/>
      <c r="AF1151" s="147"/>
      <c r="AG1151" s="147" t="s">
        <v>305</v>
      </c>
      <c r="AH1151" s="147">
        <v>0</v>
      </c>
      <c r="AI1151" s="147"/>
      <c r="AJ1151" s="147"/>
      <c r="AK1151" s="147"/>
      <c r="AL1151" s="147"/>
      <c r="AM1151" s="147"/>
      <c r="AN1151" s="147"/>
      <c r="AO1151" s="147"/>
      <c r="AP1151" s="147"/>
      <c r="AQ1151" s="147"/>
      <c r="AR1151" s="147"/>
      <c r="AS1151" s="147"/>
      <c r="AT1151" s="147"/>
      <c r="AU1151" s="147"/>
      <c r="AV1151" s="147"/>
      <c r="AW1151" s="147"/>
      <c r="AX1151" s="147"/>
      <c r="AY1151" s="147"/>
      <c r="AZ1151" s="147"/>
      <c r="BA1151" s="147"/>
      <c r="BB1151" s="147"/>
      <c r="BC1151" s="147"/>
      <c r="BD1151" s="147"/>
      <c r="BE1151" s="147"/>
      <c r="BF1151" s="147"/>
      <c r="BG1151" s="147"/>
      <c r="BH1151" s="147"/>
    </row>
    <row r="1152" spans="1:60" ht="22.5" outlineLevel="1" x14ac:dyDescent="0.2">
      <c r="A1152" s="173">
        <v>375</v>
      </c>
      <c r="B1152" s="174" t="s">
        <v>1579</v>
      </c>
      <c r="C1152" s="187" t="s">
        <v>3720</v>
      </c>
      <c r="D1152" s="175" t="s">
        <v>308</v>
      </c>
      <c r="E1152" s="176">
        <v>25.6</v>
      </c>
      <c r="F1152" s="177"/>
      <c r="G1152" s="178">
        <f>ROUND(E1152*F1152,2)</f>
        <v>0</v>
      </c>
      <c r="H1152" s="158"/>
      <c r="I1152" s="157">
        <f>ROUND(E1152*H1152,2)</f>
        <v>0</v>
      </c>
      <c r="J1152" s="158"/>
      <c r="K1152" s="157">
        <f>ROUND(E1152*J1152,2)</f>
        <v>0</v>
      </c>
      <c r="L1152" s="157">
        <v>21</v>
      </c>
      <c r="M1152" s="157">
        <f>G1152*(1+L1152/100)</f>
        <v>0</v>
      </c>
      <c r="N1152" s="156">
        <v>5.0000000000000002E-5</v>
      </c>
      <c r="O1152" s="156">
        <f>ROUND(E1152*N1152,2)</f>
        <v>0</v>
      </c>
      <c r="P1152" s="156">
        <v>0</v>
      </c>
      <c r="Q1152" s="156">
        <f>ROUND(E1152*P1152,2)</f>
        <v>0</v>
      </c>
      <c r="R1152" s="157"/>
      <c r="S1152" s="157" t="s">
        <v>300</v>
      </c>
      <c r="T1152" s="157" t="s">
        <v>300</v>
      </c>
      <c r="U1152" s="157">
        <v>3.2480000000000002E-2</v>
      </c>
      <c r="V1152" s="157">
        <f>ROUND(E1152*U1152,2)</f>
        <v>0.83</v>
      </c>
      <c r="W1152" s="157"/>
      <c r="X1152" s="157" t="s">
        <v>301</v>
      </c>
      <c r="Y1152" s="157" t="s">
        <v>302</v>
      </c>
      <c r="Z1152" s="147"/>
      <c r="AA1152" s="147"/>
      <c r="AB1152" s="147"/>
      <c r="AC1152" s="147"/>
      <c r="AD1152" s="147"/>
      <c r="AE1152" s="147"/>
      <c r="AF1152" s="147"/>
      <c r="AG1152" s="147" t="s">
        <v>303</v>
      </c>
      <c r="AH1152" s="147"/>
      <c r="AI1152" s="147"/>
      <c r="AJ1152" s="147"/>
      <c r="AK1152" s="147"/>
      <c r="AL1152" s="147"/>
      <c r="AM1152" s="147"/>
      <c r="AN1152" s="147"/>
      <c r="AO1152" s="147"/>
      <c r="AP1152" s="147"/>
      <c r="AQ1152" s="147"/>
      <c r="AR1152" s="147"/>
      <c r="AS1152" s="147"/>
      <c r="AT1152" s="147"/>
      <c r="AU1152" s="147"/>
      <c r="AV1152" s="147"/>
      <c r="AW1152" s="147"/>
      <c r="AX1152" s="147"/>
      <c r="AY1152" s="147"/>
      <c r="AZ1152" s="147"/>
      <c r="BA1152" s="147"/>
      <c r="BB1152" s="147"/>
      <c r="BC1152" s="147"/>
      <c r="BD1152" s="147"/>
      <c r="BE1152" s="147"/>
      <c r="BF1152" s="147"/>
      <c r="BG1152" s="147"/>
      <c r="BH1152" s="147"/>
    </row>
    <row r="1153" spans="1:60" outlineLevel="2" x14ac:dyDescent="0.2">
      <c r="A1153" s="154"/>
      <c r="B1153" s="155"/>
      <c r="C1153" s="188" t="s">
        <v>1575</v>
      </c>
      <c r="D1153" s="159"/>
      <c r="E1153" s="160">
        <v>8.6999999999999993</v>
      </c>
      <c r="F1153" s="157"/>
      <c r="G1153" s="157"/>
      <c r="H1153" s="157"/>
      <c r="I1153" s="157"/>
      <c r="J1153" s="157"/>
      <c r="K1153" s="157"/>
      <c r="L1153" s="157"/>
      <c r="M1153" s="157"/>
      <c r="N1153" s="156"/>
      <c r="O1153" s="156"/>
      <c r="P1153" s="156"/>
      <c r="Q1153" s="156"/>
      <c r="R1153" s="157"/>
      <c r="S1153" s="157"/>
      <c r="T1153" s="157"/>
      <c r="U1153" s="157"/>
      <c r="V1153" s="157"/>
      <c r="W1153" s="157"/>
      <c r="X1153" s="157"/>
      <c r="Y1153" s="157"/>
      <c r="Z1153" s="147"/>
      <c r="AA1153" s="147"/>
      <c r="AB1153" s="147"/>
      <c r="AC1153" s="147"/>
      <c r="AD1153" s="147"/>
      <c r="AE1153" s="147"/>
      <c r="AF1153" s="147"/>
      <c r="AG1153" s="147" t="s">
        <v>305</v>
      </c>
      <c r="AH1153" s="147">
        <v>0</v>
      </c>
      <c r="AI1153" s="147"/>
      <c r="AJ1153" s="147"/>
      <c r="AK1153" s="147"/>
      <c r="AL1153" s="147"/>
      <c r="AM1153" s="147"/>
      <c r="AN1153" s="147"/>
      <c r="AO1153" s="147"/>
      <c r="AP1153" s="147"/>
      <c r="AQ1153" s="147"/>
      <c r="AR1153" s="147"/>
      <c r="AS1153" s="147"/>
      <c r="AT1153" s="147"/>
      <c r="AU1153" s="147"/>
      <c r="AV1153" s="147"/>
      <c r="AW1153" s="147"/>
      <c r="AX1153" s="147"/>
      <c r="AY1153" s="147"/>
      <c r="AZ1153" s="147"/>
      <c r="BA1153" s="147"/>
      <c r="BB1153" s="147"/>
      <c r="BC1153" s="147"/>
      <c r="BD1153" s="147"/>
      <c r="BE1153" s="147"/>
      <c r="BF1153" s="147"/>
      <c r="BG1153" s="147"/>
      <c r="BH1153" s="147"/>
    </row>
    <row r="1154" spans="1:60" outlineLevel="3" x14ac:dyDescent="0.2">
      <c r="A1154" s="154"/>
      <c r="B1154" s="155"/>
      <c r="C1154" s="188" t="s">
        <v>1576</v>
      </c>
      <c r="D1154" s="159"/>
      <c r="E1154" s="160">
        <v>7.6</v>
      </c>
      <c r="F1154" s="157"/>
      <c r="G1154" s="157"/>
      <c r="H1154" s="157"/>
      <c r="I1154" s="157"/>
      <c r="J1154" s="157"/>
      <c r="K1154" s="157"/>
      <c r="L1154" s="157"/>
      <c r="M1154" s="157"/>
      <c r="N1154" s="156"/>
      <c r="O1154" s="156"/>
      <c r="P1154" s="156"/>
      <c r="Q1154" s="156"/>
      <c r="R1154" s="157"/>
      <c r="S1154" s="157"/>
      <c r="T1154" s="157"/>
      <c r="U1154" s="157"/>
      <c r="V1154" s="157"/>
      <c r="W1154" s="157"/>
      <c r="X1154" s="157"/>
      <c r="Y1154" s="157"/>
      <c r="Z1154" s="147"/>
      <c r="AA1154" s="147"/>
      <c r="AB1154" s="147"/>
      <c r="AC1154" s="147"/>
      <c r="AD1154" s="147"/>
      <c r="AE1154" s="147"/>
      <c r="AF1154" s="147"/>
      <c r="AG1154" s="147" t="s">
        <v>305</v>
      </c>
      <c r="AH1154" s="147">
        <v>0</v>
      </c>
      <c r="AI1154" s="147"/>
      <c r="AJ1154" s="147"/>
      <c r="AK1154" s="147"/>
      <c r="AL1154" s="147"/>
      <c r="AM1154" s="147"/>
      <c r="AN1154" s="147"/>
      <c r="AO1154" s="147"/>
      <c r="AP1154" s="147"/>
      <c r="AQ1154" s="147"/>
      <c r="AR1154" s="147"/>
      <c r="AS1154" s="147"/>
      <c r="AT1154" s="147"/>
      <c r="AU1154" s="147"/>
      <c r="AV1154" s="147"/>
      <c r="AW1154" s="147"/>
      <c r="AX1154" s="147"/>
      <c r="AY1154" s="147"/>
      <c r="AZ1154" s="147"/>
      <c r="BA1154" s="147"/>
      <c r="BB1154" s="147"/>
      <c r="BC1154" s="147"/>
      <c r="BD1154" s="147"/>
      <c r="BE1154" s="147"/>
      <c r="BF1154" s="147"/>
      <c r="BG1154" s="147"/>
      <c r="BH1154" s="147"/>
    </row>
    <row r="1155" spans="1:60" outlineLevel="3" x14ac:dyDescent="0.2">
      <c r="A1155" s="154"/>
      <c r="B1155" s="155"/>
      <c r="C1155" s="188" t="s">
        <v>1577</v>
      </c>
      <c r="D1155" s="159"/>
      <c r="E1155" s="160">
        <v>5.6</v>
      </c>
      <c r="F1155" s="157"/>
      <c r="G1155" s="157"/>
      <c r="H1155" s="157"/>
      <c r="I1155" s="157"/>
      <c r="J1155" s="157"/>
      <c r="K1155" s="157"/>
      <c r="L1155" s="157"/>
      <c r="M1155" s="157"/>
      <c r="N1155" s="156"/>
      <c r="O1155" s="156"/>
      <c r="P1155" s="156"/>
      <c r="Q1155" s="156"/>
      <c r="R1155" s="157"/>
      <c r="S1155" s="157"/>
      <c r="T1155" s="157"/>
      <c r="U1155" s="157"/>
      <c r="V1155" s="157"/>
      <c r="W1155" s="157"/>
      <c r="X1155" s="157"/>
      <c r="Y1155" s="157"/>
      <c r="Z1155" s="147"/>
      <c r="AA1155" s="147"/>
      <c r="AB1155" s="147"/>
      <c r="AC1155" s="147"/>
      <c r="AD1155" s="147"/>
      <c r="AE1155" s="147"/>
      <c r="AF1155" s="147"/>
      <c r="AG1155" s="147" t="s">
        <v>305</v>
      </c>
      <c r="AH1155" s="147">
        <v>0</v>
      </c>
      <c r="AI1155" s="147"/>
      <c r="AJ1155" s="147"/>
      <c r="AK1155" s="147"/>
      <c r="AL1155" s="147"/>
      <c r="AM1155" s="147"/>
      <c r="AN1155" s="147"/>
      <c r="AO1155" s="147"/>
      <c r="AP1155" s="147"/>
      <c r="AQ1155" s="147"/>
      <c r="AR1155" s="147"/>
      <c r="AS1155" s="147"/>
      <c r="AT1155" s="147"/>
      <c r="AU1155" s="147"/>
      <c r="AV1155" s="147"/>
      <c r="AW1155" s="147"/>
      <c r="AX1155" s="147"/>
      <c r="AY1155" s="147"/>
      <c r="AZ1155" s="147"/>
      <c r="BA1155" s="147"/>
      <c r="BB1155" s="147"/>
      <c r="BC1155" s="147"/>
      <c r="BD1155" s="147"/>
      <c r="BE1155" s="147"/>
      <c r="BF1155" s="147"/>
      <c r="BG1155" s="147"/>
      <c r="BH1155" s="147"/>
    </row>
    <row r="1156" spans="1:60" outlineLevel="3" x14ac:dyDescent="0.2">
      <c r="A1156" s="154"/>
      <c r="B1156" s="155"/>
      <c r="C1156" s="188" t="s">
        <v>1578</v>
      </c>
      <c r="D1156" s="159"/>
      <c r="E1156" s="160">
        <v>3.7</v>
      </c>
      <c r="F1156" s="157"/>
      <c r="G1156" s="157"/>
      <c r="H1156" s="157"/>
      <c r="I1156" s="157"/>
      <c r="J1156" s="157"/>
      <c r="K1156" s="157"/>
      <c r="L1156" s="157"/>
      <c r="M1156" s="157"/>
      <c r="N1156" s="156"/>
      <c r="O1156" s="156"/>
      <c r="P1156" s="156"/>
      <c r="Q1156" s="156"/>
      <c r="R1156" s="157"/>
      <c r="S1156" s="157"/>
      <c r="T1156" s="157"/>
      <c r="U1156" s="157"/>
      <c r="V1156" s="157"/>
      <c r="W1156" s="157"/>
      <c r="X1156" s="157"/>
      <c r="Y1156" s="157"/>
      <c r="Z1156" s="147"/>
      <c r="AA1156" s="147"/>
      <c r="AB1156" s="147"/>
      <c r="AC1156" s="147"/>
      <c r="AD1156" s="147"/>
      <c r="AE1156" s="147"/>
      <c r="AF1156" s="147"/>
      <c r="AG1156" s="147" t="s">
        <v>305</v>
      </c>
      <c r="AH1156" s="147">
        <v>0</v>
      </c>
      <c r="AI1156" s="147"/>
      <c r="AJ1156" s="147"/>
      <c r="AK1156" s="147"/>
      <c r="AL1156" s="147"/>
      <c r="AM1156" s="147"/>
      <c r="AN1156" s="147"/>
      <c r="AO1156" s="147"/>
      <c r="AP1156" s="147"/>
      <c r="AQ1156" s="147"/>
      <c r="AR1156" s="147"/>
      <c r="AS1156" s="147"/>
      <c r="AT1156" s="147"/>
      <c r="AU1156" s="147"/>
      <c r="AV1156" s="147"/>
      <c r="AW1156" s="147"/>
      <c r="AX1156" s="147"/>
      <c r="AY1156" s="147"/>
      <c r="AZ1156" s="147"/>
      <c r="BA1156" s="147"/>
      <c r="BB1156" s="147"/>
      <c r="BC1156" s="147"/>
      <c r="BD1156" s="147"/>
      <c r="BE1156" s="147"/>
      <c r="BF1156" s="147"/>
      <c r="BG1156" s="147"/>
      <c r="BH1156" s="147"/>
    </row>
    <row r="1157" spans="1:60" x14ac:dyDescent="0.2">
      <c r="A1157" s="3"/>
      <c r="B1157" s="4"/>
      <c r="C1157" s="190"/>
      <c r="D1157" s="6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AE1157">
        <v>12</v>
      </c>
      <c r="AF1157">
        <v>21</v>
      </c>
      <c r="AG1157" t="s">
        <v>281</v>
      </c>
    </row>
    <row r="1158" spans="1:60" x14ac:dyDescent="0.2">
      <c r="A1158" s="150"/>
      <c r="B1158" s="151" t="s">
        <v>31</v>
      </c>
      <c r="C1158" s="191"/>
      <c r="D1158" s="152"/>
      <c r="E1158" s="153"/>
      <c r="F1158" s="153"/>
      <c r="G1158" s="172">
        <f>G8+G44+G90+G207+G236+G247+G256+G303+G309+G340+G364+G368+G373+G384+G404+G424+G436+G529+G558+G560+G620+G631+G665+G670+G710+G816+G934+G988+G1008+G1023+G1055+G1080+G1084+G1107+G1122</f>
        <v>0</v>
      </c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AE1158">
        <f>SUMIF(L7:L1156,AE1157,G7:G1156)</f>
        <v>0</v>
      </c>
      <c r="AF1158">
        <f>SUMIF(L7:L1156,AF1157,G7:G1156)</f>
        <v>0</v>
      </c>
      <c r="AG1158" t="s">
        <v>463</v>
      </c>
    </row>
    <row r="1159" spans="1:60" x14ac:dyDescent="0.2">
      <c r="A1159" s="3"/>
      <c r="B1159" s="4"/>
      <c r="C1159" s="190"/>
      <c r="D1159" s="6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</row>
    <row r="1160" spans="1:60" x14ac:dyDescent="0.2">
      <c r="A1160" s="3"/>
      <c r="B1160" s="4"/>
      <c r="C1160" s="190"/>
      <c r="D1160" s="6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</row>
    <row r="1161" spans="1:60" x14ac:dyDescent="0.2">
      <c r="A1161" s="260" t="s">
        <v>464</v>
      </c>
      <c r="B1161" s="260"/>
      <c r="C1161" s="261"/>
      <c r="D1161" s="6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</row>
    <row r="1162" spans="1:60" x14ac:dyDescent="0.2">
      <c r="A1162" s="262"/>
      <c r="B1162" s="263"/>
      <c r="C1162" s="264"/>
      <c r="D1162" s="263"/>
      <c r="E1162" s="263"/>
      <c r="F1162" s="263"/>
      <c r="G1162" s="265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AG1162" t="s">
        <v>465</v>
      </c>
    </row>
    <row r="1163" spans="1:60" x14ac:dyDescent="0.2">
      <c r="A1163" s="266"/>
      <c r="B1163" s="267"/>
      <c r="C1163" s="268"/>
      <c r="D1163" s="267"/>
      <c r="E1163" s="267"/>
      <c r="F1163" s="267"/>
      <c r="G1163" s="269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</row>
    <row r="1164" spans="1:60" x14ac:dyDescent="0.2">
      <c r="A1164" s="266"/>
      <c r="B1164" s="267"/>
      <c r="C1164" s="268"/>
      <c r="D1164" s="267"/>
      <c r="E1164" s="267"/>
      <c r="F1164" s="267"/>
      <c r="G1164" s="269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</row>
    <row r="1165" spans="1:60" x14ac:dyDescent="0.2">
      <c r="A1165" s="266"/>
      <c r="B1165" s="267"/>
      <c r="C1165" s="268"/>
      <c r="D1165" s="267"/>
      <c r="E1165" s="267"/>
      <c r="F1165" s="267"/>
      <c r="G1165" s="269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</row>
    <row r="1166" spans="1:60" x14ac:dyDescent="0.2">
      <c r="A1166" s="270"/>
      <c r="B1166" s="271"/>
      <c r="C1166" s="272"/>
      <c r="D1166" s="271"/>
      <c r="E1166" s="271"/>
      <c r="F1166" s="271"/>
      <c r="G1166" s="27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</row>
    <row r="1167" spans="1:60" x14ac:dyDescent="0.2">
      <c r="A1167" s="3"/>
      <c r="B1167" s="4"/>
      <c r="C1167" s="190"/>
      <c r="D1167" s="6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</row>
    <row r="1168" spans="1:60" x14ac:dyDescent="0.2">
      <c r="C1168" s="192"/>
      <c r="D1168" s="10"/>
      <c r="AG1168" t="s">
        <v>466</v>
      </c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kNwYM9ie7C5v+Ds2yNGjsIhkuvhHx+qmgwjidJMFaz0/Tot00ZJrHyIj13ap3umM2sZt8XgPSQJCbi3e378HVA==" saltValue="RjNDHgnhu5uCZ090jU8V6A==" spinCount="100000" sheet="1" formatRows="0"/>
  <mergeCells count="73">
    <mergeCell ref="A1161:C1161"/>
    <mergeCell ref="A1162:G1166"/>
    <mergeCell ref="C24:G24"/>
    <mergeCell ref="C46:G46"/>
    <mergeCell ref="C47:G47"/>
    <mergeCell ref="C50:G50"/>
    <mergeCell ref="C241:G241"/>
    <mergeCell ref="C54:G54"/>
    <mergeCell ref="C82:G82"/>
    <mergeCell ref="C190:G190"/>
    <mergeCell ref="C238:G238"/>
    <mergeCell ref="C461:G461"/>
    <mergeCell ref="C244:G244"/>
    <mergeCell ref="C313:G313"/>
    <mergeCell ref="C321:G321"/>
    <mergeCell ref="C344:G344"/>
    <mergeCell ref="A1:G1"/>
    <mergeCell ref="C2:G2"/>
    <mergeCell ref="C3:G3"/>
    <mergeCell ref="C4:G4"/>
    <mergeCell ref="C51:G51"/>
    <mergeCell ref="C366:G366"/>
    <mergeCell ref="C386:G386"/>
    <mergeCell ref="C426:G426"/>
    <mergeCell ref="C427:G427"/>
    <mergeCell ref="C428:G428"/>
    <mergeCell ref="C429:G429"/>
    <mergeCell ref="C458:G458"/>
    <mergeCell ref="C672:G672"/>
    <mergeCell ref="C469:G469"/>
    <mergeCell ref="C473:G473"/>
    <mergeCell ref="C534:G534"/>
    <mergeCell ref="C539:G539"/>
    <mergeCell ref="C546:G546"/>
    <mergeCell ref="C553:G553"/>
    <mergeCell ref="C556:G556"/>
    <mergeCell ref="C568:G568"/>
    <mergeCell ref="C598:G598"/>
    <mergeCell ref="C604:G604"/>
    <mergeCell ref="C662:G662"/>
    <mergeCell ref="C754:G754"/>
    <mergeCell ref="C715:G715"/>
    <mergeCell ref="C719:G719"/>
    <mergeCell ref="C725:G725"/>
    <mergeCell ref="C728:G728"/>
    <mergeCell ref="C731:G731"/>
    <mergeCell ref="C734:G734"/>
    <mergeCell ref="C739:G739"/>
    <mergeCell ref="C742:G742"/>
    <mergeCell ref="C745:G745"/>
    <mergeCell ref="C748:G748"/>
    <mergeCell ref="C751:G751"/>
    <mergeCell ref="C813:G813"/>
    <mergeCell ref="C760:G760"/>
    <mergeCell ref="C763:G763"/>
    <mergeCell ref="C778:G778"/>
    <mergeCell ref="C781:G781"/>
    <mergeCell ref="C784:G784"/>
    <mergeCell ref="C789:G789"/>
    <mergeCell ref="C794:G794"/>
    <mergeCell ref="C799:G799"/>
    <mergeCell ref="C802:G802"/>
    <mergeCell ref="C805:G805"/>
    <mergeCell ref="C810:G810"/>
    <mergeCell ref="C1052:G1052"/>
    <mergeCell ref="C1062:G1062"/>
    <mergeCell ref="C1109:G1109"/>
    <mergeCell ref="C874:G874"/>
    <mergeCell ref="C882:G882"/>
    <mergeCell ref="C936:G936"/>
    <mergeCell ref="C1025:G1025"/>
    <mergeCell ref="C1036:G1036"/>
    <mergeCell ref="C1044:G1044"/>
  </mergeCells>
  <pageMargins left="0.59055118110236204" right="0.196850393700787" top="0.78740157499999996" bottom="0.78740157499999996" header="0.3" footer="0.3"/>
  <pageSetup paperSize="9" scale="94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2CE8C-6E5C-4B1E-B797-3A2FD6D9F552}">
  <sheetPr>
    <outlinePr summaryBelow="0"/>
    <pageSetUpPr fitToPage="1"/>
  </sheetPr>
  <dimension ref="A1:BH5000"/>
  <sheetViews>
    <sheetView workbookViewId="0">
      <pane ySplit="7" topLeftCell="A17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67</v>
      </c>
      <c r="C4" s="257" t="s">
        <v>69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SUMIF(AG9:AG20,"&lt;&gt;NOR",G9:G20)</f>
        <v>0</v>
      </c>
      <c r="H8" s="162"/>
      <c r="I8" s="162">
        <f>SUM(I9:I20)</f>
        <v>0</v>
      </c>
      <c r="J8" s="162"/>
      <c r="K8" s="162">
        <f>SUM(K9:K20)</f>
        <v>0</v>
      </c>
      <c r="L8" s="162"/>
      <c r="M8" s="162">
        <f>SUM(M9:M20)</f>
        <v>0</v>
      </c>
      <c r="N8" s="161"/>
      <c r="O8" s="161">
        <f>SUM(O9:O20)</f>
        <v>38.22</v>
      </c>
      <c r="P8" s="161"/>
      <c r="Q8" s="161">
        <f>SUM(Q9:Q20)</f>
        <v>0</v>
      </c>
      <c r="R8" s="162"/>
      <c r="S8" s="162"/>
      <c r="T8" s="162"/>
      <c r="U8" s="162"/>
      <c r="V8" s="162">
        <f>SUM(V9:V20)</f>
        <v>0</v>
      </c>
      <c r="W8" s="162"/>
      <c r="X8" s="162"/>
      <c r="Y8" s="162"/>
      <c r="AG8" t="s">
        <v>296</v>
      </c>
    </row>
    <row r="9" spans="1:60" ht="22.5" outlineLevel="1" x14ac:dyDescent="0.2">
      <c r="A9" s="173">
        <v>1</v>
      </c>
      <c r="B9" s="174" t="s">
        <v>1581</v>
      </c>
      <c r="C9" s="187" t="s">
        <v>1582</v>
      </c>
      <c r="D9" s="175" t="s">
        <v>338</v>
      </c>
      <c r="E9" s="176">
        <v>26.46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1583</v>
      </c>
      <c r="T9" s="157" t="s">
        <v>1584</v>
      </c>
      <c r="U9" s="157">
        <v>0</v>
      </c>
      <c r="V9" s="157">
        <f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274" t="s">
        <v>1586</v>
      </c>
      <c r="D10" s="275"/>
      <c r="E10" s="275"/>
      <c r="F10" s="275"/>
      <c r="G10" s="275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2" x14ac:dyDescent="0.2">
      <c r="A11" s="154"/>
      <c r="B11" s="155"/>
      <c r="C11" s="188" t="s">
        <v>1587</v>
      </c>
      <c r="D11" s="159"/>
      <c r="E11" s="160"/>
      <c r="F11" s="157"/>
      <c r="G11" s="15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3" x14ac:dyDescent="0.2">
      <c r="A12" s="154"/>
      <c r="B12" s="155"/>
      <c r="C12" s="188" t="s">
        <v>1588</v>
      </c>
      <c r="D12" s="159"/>
      <c r="E12" s="160">
        <v>26.46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45" outlineLevel="1" x14ac:dyDescent="0.2">
      <c r="A13" s="173">
        <v>2</v>
      </c>
      <c r="B13" s="174" t="s">
        <v>1589</v>
      </c>
      <c r="C13" s="187" t="s">
        <v>1590</v>
      </c>
      <c r="D13" s="175" t="s">
        <v>338</v>
      </c>
      <c r="E13" s="176">
        <v>19.11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1583</v>
      </c>
      <c r="T13" s="157" t="s">
        <v>1584</v>
      </c>
      <c r="U13" s="157">
        <v>0</v>
      </c>
      <c r="V13" s="157">
        <f>ROUND(E13*U13,2)</f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2" x14ac:dyDescent="0.2">
      <c r="A14" s="154"/>
      <c r="B14" s="155"/>
      <c r="C14" s="274" t="s">
        <v>1591</v>
      </c>
      <c r="D14" s="275"/>
      <c r="E14" s="275"/>
      <c r="F14" s="275"/>
      <c r="G14" s="275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319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3" x14ac:dyDescent="0.2">
      <c r="A15" s="154"/>
      <c r="B15" s="155"/>
      <c r="C15" s="276" t="s">
        <v>1592</v>
      </c>
      <c r="D15" s="277"/>
      <c r="E15" s="277"/>
      <c r="F15" s="277"/>
      <c r="G15" s="277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319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">
      <c r="A16" s="154"/>
      <c r="B16" s="155"/>
      <c r="C16" s="188" t="s">
        <v>1593</v>
      </c>
      <c r="D16" s="159"/>
      <c r="E16" s="160"/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3" x14ac:dyDescent="0.2">
      <c r="A17" s="154"/>
      <c r="B17" s="155"/>
      <c r="C17" s="188" t="s">
        <v>1594</v>
      </c>
      <c r="D17" s="159"/>
      <c r="E17" s="160">
        <v>19.11</v>
      </c>
      <c r="F17" s="157"/>
      <c r="G17" s="157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305</v>
      </c>
      <c r="AH17" s="147">
        <v>0</v>
      </c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3">
        <v>3</v>
      </c>
      <c r="B18" s="174" t="s">
        <v>1595</v>
      </c>
      <c r="C18" s="187" t="s">
        <v>1596</v>
      </c>
      <c r="D18" s="175" t="s">
        <v>348</v>
      </c>
      <c r="E18" s="176">
        <v>38.22</v>
      </c>
      <c r="F18" s="177"/>
      <c r="G18" s="178">
        <f>ROUND(E18*F18,2)</f>
        <v>0</v>
      </c>
      <c r="H18" s="158"/>
      <c r="I18" s="157">
        <f>ROUND(E18*H18,2)</f>
        <v>0</v>
      </c>
      <c r="J18" s="158"/>
      <c r="K18" s="157">
        <f>ROUND(E18*J18,2)</f>
        <v>0</v>
      </c>
      <c r="L18" s="157">
        <v>21</v>
      </c>
      <c r="M18" s="157">
        <f>G18*(1+L18/100)</f>
        <v>0</v>
      </c>
      <c r="N18" s="156">
        <v>1</v>
      </c>
      <c r="O18" s="156">
        <f>ROUND(E18*N18,2)</f>
        <v>38.22</v>
      </c>
      <c r="P18" s="156">
        <v>0</v>
      </c>
      <c r="Q18" s="156">
        <f>ROUND(E18*P18,2)</f>
        <v>0</v>
      </c>
      <c r="R18" s="157"/>
      <c r="S18" s="157" t="s">
        <v>1583</v>
      </c>
      <c r="T18" s="157" t="s">
        <v>1584</v>
      </c>
      <c r="U18" s="157">
        <v>0</v>
      </c>
      <c r="V18" s="157">
        <f>ROUND(E18*U18,2)</f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1597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2" x14ac:dyDescent="0.2">
      <c r="A19" s="154"/>
      <c r="B19" s="155"/>
      <c r="C19" s="188" t="s">
        <v>1598</v>
      </c>
      <c r="D19" s="159"/>
      <c r="E19" s="160"/>
      <c r="F19" s="157"/>
      <c r="G19" s="15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3" x14ac:dyDescent="0.2">
      <c r="A20" s="154"/>
      <c r="B20" s="155"/>
      <c r="C20" s="188" t="s">
        <v>1599</v>
      </c>
      <c r="D20" s="159"/>
      <c r="E20" s="160">
        <v>38.22</v>
      </c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x14ac:dyDescent="0.2">
      <c r="A21" s="163" t="s">
        <v>295</v>
      </c>
      <c r="B21" s="164" t="s">
        <v>163</v>
      </c>
      <c r="C21" s="186" t="s">
        <v>164</v>
      </c>
      <c r="D21" s="165"/>
      <c r="E21" s="166"/>
      <c r="F21" s="167"/>
      <c r="G21" s="168">
        <f>SUMIF(AG22:AG25,"&lt;&gt;NOR",G22:G25)</f>
        <v>0</v>
      </c>
      <c r="H21" s="162"/>
      <c r="I21" s="162">
        <f>SUM(I22:I25)</f>
        <v>0</v>
      </c>
      <c r="J21" s="162"/>
      <c r="K21" s="162">
        <f>SUM(K22:K25)</f>
        <v>0</v>
      </c>
      <c r="L21" s="162"/>
      <c r="M21" s="162">
        <f>SUM(M22:M25)</f>
        <v>0</v>
      </c>
      <c r="N21" s="161"/>
      <c r="O21" s="161">
        <f>SUM(O22:O25)</f>
        <v>0</v>
      </c>
      <c r="P21" s="161"/>
      <c r="Q21" s="161">
        <f>SUM(Q22:Q25)</f>
        <v>0</v>
      </c>
      <c r="R21" s="162"/>
      <c r="S21" s="162"/>
      <c r="T21" s="162"/>
      <c r="U21" s="162"/>
      <c r="V21" s="162">
        <f>SUM(V22:V25)</f>
        <v>0</v>
      </c>
      <c r="W21" s="162"/>
      <c r="X21" s="162"/>
      <c r="Y21" s="162"/>
      <c r="AG21" t="s">
        <v>296</v>
      </c>
    </row>
    <row r="22" spans="1:60" ht="22.5" outlineLevel="1" x14ac:dyDescent="0.2">
      <c r="A22" s="173">
        <v>4</v>
      </c>
      <c r="B22" s="174" t="s">
        <v>1600</v>
      </c>
      <c r="C22" s="187" t="s">
        <v>1601</v>
      </c>
      <c r="D22" s="175" t="s">
        <v>338</v>
      </c>
      <c r="E22" s="176">
        <v>2.94</v>
      </c>
      <c r="F22" s="177"/>
      <c r="G22" s="178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1583</v>
      </c>
      <c r="T22" s="157" t="s">
        <v>1584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">
      <c r="A23" s="154"/>
      <c r="B23" s="155"/>
      <c r="C23" s="274" t="s">
        <v>1602</v>
      </c>
      <c r="D23" s="275"/>
      <c r="E23" s="275"/>
      <c r="F23" s="275"/>
      <c r="G23" s="275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319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2" x14ac:dyDescent="0.2">
      <c r="A24" s="154"/>
      <c r="B24" s="155"/>
      <c r="C24" s="188" t="s">
        <v>1603</v>
      </c>
      <c r="D24" s="159"/>
      <c r="E24" s="160"/>
      <c r="F24" s="157"/>
      <c r="G24" s="157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305</v>
      </c>
      <c r="AH24" s="147">
        <v>0</v>
      </c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3" x14ac:dyDescent="0.2">
      <c r="A25" s="154"/>
      <c r="B25" s="155"/>
      <c r="C25" s="188" t="s">
        <v>1604</v>
      </c>
      <c r="D25" s="159"/>
      <c r="E25" s="160">
        <v>2.94</v>
      </c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5.5" x14ac:dyDescent="0.2">
      <c r="A26" s="163" t="s">
        <v>295</v>
      </c>
      <c r="B26" s="164" t="s">
        <v>169</v>
      </c>
      <c r="C26" s="186" t="s">
        <v>171</v>
      </c>
      <c r="D26" s="165"/>
      <c r="E26" s="166"/>
      <c r="F26" s="167"/>
      <c r="G26" s="168">
        <f>SUMIF(AG27:AG34,"&lt;&gt;NOR",G27:G34)</f>
        <v>0</v>
      </c>
      <c r="H26" s="162"/>
      <c r="I26" s="162">
        <f>SUM(I27:I34)</f>
        <v>0</v>
      </c>
      <c r="J26" s="162"/>
      <c r="K26" s="162">
        <f>SUM(K27:K34)</f>
        <v>0</v>
      </c>
      <c r="L26" s="162"/>
      <c r="M26" s="162">
        <f>SUM(M27:M34)</f>
        <v>0</v>
      </c>
      <c r="N26" s="161"/>
      <c r="O26" s="161">
        <f>SUM(O27:O34)</f>
        <v>11.55</v>
      </c>
      <c r="P26" s="161"/>
      <c r="Q26" s="161">
        <f>SUM(Q27:Q34)</f>
        <v>0</v>
      </c>
      <c r="R26" s="162"/>
      <c r="S26" s="162"/>
      <c r="T26" s="162"/>
      <c r="U26" s="162"/>
      <c r="V26" s="162">
        <f>SUM(V27:V34)</f>
        <v>0</v>
      </c>
      <c r="W26" s="162"/>
      <c r="X26" s="162"/>
      <c r="Y26" s="162"/>
      <c r="AG26" t="s">
        <v>296</v>
      </c>
    </row>
    <row r="27" spans="1:60" ht="22.5" outlineLevel="1" x14ac:dyDescent="0.2">
      <c r="A27" s="173">
        <v>5</v>
      </c>
      <c r="B27" s="174" t="s">
        <v>1605</v>
      </c>
      <c r="C27" s="187" t="s">
        <v>1606</v>
      </c>
      <c r="D27" s="175" t="s">
        <v>308</v>
      </c>
      <c r="E27" s="176">
        <v>25.05</v>
      </c>
      <c r="F27" s="177"/>
      <c r="G27" s="178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6">
        <v>5.6000000000000001E-2</v>
      </c>
      <c r="O27" s="156">
        <f>ROUND(E27*N27,2)</f>
        <v>1.4</v>
      </c>
      <c r="P27" s="156">
        <v>0</v>
      </c>
      <c r="Q27" s="156">
        <f>ROUND(E27*P27,2)</f>
        <v>0</v>
      </c>
      <c r="R27" s="157"/>
      <c r="S27" s="157" t="s">
        <v>1583</v>
      </c>
      <c r="T27" s="157" t="s">
        <v>1584</v>
      </c>
      <c r="U27" s="157">
        <v>0</v>
      </c>
      <c r="V27" s="157">
        <f>ROUND(E27*U27,2)</f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">
      <c r="A28" s="154"/>
      <c r="B28" s="155"/>
      <c r="C28" s="274" t="s">
        <v>1607</v>
      </c>
      <c r="D28" s="275"/>
      <c r="E28" s="275"/>
      <c r="F28" s="275"/>
      <c r="G28" s="275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319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">
      <c r="A29" s="154"/>
      <c r="B29" s="155"/>
      <c r="C29" s="188" t="s">
        <v>1608</v>
      </c>
      <c r="D29" s="159"/>
      <c r="E29" s="160"/>
      <c r="F29" s="157"/>
      <c r="G29" s="15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>
        <v>0</v>
      </c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3" x14ac:dyDescent="0.2">
      <c r="A30" s="154"/>
      <c r="B30" s="155"/>
      <c r="C30" s="188" t="s">
        <v>1609</v>
      </c>
      <c r="D30" s="159"/>
      <c r="E30" s="160">
        <v>25.05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ht="33.75" outlineLevel="1" x14ac:dyDescent="0.2">
      <c r="A31" s="173">
        <v>6</v>
      </c>
      <c r="B31" s="174" t="s">
        <v>1610</v>
      </c>
      <c r="C31" s="187" t="s">
        <v>1611</v>
      </c>
      <c r="D31" s="175" t="s">
        <v>338</v>
      </c>
      <c r="E31" s="176">
        <v>4.41</v>
      </c>
      <c r="F31" s="177"/>
      <c r="G31" s="178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2.3010199999999998</v>
      </c>
      <c r="O31" s="156">
        <f>ROUND(E31*N31,2)</f>
        <v>10.15</v>
      </c>
      <c r="P31" s="156">
        <v>0</v>
      </c>
      <c r="Q31" s="156">
        <f>ROUND(E31*P31,2)</f>
        <v>0</v>
      </c>
      <c r="R31" s="157"/>
      <c r="S31" s="157" t="s">
        <v>1583</v>
      </c>
      <c r="T31" s="157" t="s">
        <v>1584</v>
      </c>
      <c r="U31" s="157">
        <v>0</v>
      </c>
      <c r="V31" s="157">
        <f>ROUND(E31*U31,2)</f>
        <v>0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1585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2" x14ac:dyDescent="0.2">
      <c r="A32" s="154"/>
      <c r="B32" s="155"/>
      <c r="C32" s="274" t="s">
        <v>1612</v>
      </c>
      <c r="D32" s="275"/>
      <c r="E32" s="275"/>
      <c r="F32" s="275"/>
      <c r="G32" s="275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319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">
      <c r="A33" s="154"/>
      <c r="B33" s="155"/>
      <c r="C33" s="188" t="s">
        <v>1613</v>
      </c>
      <c r="D33" s="159"/>
      <c r="E33" s="160"/>
      <c r="F33" s="157"/>
      <c r="G33" s="157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305</v>
      </c>
      <c r="AH33" s="147">
        <v>0</v>
      </c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3" x14ac:dyDescent="0.2">
      <c r="A34" s="154"/>
      <c r="B34" s="155"/>
      <c r="C34" s="188" t="s">
        <v>1614</v>
      </c>
      <c r="D34" s="159"/>
      <c r="E34" s="160">
        <v>4.41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">
      <c r="A35" s="163" t="s">
        <v>295</v>
      </c>
      <c r="B35" s="164" t="s">
        <v>184</v>
      </c>
      <c r="C35" s="186" t="s">
        <v>185</v>
      </c>
      <c r="D35" s="165"/>
      <c r="E35" s="166"/>
      <c r="F35" s="167"/>
      <c r="G35" s="168">
        <f>SUMIF(AG36:AG75,"&lt;&gt;NOR",G36:G75)</f>
        <v>0</v>
      </c>
      <c r="H35" s="162"/>
      <c r="I35" s="162">
        <f>SUM(I36:I75)</f>
        <v>0</v>
      </c>
      <c r="J35" s="162"/>
      <c r="K35" s="162">
        <f>SUM(K36:K75)</f>
        <v>0</v>
      </c>
      <c r="L35" s="162"/>
      <c r="M35" s="162">
        <f>SUM(M36:M75)</f>
        <v>0</v>
      </c>
      <c r="N35" s="161"/>
      <c r="O35" s="161">
        <f>SUM(O36:O75)</f>
        <v>0.22</v>
      </c>
      <c r="P35" s="161"/>
      <c r="Q35" s="161">
        <f>SUM(Q36:Q75)</f>
        <v>17.349999999999998</v>
      </c>
      <c r="R35" s="162"/>
      <c r="S35" s="162"/>
      <c r="T35" s="162"/>
      <c r="U35" s="162"/>
      <c r="V35" s="162">
        <f>SUM(V36:V75)</f>
        <v>0</v>
      </c>
      <c r="W35" s="162"/>
      <c r="X35" s="162"/>
      <c r="Y35" s="162"/>
      <c r="AG35" t="s">
        <v>296</v>
      </c>
    </row>
    <row r="36" spans="1:60" ht="45" outlineLevel="1" x14ac:dyDescent="0.2">
      <c r="A36" s="173">
        <v>7</v>
      </c>
      <c r="B36" s="174" t="s">
        <v>1615</v>
      </c>
      <c r="C36" s="187" t="s">
        <v>1616</v>
      </c>
      <c r="D36" s="175" t="s">
        <v>314</v>
      </c>
      <c r="E36" s="176">
        <v>48</v>
      </c>
      <c r="F36" s="177"/>
      <c r="G36" s="178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4.4200000000000003E-3</v>
      </c>
      <c r="O36" s="156">
        <f>ROUND(E36*N36,2)</f>
        <v>0.21</v>
      </c>
      <c r="P36" s="156">
        <v>0</v>
      </c>
      <c r="Q36" s="156">
        <f>ROUND(E36*P36,2)</f>
        <v>0</v>
      </c>
      <c r="R36" s="157"/>
      <c r="S36" s="157" t="s">
        <v>1583</v>
      </c>
      <c r="T36" s="157" t="s">
        <v>1584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2" x14ac:dyDescent="0.2">
      <c r="A37" s="154"/>
      <c r="B37" s="155"/>
      <c r="C37" s="274" t="s">
        <v>1617</v>
      </c>
      <c r="D37" s="275"/>
      <c r="E37" s="275"/>
      <c r="F37" s="275"/>
      <c r="G37" s="275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319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2" x14ac:dyDescent="0.2">
      <c r="A38" s="154"/>
      <c r="B38" s="155"/>
      <c r="C38" s="188" t="s">
        <v>1618</v>
      </c>
      <c r="D38" s="159"/>
      <c r="E38" s="160"/>
      <c r="F38" s="157"/>
      <c r="G38" s="157"/>
      <c r="H38" s="157"/>
      <c r="I38" s="157"/>
      <c r="J38" s="157"/>
      <c r="K38" s="157"/>
      <c r="L38" s="157"/>
      <c r="M38" s="157"/>
      <c r="N38" s="156"/>
      <c r="O38" s="156"/>
      <c r="P38" s="156"/>
      <c r="Q38" s="156"/>
      <c r="R38" s="157"/>
      <c r="S38" s="157"/>
      <c r="T38" s="157"/>
      <c r="U38" s="157"/>
      <c r="V38" s="157"/>
      <c r="W38" s="157"/>
      <c r="X38" s="157"/>
      <c r="Y38" s="157"/>
      <c r="Z38" s="147"/>
      <c r="AA38" s="147"/>
      <c r="AB38" s="147"/>
      <c r="AC38" s="147"/>
      <c r="AD38" s="147"/>
      <c r="AE38" s="147"/>
      <c r="AF38" s="147"/>
      <c r="AG38" s="147" t="s">
        <v>305</v>
      </c>
      <c r="AH38" s="147">
        <v>0</v>
      </c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3" x14ac:dyDescent="0.2">
      <c r="A39" s="154"/>
      <c r="B39" s="155"/>
      <c r="C39" s="188" t="s">
        <v>1619</v>
      </c>
      <c r="D39" s="159"/>
      <c r="E39" s="160">
        <v>48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3">
        <v>8</v>
      </c>
      <c r="B40" s="174" t="s">
        <v>1620</v>
      </c>
      <c r="C40" s="187" t="s">
        <v>1621</v>
      </c>
      <c r="D40" s="175" t="s">
        <v>314</v>
      </c>
      <c r="E40" s="176">
        <v>18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1.4999999999999999E-4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1583</v>
      </c>
      <c r="T40" s="157" t="s">
        <v>1584</v>
      </c>
      <c r="U40" s="157">
        <v>0</v>
      </c>
      <c r="V40" s="157">
        <f>ROUND(E40*U40,2)</f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1597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">
      <c r="A41" s="154"/>
      <c r="B41" s="155"/>
      <c r="C41" s="188" t="s">
        <v>1622</v>
      </c>
      <c r="D41" s="159"/>
      <c r="E41" s="160"/>
      <c r="F41" s="157"/>
      <c r="G41" s="157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305</v>
      </c>
      <c r="AH41" s="147">
        <v>0</v>
      </c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3" x14ac:dyDescent="0.2">
      <c r="A42" s="154"/>
      <c r="B42" s="155"/>
      <c r="C42" s="188" t="s">
        <v>1623</v>
      </c>
      <c r="D42" s="159"/>
      <c r="E42" s="160">
        <v>18</v>
      </c>
      <c r="F42" s="157"/>
      <c r="G42" s="157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ht="22.5" outlineLevel="1" x14ac:dyDescent="0.2">
      <c r="A43" s="173">
        <v>9</v>
      </c>
      <c r="B43" s="174" t="s">
        <v>1624</v>
      </c>
      <c r="C43" s="187" t="s">
        <v>1625</v>
      </c>
      <c r="D43" s="175" t="s">
        <v>314</v>
      </c>
      <c r="E43" s="176">
        <v>30</v>
      </c>
      <c r="F43" s="177"/>
      <c r="G43" s="178">
        <f>ROUND(E43*F43,2)</f>
        <v>0</v>
      </c>
      <c r="H43" s="158"/>
      <c r="I43" s="157">
        <f>ROUND(E43*H43,2)</f>
        <v>0</v>
      </c>
      <c r="J43" s="158"/>
      <c r="K43" s="157">
        <f>ROUND(E43*J43,2)</f>
        <v>0</v>
      </c>
      <c r="L43" s="157">
        <v>21</v>
      </c>
      <c r="M43" s="157">
        <f>G43*(1+L43/100)</f>
        <v>0</v>
      </c>
      <c r="N43" s="156">
        <v>2.7E-4</v>
      </c>
      <c r="O43" s="156">
        <f>ROUND(E43*N43,2)</f>
        <v>0.01</v>
      </c>
      <c r="P43" s="156">
        <v>0</v>
      </c>
      <c r="Q43" s="156">
        <f>ROUND(E43*P43,2)</f>
        <v>0</v>
      </c>
      <c r="R43" s="157"/>
      <c r="S43" s="157" t="s">
        <v>1583</v>
      </c>
      <c r="T43" s="157" t="s">
        <v>1584</v>
      </c>
      <c r="U43" s="157">
        <v>0</v>
      </c>
      <c r="V43" s="157">
        <f>ROUND(E43*U43,2)</f>
        <v>0</v>
      </c>
      <c r="W43" s="157"/>
      <c r="X43" s="157" t="s">
        <v>334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1597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2" x14ac:dyDescent="0.2">
      <c r="A44" s="154"/>
      <c r="B44" s="155"/>
      <c r="C44" s="188" t="s">
        <v>1626</v>
      </c>
      <c r="D44" s="159"/>
      <c r="E44" s="160"/>
      <c r="F44" s="157"/>
      <c r="G44" s="157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7"/>
      <c r="AA44" s="147"/>
      <c r="AB44" s="147"/>
      <c r="AC44" s="147"/>
      <c r="AD44" s="147"/>
      <c r="AE44" s="147"/>
      <c r="AF44" s="147"/>
      <c r="AG44" s="147" t="s">
        <v>305</v>
      </c>
      <c r="AH44" s="147">
        <v>0</v>
      </c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3" x14ac:dyDescent="0.2">
      <c r="A45" s="154"/>
      <c r="B45" s="155"/>
      <c r="C45" s="188" t="s">
        <v>1627</v>
      </c>
      <c r="D45" s="159"/>
      <c r="E45" s="160">
        <v>30</v>
      </c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3">
        <v>10</v>
      </c>
      <c r="B46" s="174" t="s">
        <v>1628</v>
      </c>
      <c r="C46" s="187" t="s">
        <v>1629</v>
      </c>
      <c r="D46" s="175" t="s">
        <v>314</v>
      </c>
      <c r="E46" s="176">
        <v>48</v>
      </c>
      <c r="F46" s="177"/>
      <c r="G46" s="178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2.0000000000000002E-5</v>
      </c>
      <c r="O46" s="156">
        <f>ROUND(E46*N46,2)</f>
        <v>0</v>
      </c>
      <c r="P46" s="156">
        <v>0</v>
      </c>
      <c r="Q46" s="156">
        <f>ROUND(E46*P46,2)</f>
        <v>0</v>
      </c>
      <c r="R46" s="157"/>
      <c r="S46" s="157" t="s">
        <v>1583</v>
      </c>
      <c r="T46" s="157" t="s">
        <v>1584</v>
      </c>
      <c r="U46" s="157">
        <v>0</v>
      </c>
      <c r="V46" s="157">
        <f>ROUND(E46*U46,2)</f>
        <v>0</v>
      </c>
      <c r="W46" s="157"/>
      <c r="X46" s="157" t="s">
        <v>334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1597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2" x14ac:dyDescent="0.2">
      <c r="A47" s="154"/>
      <c r="B47" s="155"/>
      <c r="C47" s="188" t="s">
        <v>1618</v>
      </c>
      <c r="D47" s="159"/>
      <c r="E47" s="160"/>
      <c r="F47" s="157"/>
      <c r="G47" s="157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305</v>
      </c>
      <c r="AH47" s="147">
        <v>0</v>
      </c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3" x14ac:dyDescent="0.2">
      <c r="A48" s="154"/>
      <c r="B48" s="155"/>
      <c r="C48" s="188" t="s">
        <v>1619</v>
      </c>
      <c r="D48" s="159"/>
      <c r="E48" s="160">
        <v>48</v>
      </c>
      <c r="F48" s="157"/>
      <c r="G48" s="15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305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2">
      <c r="A49" s="173">
        <v>11</v>
      </c>
      <c r="B49" s="174" t="s">
        <v>1630</v>
      </c>
      <c r="C49" s="187" t="s">
        <v>1631</v>
      </c>
      <c r="D49" s="175" t="s">
        <v>314</v>
      </c>
      <c r="E49" s="176">
        <v>48</v>
      </c>
      <c r="F49" s="177"/>
      <c r="G49" s="178">
        <f>ROUND(E49*F49,2)</f>
        <v>0</v>
      </c>
      <c r="H49" s="158"/>
      <c r="I49" s="157">
        <f>ROUND(E49*H49,2)</f>
        <v>0</v>
      </c>
      <c r="J49" s="158"/>
      <c r="K49" s="157">
        <f>ROUND(E49*J49,2)</f>
        <v>0</v>
      </c>
      <c r="L49" s="157">
        <v>21</v>
      </c>
      <c r="M49" s="157">
        <f>G49*(1+L49/100)</f>
        <v>0</v>
      </c>
      <c r="N49" s="156">
        <v>1.0000000000000001E-5</v>
      </c>
      <c r="O49" s="156">
        <f>ROUND(E49*N49,2)</f>
        <v>0</v>
      </c>
      <c r="P49" s="156">
        <v>0</v>
      </c>
      <c r="Q49" s="156">
        <f>ROUND(E49*P49,2)</f>
        <v>0</v>
      </c>
      <c r="R49" s="157"/>
      <c r="S49" s="157" t="s">
        <v>1583</v>
      </c>
      <c r="T49" s="157" t="s">
        <v>1584</v>
      </c>
      <c r="U49" s="157">
        <v>0</v>
      </c>
      <c r="V49" s="157">
        <f>ROUND(E49*U49,2)</f>
        <v>0</v>
      </c>
      <c r="W49" s="157"/>
      <c r="X49" s="157" t="s">
        <v>334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1597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2" x14ac:dyDescent="0.2">
      <c r="A50" s="154"/>
      <c r="B50" s="155"/>
      <c r="C50" s="188" t="s">
        <v>1618</v>
      </c>
      <c r="D50" s="159"/>
      <c r="E50" s="160"/>
      <c r="F50" s="157"/>
      <c r="G50" s="157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305</v>
      </c>
      <c r="AH50" s="147">
        <v>0</v>
      </c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3" x14ac:dyDescent="0.2">
      <c r="A51" s="154"/>
      <c r="B51" s="155"/>
      <c r="C51" s="188" t="s">
        <v>1619</v>
      </c>
      <c r="D51" s="159"/>
      <c r="E51" s="160">
        <v>48</v>
      </c>
      <c r="F51" s="157"/>
      <c r="G51" s="15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>
        <v>0</v>
      </c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22.5" outlineLevel="1" x14ac:dyDescent="0.2">
      <c r="A52" s="173">
        <v>12</v>
      </c>
      <c r="B52" s="174" t="s">
        <v>1632</v>
      </c>
      <c r="C52" s="187" t="s">
        <v>1633</v>
      </c>
      <c r="D52" s="175" t="s">
        <v>338</v>
      </c>
      <c r="E52" s="176">
        <v>4.41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0</v>
      </c>
      <c r="O52" s="156">
        <f>ROUND(E52*N52,2)</f>
        <v>0</v>
      </c>
      <c r="P52" s="156">
        <v>2.2000000000000002</v>
      </c>
      <c r="Q52" s="156">
        <f>ROUND(E52*P52,2)</f>
        <v>9.6999999999999993</v>
      </c>
      <c r="R52" s="157"/>
      <c r="S52" s="157" t="s">
        <v>1583</v>
      </c>
      <c r="T52" s="157" t="s">
        <v>1584</v>
      </c>
      <c r="U52" s="157">
        <v>0</v>
      </c>
      <c r="V52" s="157">
        <f>ROUND(E52*U52,2)</f>
        <v>0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1585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">
      <c r="A53" s="154"/>
      <c r="B53" s="155"/>
      <c r="C53" s="274" t="s">
        <v>1634</v>
      </c>
      <c r="D53" s="275"/>
      <c r="E53" s="275"/>
      <c r="F53" s="275"/>
      <c r="G53" s="275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319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2" x14ac:dyDescent="0.2">
      <c r="A54" s="154"/>
      <c r="B54" s="155"/>
      <c r="C54" s="188" t="s">
        <v>1613</v>
      </c>
      <c r="D54" s="159"/>
      <c r="E54" s="160"/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3" x14ac:dyDescent="0.2">
      <c r="A55" s="154"/>
      <c r="B55" s="155"/>
      <c r="C55" s="188" t="s">
        <v>1614</v>
      </c>
      <c r="D55" s="159"/>
      <c r="E55" s="160">
        <v>4.41</v>
      </c>
      <c r="F55" s="157"/>
      <c r="G55" s="157"/>
      <c r="H55" s="157"/>
      <c r="I55" s="157"/>
      <c r="J55" s="157"/>
      <c r="K55" s="157"/>
      <c r="L55" s="157"/>
      <c r="M55" s="157"/>
      <c r="N55" s="156"/>
      <c r="O55" s="156"/>
      <c r="P55" s="156"/>
      <c r="Q55" s="156"/>
      <c r="R55" s="157"/>
      <c r="S55" s="157"/>
      <c r="T55" s="157"/>
      <c r="U55" s="157"/>
      <c r="V55" s="157"/>
      <c r="W55" s="157"/>
      <c r="X55" s="157"/>
      <c r="Y55" s="157"/>
      <c r="Z55" s="147"/>
      <c r="AA55" s="147"/>
      <c r="AB55" s="147"/>
      <c r="AC55" s="147"/>
      <c r="AD55" s="147"/>
      <c r="AE55" s="147"/>
      <c r="AF55" s="147"/>
      <c r="AG55" s="147" t="s">
        <v>305</v>
      </c>
      <c r="AH55" s="147">
        <v>0</v>
      </c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ht="45" outlineLevel="1" x14ac:dyDescent="0.2">
      <c r="A56" s="173">
        <v>13</v>
      </c>
      <c r="B56" s="174" t="s">
        <v>1635</v>
      </c>
      <c r="C56" s="187" t="s">
        <v>1636</v>
      </c>
      <c r="D56" s="175" t="s">
        <v>314</v>
      </c>
      <c r="E56" s="176">
        <v>8</v>
      </c>
      <c r="F56" s="177"/>
      <c r="G56" s="178">
        <f>ROUND(E56*F56,2)</f>
        <v>0</v>
      </c>
      <c r="H56" s="158"/>
      <c r="I56" s="157">
        <f>ROUND(E56*H56,2)</f>
        <v>0</v>
      </c>
      <c r="J56" s="158"/>
      <c r="K56" s="157">
        <f>ROUND(E56*J56,2)</f>
        <v>0</v>
      </c>
      <c r="L56" s="157">
        <v>21</v>
      </c>
      <c r="M56" s="157">
        <f>G56*(1+L56/100)</f>
        <v>0</v>
      </c>
      <c r="N56" s="156">
        <v>0</v>
      </c>
      <c r="O56" s="156">
        <f>ROUND(E56*N56,2)</f>
        <v>0</v>
      </c>
      <c r="P56" s="156">
        <v>0.28000000000000003</v>
      </c>
      <c r="Q56" s="156">
        <f>ROUND(E56*P56,2)</f>
        <v>2.2400000000000002</v>
      </c>
      <c r="R56" s="157"/>
      <c r="S56" s="157" t="s">
        <v>1583</v>
      </c>
      <c r="T56" s="157" t="s">
        <v>1584</v>
      </c>
      <c r="U56" s="157">
        <v>0</v>
      </c>
      <c r="V56" s="157">
        <f>ROUND(E56*U56,2)</f>
        <v>0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1585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">
      <c r="A57" s="154"/>
      <c r="B57" s="155"/>
      <c r="C57" s="274" t="s">
        <v>1637</v>
      </c>
      <c r="D57" s="275"/>
      <c r="E57" s="275"/>
      <c r="F57" s="275"/>
      <c r="G57" s="275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319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2" x14ac:dyDescent="0.2">
      <c r="A58" s="154"/>
      <c r="B58" s="155"/>
      <c r="C58" s="188" t="s">
        <v>1638</v>
      </c>
      <c r="D58" s="159"/>
      <c r="E58" s="160"/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3" x14ac:dyDescent="0.2">
      <c r="A59" s="154"/>
      <c r="B59" s="155"/>
      <c r="C59" s="188" t="s">
        <v>182</v>
      </c>
      <c r="D59" s="159"/>
      <c r="E59" s="160">
        <v>8</v>
      </c>
      <c r="F59" s="157"/>
      <c r="G59" s="157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7"/>
      <c r="AA59" s="147"/>
      <c r="AB59" s="147"/>
      <c r="AC59" s="147"/>
      <c r="AD59" s="147"/>
      <c r="AE59" s="147"/>
      <c r="AF59" s="147"/>
      <c r="AG59" s="147" t="s">
        <v>305</v>
      </c>
      <c r="AH59" s="147">
        <v>0</v>
      </c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ht="33.75" outlineLevel="1" x14ac:dyDescent="0.2">
      <c r="A60" s="173">
        <v>14</v>
      </c>
      <c r="B60" s="174" t="s">
        <v>1639</v>
      </c>
      <c r="C60" s="187" t="s">
        <v>1640</v>
      </c>
      <c r="D60" s="175" t="s">
        <v>314</v>
      </c>
      <c r="E60" s="176">
        <v>28</v>
      </c>
      <c r="F60" s="177"/>
      <c r="G60" s="178">
        <f>ROUND(E60*F60,2)</f>
        <v>0</v>
      </c>
      <c r="H60" s="158"/>
      <c r="I60" s="157">
        <f>ROUND(E60*H60,2)</f>
        <v>0</v>
      </c>
      <c r="J60" s="158"/>
      <c r="K60" s="157">
        <f>ROUND(E60*J60,2)</f>
        <v>0</v>
      </c>
      <c r="L60" s="157">
        <v>21</v>
      </c>
      <c r="M60" s="157">
        <f>G60*(1+L60/100)</f>
        <v>0</v>
      </c>
      <c r="N60" s="156">
        <v>0</v>
      </c>
      <c r="O60" s="156">
        <f>ROUND(E60*N60,2)</f>
        <v>0</v>
      </c>
      <c r="P60" s="156">
        <v>0.09</v>
      </c>
      <c r="Q60" s="156">
        <f>ROUND(E60*P60,2)</f>
        <v>2.52</v>
      </c>
      <c r="R60" s="157"/>
      <c r="S60" s="157" t="s">
        <v>1583</v>
      </c>
      <c r="T60" s="157" t="s">
        <v>1584</v>
      </c>
      <c r="U60" s="157">
        <v>0</v>
      </c>
      <c r="V60" s="157">
        <f>ROUND(E60*U60,2)</f>
        <v>0</v>
      </c>
      <c r="W60" s="157"/>
      <c r="X60" s="157" t="s">
        <v>301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1585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2" x14ac:dyDescent="0.2">
      <c r="A61" s="154"/>
      <c r="B61" s="155"/>
      <c r="C61" s="274" t="s">
        <v>1641</v>
      </c>
      <c r="D61" s="275"/>
      <c r="E61" s="275"/>
      <c r="F61" s="275"/>
      <c r="G61" s="275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319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2" x14ac:dyDescent="0.2">
      <c r="A62" s="154"/>
      <c r="B62" s="155"/>
      <c r="C62" s="188" t="s">
        <v>1642</v>
      </c>
      <c r="D62" s="159"/>
      <c r="E62" s="160"/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3" x14ac:dyDescent="0.2">
      <c r="A63" s="154"/>
      <c r="B63" s="155"/>
      <c r="C63" s="188" t="s">
        <v>1643</v>
      </c>
      <c r="D63" s="159"/>
      <c r="E63" s="160">
        <v>28</v>
      </c>
      <c r="F63" s="157"/>
      <c r="G63" s="157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7"/>
      <c r="AA63" s="147"/>
      <c r="AB63" s="147"/>
      <c r="AC63" s="147"/>
      <c r="AD63" s="147"/>
      <c r="AE63" s="147"/>
      <c r="AF63" s="147"/>
      <c r="AG63" s="147" t="s">
        <v>305</v>
      </c>
      <c r="AH63" s="147">
        <v>0</v>
      </c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33.75" outlineLevel="1" x14ac:dyDescent="0.2">
      <c r="A64" s="173">
        <v>15</v>
      </c>
      <c r="B64" s="174" t="s">
        <v>1644</v>
      </c>
      <c r="C64" s="187" t="s">
        <v>1645</v>
      </c>
      <c r="D64" s="175" t="s">
        <v>355</v>
      </c>
      <c r="E64" s="176">
        <v>67</v>
      </c>
      <c r="F64" s="177"/>
      <c r="G64" s="178">
        <f>ROUND(E64*F64,2)</f>
        <v>0</v>
      </c>
      <c r="H64" s="158"/>
      <c r="I64" s="157">
        <f>ROUND(E64*H64,2)</f>
        <v>0</v>
      </c>
      <c r="J64" s="158"/>
      <c r="K64" s="157">
        <f>ROUND(E64*J64,2)</f>
        <v>0</v>
      </c>
      <c r="L64" s="157">
        <v>21</v>
      </c>
      <c r="M64" s="157">
        <f>G64*(1+L64/100)</f>
        <v>0</v>
      </c>
      <c r="N64" s="156">
        <v>0</v>
      </c>
      <c r="O64" s="156">
        <f>ROUND(E64*N64,2)</f>
        <v>0</v>
      </c>
      <c r="P64" s="156">
        <v>0.01</v>
      </c>
      <c r="Q64" s="156">
        <f>ROUND(E64*P64,2)</f>
        <v>0.67</v>
      </c>
      <c r="R64" s="157"/>
      <c r="S64" s="157" t="s">
        <v>1583</v>
      </c>
      <c r="T64" s="157" t="s">
        <v>1584</v>
      </c>
      <c r="U64" s="157">
        <v>0</v>
      </c>
      <c r="V64" s="157">
        <f>ROUND(E64*U64,2)</f>
        <v>0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1585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">
      <c r="A65" s="154"/>
      <c r="B65" s="155"/>
      <c r="C65" s="274" t="s">
        <v>1646</v>
      </c>
      <c r="D65" s="275"/>
      <c r="E65" s="275"/>
      <c r="F65" s="275"/>
      <c r="G65" s="275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319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2" x14ac:dyDescent="0.2">
      <c r="A66" s="154"/>
      <c r="B66" s="155"/>
      <c r="C66" s="188" t="s">
        <v>1647</v>
      </c>
      <c r="D66" s="159"/>
      <c r="E66" s="160"/>
      <c r="F66" s="157"/>
      <c r="G66" s="15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305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3" x14ac:dyDescent="0.2">
      <c r="A67" s="154"/>
      <c r="B67" s="155"/>
      <c r="C67" s="188" t="s">
        <v>1648</v>
      </c>
      <c r="D67" s="159"/>
      <c r="E67" s="160">
        <v>67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ht="33.75" outlineLevel="1" x14ac:dyDescent="0.2">
      <c r="A68" s="173">
        <v>16</v>
      </c>
      <c r="B68" s="174" t="s">
        <v>1649</v>
      </c>
      <c r="C68" s="187" t="s">
        <v>1650</v>
      </c>
      <c r="D68" s="175" t="s">
        <v>355</v>
      </c>
      <c r="E68" s="176">
        <v>62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0</v>
      </c>
      <c r="O68" s="156">
        <f>ROUND(E68*N68,2)</f>
        <v>0</v>
      </c>
      <c r="P68" s="156">
        <v>1.4999999999999999E-2</v>
      </c>
      <c r="Q68" s="156">
        <f>ROUND(E68*P68,2)</f>
        <v>0.93</v>
      </c>
      <c r="R68" s="157"/>
      <c r="S68" s="157" t="s">
        <v>1583</v>
      </c>
      <c r="T68" s="157" t="s">
        <v>1584</v>
      </c>
      <c r="U68" s="157">
        <v>0</v>
      </c>
      <c r="V68" s="157">
        <f>ROUND(E68*U68,2)</f>
        <v>0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1585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2" x14ac:dyDescent="0.2">
      <c r="A69" s="154"/>
      <c r="B69" s="155"/>
      <c r="C69" s="274" t="s">
        <v>1651</v>
      </c>
      <c r="D69" s="275"/>
      <c r="E69" s="275"/>
      <c r="F69" s="275"/>
      <c r="G69" s="275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319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2" x14ac:dyDescent="0.2">
      <c r="A70" s="154"/>
      <c r="B70" s="155"/>
      <c r="C70" s="188" t="s">
        <v>1652</v>
      </c>
      <c r="D70" s="159"/>
      <c r="E70" s="160"/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3" x14ac:dyDescent="0.2">
      <c r="A71" s="154"/>
      <c r="B71" s="155"/>
      <c r="C71" s="188" t="s">
        <v>174</v>
      </c>
      <c r="D71" s="159"/>
      <c r="E71" s="160">
        <v>62</v>
      </c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ht="33.75" outlineLevel="1" x14ac:dyDescent="0.2">
      <c r="A72" s="173">
        <v>17</v>
      </c>
      <c r="B72" s="174" t="s">
        <v>1653</v>
      </c>
      <c r="C72" s="187" t="s">
        <v>1654</v>
      </c>
      <c r="D72" s="175" t="s">
        <v>355</v>
      </c>
      <c r="E72" s="176">
        <v>38</v>
      </c>
      <c r="F72" s="177"/>
      <c r="G72" s="178">
        <f>ROUND(E72*F72,2)</f>
        <v>0</v>
      </c>
      <c r="H72" s="158"/>
      <c r="I72" s="157">
        <f>ROUND(E72*H72,2)</f>
        <v>0</v>
      </c>
      <c r="J72" s="158"/>
      <c r="K72" s="157">
        <f>ROUND(E72*J72,2)</f>
        <v>0</v>
      </c>
      <c r="L72" s="157">
        <v>21</v>
      </c>
      <c r="M72" s="157">
        <f>G72*(1+L72/100)</f>
        <v>0</v>
      </c>
      <c r="N72" s="156">
        <v>0</v>
      </c>
      <c r="O72" s="156">
        <f>ROUND(E72*N72,2)</f>
        <v>0</v>
      </c>
      <c r="P72" s="156">
        <v>3.4000000000000002E-2</v>
      </c>
      <c r="Q72" s="156">
        <f>ROUND(E72*P72,2)</f>
        <v>1.29</v>
      </c>
      <c r="R72" s="157"/>
      <c r="S72" s="157" t="s">
        <v>1583</v>
      </c>
      <c r="T72" s="157" t="s">
        <v>1584</v>
      </c>
      <c r="U72" s="157">
        <v>0</v>
      </c>
      <c r="V72" s="157">
        <f>ROUND(E72*U72,2)</f>
        <v>0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1585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2" x14ac:dyDescent="0.2">
      <c r="A73" s="154"/>
      <c r="B73" s="155"/>
      <c r="C73" s="274" t="s">
        <v>1655</v>
      </c>
      <c r="D73" s="275"/>
      <c r="E73" s="275"/>
      <c r="F73" s="275"/>
      <c r="G73" s="275"/>
      <c r="H73" s="157"/>
      <c r="I73" s="157"/>
      <c r="J73" s="157"/>
      <c r="K73" s="157"/>
      <c r="L73" s="157"/>
      <c r="M73" s="157"/>
      <c r="N73" s="156"/>
      <c r="O73" s="156"/>
      <c r="P73" s="156"/>
      <c r="Q73" s="156"/>
      <c r="R73" s="157"/>
      <c r="S73" s="157"/>
      <c r="T73" s="157"/>
      <c r="U73" s="157"/>
      <c r="V73" s="157"/>
      <c r="W73" s="157"/>
      <c r="X73" s="157"/>
      <c r="Y73" s="157"/>
      <c r="Z73" s="147"/>
      <c r="AA73" s="147"/>
      <c r="AB73" s="147"/>
      <c r="AC73" s="147"/>
      <c r="AD73" s="147"/>
      <c r="AE73" s="147"/>
      <c r="AF73" s="147"/>
      <c r="AG73" s="147" t="s">
        <v>319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2" x14ac:dyDescent="0.2">
      <c r="A74" s="154"/>
      <c r="B74" s="155"/>
      <c r="C74" s="188" t="s">
        <v>1656</v>
      </c>
      <c r="D74" s="159"/>
      <c r="E74" s="160"/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3" x14ac:dyDescent="0.2">
      <c r="A75" s="154"/>
      <c r="B75" s="155"/>
      <c r="C75" s="188" t="s">
        <v>1657</v>
      </c>
      <c r="D75" s="159"/>
      <c r="E75" s="160">
        <v>38</v>
      </c>
      <c r="F75" s="157"/>
      <c r="G75" s="157"/>
      <c r="H75" s="157"/>
      <c r="I75" s="157"/>
      <c r="J75" s="157"/>
      <c r="K75" s="157"/>
      <c r="L75" s="157"/>
      <c r="M75" s="157"/>
      <c r="N75" s="156"/>
      <c r="O75" s="156"/>
      <c r="P75" s="156"/>
      <c r="Q75" s="156"/>
      <c r="R75" s="157"/>
      <c r="S75" s="157"/>
      <c r="T75" s="157"/>
      <c r="U75" s="157"/>
      <c r="V75" s="157"/>
      <c r="W75" s="157"/>
      <c r="X75" s="157"/>
      <c r="Y75" s="157"/>
      <c r="Z75" s="147"/>
      <c r="AA75" s="147"/>
      <c r="AB75" s="147"/>
      <c r="AC75" s="147"/>
      <c r="AD75" s="147"/>
      <c r="AE75" s="147"/>
      <c r="AF75" s="147"/>
      <c r="AG75" s="147" t="s">
        <v>305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x14ac:dyDescent="0.2">
      <c r="A76" s="163" t="s">
        <v>295</v>
      </c>
      <c r="B76" s="164" t="s">
        <v>203</v>
      </c>
      <c r="C76" s="186" t="s">
        <v>204</v>
      </c>
      <c r="D76" s="165"/>
      <c r="E76" s="166"/>
      <c r="F76" s="167"/>
      <c r="G76" s="168">
        <f>SUMIF(AG77:AG86,"&lt;&gt;NOR",G77:G86)</f>
        <v>0</v>
      </c>
      <c r="H76" s="162"/>
      <c r="I76" s="162">
        <f>SUM(I77:I86)</f>
        <v>0</v>
      </c>
      <c r="J76" s="162"/>
      <c r="K76" s="162">
        <f>SUM(K77:K86)</f>
        <v>0</v>
      </c>
      <c r="L76" s="162"/>
      <c r="M76" s="162">
        <f>SUM(M77:M86)</f>
        <v>0</v>
      </c>
      <c r="N76" s="161"/>
      <c r="O76" s="161">
        <f>SUM(O77:O86)</f>
        <v>0</v>
      </c>
      <c r="P76" s="161"/>
      <c r="Q76" s="161">
        <f>SUM(Q77:Q86)</f>
        <v>0</v>
      </c>
      <c r="R76" s="162"/>
      <c r="S76" s="162"/>
      <c r="T76" s="162"/>
      <c r="U76" s="162"/>
      <c r="V76" s="162">
        <f>SUM(V77:V86)</f>
        <v>0</v>
      </c>
      <c r="W76" s="162"/>
      <c r="X76" s="162"/>
      <c r="Y76" s="162"/>
      <c r="AG76" t="s">
        <v>296</v>
      </c>
    </row>
    <row r="77" spans="1:60" ht="33.75" outlineLevel="1" x14ac:dyDescent="0.2">
      <c r="A77" s="173">
        <v>18</v>
      </c>
      <c r="B77" s="174" t="s">
        <v>1658</v>
      </c>
      <c r="C77" s="187" t="s">
        <v>1659</v>
      </c>
      <c r="D77" s="175" t="s">
        <v>348</v>
      </c>
      <c r="E77" s="176">
        <v>19.643000000000001</v>
      </c>
      <c r="F77" s="177"/>
      <c r="G77" s="178">
        <f>ROUND(E77*F77,2)</f>
        <v>0</v>
      </c>
      <c r="H77" s="158"/>
      <c r="I77" s="157">
        <f>ROUND(E77*H77,2)</f>
        <v>0</v>
      </c>
      <c r="J77" s="158"/>
      <c r="K77" s="157">
        <f>ROUND(E77*J77,2)</f>
        <v>0</v>
      </c>
      <c r="L77" s="157">
        <v>21</v>
      </c>
      <c r="M77" s="157">
        <f>G77*(1+L77/100)</f>
        <v>0</v>
      </c>
      <c r="N77" s="156">
        <v>0</v>
      </c>
      <c r="O77" s="156">
        <f>ROUND(E77*N77,2)</f>
        <v>0</v>
      </c>
      <c r="P77" s="156">
        <v>0</v>
      </c>
      <c r="Q77" s="156">
        <f>ROUND(E77*P77,2)</f>
        <v>0</v>
      </c>
      <c r="R77" s="157"/>
      <c r="S77" s="157" t="s">
        <v>1583</v>
      </c>
      <c r="T77" s="157" t="s">
        <v>1584</v>
      </c>
      <c r="U77" s="157">
        <v>0</v>
      </c>
      <c r="V77" s="157">
        <f>ROUND(E77*U77,2)</f>
        <v>0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1585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2" x14ac:dyDescent="0.2">
      <c r="A78" s="154"/>
      <c r="B78" s="155"/>
      <c r="C78" s="274" t="s">
        <v>1660</v>
      </c>
      <c r="D78" s="275"/>
      <c r="E78" s="275"/>
      <c r="F78" s="275"/>
      <c r="G78" s="275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319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ht="22.5" outlineLevel="1" x14ac:dyDescent="0.2">
      <c r="A79" s="173">
        <v>19</v>
      </c>
      <c r="B79" s="174" t="s">
        <v>1661</v>
      </c>
      <c r="C79" s="187" t="s">
        <v>1662</v>
      </c>
      <c r="D79" s="175" t="s">
        <v>348</v>
      </c>
      <c r="E79" s="176">
        <v>19.643000000000001</v>
      </c>
      <c r="F79" s="177"/>
      <c r="G79" s="178">
        <f>ROUND(E79*F79,2)</f>
        <v>0</v>
      </c>
      <c r="H79" s="158"/>
      <c r="I79" s="157">
        <f>ROUND(E79*H79,2)</f>
        <v>0</v>
      </c>
      <c r="J79" s="158"/>
      <c r="K79" s="157">
        <f>ROUND(E79*J79,2)</f>
        <v>0</v>
      </c>
      <c r="L79" s="157">
        <v>21</v>
      </c>
      <c r="M79" s="157">
        <f>G79*(1+L79/100)</f>
        <v>0</v>
      </c>
      <c r="N79" s="156">
        <v>0</v>
      </c>
      <c r="O79" s="156">
        <f>ROUND(E79*N79,2)</f>
        <v>0</v>
      </c>
      <c r="P79" s="156">
        <v>0</v>
      </c>
      <c r="Q79" s="156">
        <f>ROUND(E79*P79,2)</f>
        <v>0</v>
      </c>
      <c r="R79" s="157"/>
      <c r="S79" s="157" t="s">
        <v>1583</v>
      </c>
      <c r="T79" s="157" t="s">
        <v>1584</v>
      </c>
      <c r="U79" s="157">
        <v>0</v>
      </c>
      <c r="V79" s="157">
        <f>ROUND(E79*U79,2)</f>
        <v>0</v>
      </c>
      <c r="W79" s="157"/>
      <c r="X79" s="157" t="s">
        <v>301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1585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2" x14ac:dyDescent="0.2">
      <c r="A80" s="154"/>
      <c r="B80" s="155"/>
      <c r="C80" s="274" t="s">
        <v>1663</v>
      </c>
      <c r="D80" s="275"/>
      <c r="E80" s="275"/>
      <c r="F80" s="275"/>
      <c r="G80" s="275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319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ht="33.75" outlineLevel="1" x14ac:dyDescent="0.2">
      <c r="A81" s="173">
        <v>20</v>
      </c>
      <c r="B81" s="174" t="s">
        <v>1664</v>
      </c>
      <c r="C81" s="187" t="s">
        <v>1665</v>
      </c>
      <c r="D81" s="175" t="s">
        <v>348</v>
      </c>
      <c r="E81" s="176">
        <v>19.643000000000001</v>
      </c>
      <c r="F81" s="177"/>
      <c r="G81" s="178">
        <f>ROUND(E81*F81,2)</f>
        <v>0</v>
      </c>
      <c r="H81" s="158"/>
      <c r="I81" s="157">
        <f>ROUND(E81*H81,2)</f>
        <v>0</v>
      </c>
      <c r="J81" s="158"/>
      <c r="K81" s="157">
        <f>ROUND(E81*J81,2)</f>
        <v>0</v>
      </c>
      <c r="L81" s="157">
        <v>21</v>
      </c>
      <c r="M81" s="157">
        <f>G81*(1+L81/100)</f>
        <v>0</v>
      </c>
      <c r="N81" s="156">
        <v>0</v>
      </c>
      <c r="O81" s="156">
        <f>ROUND(E81*N81,2)</f>
        <v>0</v>
      </c>
      <c r="P81" s="156">
        <v>0</v>
      </c>
      <c r="Q81" s="156">
        <f>ROUND(E81*P81,2)</f>
        <v>0</v>
      </c>
      <c r="R81" s="157"/>
      <c r="S81" s="157" t="s">
        <v>1583</v>
      </c>
      <c r="T81" s="157" t="s">
        <v>1584</v>
      </c>
      <c r="U81" s="157">
        <v>0</v>
      </c>
      <c r="V81" s="157">
        <f>ROUND(E81*U81,2)</f>
        <v>0</v>
      </c>
      <c r="W81" s="157"/>
      <c r="X81" s="157" t="s">
        <v>301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1585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2" x14ac:dyDescent="0.2">
      <c r="A82" s="154"/>
      <c r="B82" s="155"/>
      <c r="C82" s="274" t="s">
        <v>1666</v>
      </c>
      <c r="D82" s="275"/>
      <c r="E82" s="275"/>
      <c r="F82" s="275"/>
      <c r="G82" s="275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7"/>
      <c r="AA82" s="147"/>
      <c r="AB82" s="147"/>
      <c r="AC82" s="147"/>
      <c r="AD82" s="147"/>
      <c r="AE82" s="147"/>
      <c r="AF82" s="147"/>
      <c r="AG82" s="147" t="s">
        <v>319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ht="45" outlineLevel="1" x14ac:dyDescent="0.2">
      <c r="A83" s="173">
        <v>21</v>
      </c>
      <c r="B83" s="174" t="s">
        <v>1667</v>
      </c>
      <c r="C83" s="187" t="s">
        <v>1668</v>
      </c>
      <c r="D83" s="175" t="s">
        <v>348</v>
      </c>
      <c r="E83" s="176">
        <v>19.643000000000001</v>
      </c>
      <c r="F83" s="177"/>
      <c r="G83" s="178">
        <f>ROUND(E83*F83,2)</f>
        <v>0</v>
      </c>
      <c r="H83" s="158"/>
      <c r="I83" s="157">
        <f>ROUND(E83*H83,2)</f>
        <v>0</v>
      </c>
      <c r="J83" s="158"/>
      <c r="K83" s="157">
        <f>ROUND(E83*J83,2)</f>
        <v>0</v>
      </c>
      <c r="L83" s="157">
        <v>21</v>
      </c>
      <c r="M83" s="157">
        <f>G83*(1+L83/100)</f>
        <v>0</v>
      </c>
      <c r="N83" s="156">
        <v>0</v>
      </c>
      <c r="O83" s="156">
        <f>ROUND(E83*N83,2)</f>
        <v>0</v>
      </c>
      <c r="P83" s="156">
        <v>0</v>
      </c>
      <c r="Q83" s="156">
        <f>ROUND(E83*P83,2)</f>
        <v>0</v>
      </c>
      <c r="R83" s="157"/>
      <c r="S83" s="157" t="s">
        <v>1583</v>
      </c>
      <c r="T83" s="157" t="s">
        <v>1584</v>
      </c>
      <c r="U83" s="157">
        <v>0</v>
      </c>
      <c r="V83" s="157">
        <f>ROUND(E83*U83,2)</f>
        <v>0</v>
      </c>
      <c r="W83" s="157"/>
      <c r="X83" s="157" t="s">
        <v>301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1585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2" x14ac:dyDescent="0.2">
      <c r="A84" s="154"/>
      <c r="B84" s="155"/>
      <c r="C84" s="274" t="s">
        <v>1669</v>
      </c>
      <c r="D84" s="275"/>
      <c r="E84" s="275"/>
      <c r="F84" s="275"/>
      <c r="G84" s="275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319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2" x14ac:dyDescent="0.2">
      <c r="A85" s="154"/>
      <c r="B85" s="155"/>
      <c r="C85" s="188" t="s">
        <v>1670</v>
      </c>
      <c r="D85" s="159"/>
      <c r="E85" s="160"/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3" x14ac:dyDescent="0.2">
      <c r="A86" s="154"/>
      <c r="B86" s="155"/>
      <c r="C86" s="188" t="s">
        <v>1671</v>
      </c>
      <c r="D86" s="159"/>
      <c r="E86" s="160">
        <v>19.64</v>
      </c>
      <c r="F86" s="157"/>
      <c r="G86" s="157"/>
      <c r="H86" s="157"/>
      <c r="I86" s="157"/>
      <c r="J86" s="157"/>
      <c r="K86" s="157"/>
      <c r="L86" s="157"/>
      <c r="M86" s="157"/>
      <c r="N86" s="156"/>
      <c r="O86" s="156"/>
      <c r="P86" s="156"/>
      <c r="Q86" s="156"/>
      <c r="R86" s="157"/>
      <c r="S86" s="157"/>
      <c r="T86" s="157"/>
      <c r="U86" s="157"/>
      <c r="V86" s="157"/>
      <c r="W86" s="157"/>
      <c r="X86" s="157"/>
      <c r="Y86" s="157"/>
      <c r="Z86" s="147"/>
      <c r="AA86" s="147"/>
      <c r="AB86" s="147"/>
      <c r="AC86" s="147"/>
      <c r="AD86" s="147"/>
      <c r="AE86" s="147"/>
      <c r="AF86" s="147"/>
      <c r="AG86" s="147" t="s">
        <v>305</v>
      </c>
      <c r="AH86" s="147">
        <v>0</v>
      </c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x14ac:dyDescent="0.2">
      <c r="A87" s="163" t="s">
        <v>295</v>
      </c>
      <c r="B87" s="164" t="s">
        <v>218</v>
      </c>
      <c r="C87" s="186" t="s">
        <v>220</v>
      </c>
      <c r="D87" s="165"/>
      <c r="E87" s="166"/>
      <c r="F87" s="167"/>
      <c r="G87" s="168">
        <f>SUMIF(AG88:AG170,"&lt;&gt;NOR",G88:G170)</f>
        <v>0</v>
      </c>
      <c r="H87" s="162"/>
      <c r="I87" s="162">
        <f>SUM(I88:I170)</f>
        <v>0</v>
      </c>
      <c r="J87" s="162"/>
      <c r="K87" s="162">
        <f>SUM(K88:K170)</f>
        <v>0</v>
      </c>
      <c r="L87" s="162"/>
      <c r="M87" s="162">
        <f>SUM(M88:M170)</f>
        <v>0</v>
      </c>
      <c r="N87" s="161"/>
      <c r="O87" s="161">
        <f>SUM(O88:O170)</f>
        <v>0.21</v>
      </c>
      <c r="P87" s="161"/>
      <c r="Q87" s="161">
        <f>SUM(Q88:Q170)</f>
        <v>1.4100000000000001</v>
      </c>
      <c r="R87" s="162"/>
      <c r="S87" s="162"/>
      <c r="T87" s="162"/>
      <c r="U87" s="162"/>
      <c r="V87" s="162">
        <f>SUM(V88:V170)</f>
        <v>0</v>
      </c>
      <c r="W87" s="162"/>
      <c r="X87" s="162"/>
      <c r="Y87" s="162"/>
      <c r="AG87" t="s">
        <v>296</v>
      </c>
    </row>
    <row r="88" spans="1:60" ht="22.5" outlineLevel="1" x14ac:dyDescent="0.2">
      <c r="A88" s="173">
        <v>22</v>
      </c>
      <c r="B88" s="174" t="s">
        <v>1672</v>
      </c>
      <c r="C88" s="187" t="s">
        <v>1673</v>
      </c>
      <c r="D88" s="175" t="s">
        <v>355</v>
      </c>
      <c r="E88" s="176">
        <v>90</v>
      </c>
      <c r="F88" s="177"/>
      <c r="G88" s="178">
        <f>ROUND(E88*F88,2)</f>
        <v>0</v>
      </c>
      <c r="H88" s="158"/>
      <c r="I88" s="157">
        <f>ROUND(E88*H88,2)</f>
        <v>0</v>
      </c>
      <c r="J88" s="158"/>
      <c r="K88" s="157">
        <f>ROUND(E88*J88,2)</f>
        <v>0</v>
      </c>
      <c r="L88" s="157">
        <v>21</v>
      </c>
      <c r="M88" s="157">
        <f>G88*(1+L88/100)</f>
        <v>0</v>
      </c>
      <c r="N88" s="156">
        <v>0</v>
      </c>
      <c r="O88" s="156">
        <f>ROUND(E88*N88,2)</f>
        <v>0</v>
      </c>
      <c r="P88" s="156">
        <v>1.4919999999999999E-2</v>
      </c>
      <c r="Q88" s="156">
        <f>ROUND(E88*P88,2)</f>
        <v>1.34</v>
      </c>
      <c r="R88" s="157"/>
      <c r="S88" s="157" t="s">
        <v>1583</v>
      </c>
      <c r="T88" s="157" t="s">
        <v>1584</v>
      </c>
      <c r="U88" s="157">
        <v>0</v>
      </c>
      <c r="V88" s="157">
        <f>ROUND(E88*U88,2)</f>
        <v>0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1674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2" x14ac:dyDescent="0.2">
      <c r="A89" s="154"/>
      <c r="B89" s="155"/>
      <c r="C89" s="274" t="s">
        <v>1675</v>
      </c>
      <c r="D89" s="275"/>
      <c r="E89" s="275"/>
      <c r="F89" s="275"/>
      <c r="G89" s="275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319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2" x14ac:dyDescent="0.2">
      <c r="A90" s="154"/>
      <c r="B90" s="155"/>
      <c r="C90" s="188" t="s">
        <v>1676</v>
      </c>
      <c r="D90" s="159"/>
      <c r="E90" s="160"/>
      <c r="F90" s="157"/>
      <c r="G90" s="157"/>
      <c r="H90" s="157"/>
      <c r="I90" s="157"/>
      <c r="J90" s="157"/>
      <c r="K90" s="157"/>
      <c r="L90" s="157"/>
      <c r="M90" s="157"/>
      <c r="N90" s="156"/>
      <c r="O90" s="156"/>
      <c r="P90" s="156"/>
      <c r="Q90" s="156"/>
      <c r="R90" s="157"/>
      <c r="S90" s="157"/>
      <c r="T90" s="157"/>
      <c r="U90" s="157"/>
      <c r="V90" s="157"/>
      <c r="W90" s="157"/>
      <c r="X90" s="157"/>
      <c r="Y90" s="157"/>
      <c r="Z90" s="147"/>
      <c r="AA90" s="147"/>
      <c r="AB90" s="147"/>
      <c r="AC90" s="147"/>
      <c r="AD90" s="147"/>
      <c r="AE90" s="147"/>
      <c r="AF90" s="147"/>
      <c r="AG90" s="147" t="s">
        <v>305</v>
      </c>
      <c r="AH90" s="147">
        <v>0</v>
      </c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3" x14ac:dyDescent="0.2">
      <c r="A91" s="154"/>
      <c r="B91" s="155"/>
      <c r="C91" s="188" t="s">
        <v>1677</v>
      </c>
      <c r="D91" s="159"/>
      <c r="E91" s="160">
        <v>90</v>
      </c>
      <c r="F91" s="157"/>
      <c r="G91" s="157"/>
      <c r="H91" s="157"/>
      <c r="I91" s="157"/>
      <c r="J91" s="157"/>
      <c r="K91" s="157"/>
      <c r="L91" s="157"/>
      <c r="M91" s="157"/>
      <c r="N91" s="156"/>
      <c r="O91" s="156"/>
      <c r="P91" s="156"/>
      <c r="Q91" s="156"/>
      <c r="R91" s="157"/>
      <c r="S91" s="157"/>
      <c r="T91" s="157"/>
      <c r="U91" s="157"/>
      <c r="V91" s="157"/>
      <c r="W91" s="157"/>
      <c r="X91" s="157"/>
      <c r="Y91" s="157"/>
      <c r="Z91" s="147"/>
      <c r="AA91" s="147"/>
      <c r="AB91" s="147"/>
      <c r="AC91" s="147"/>
      <c r="AD91" s="147"/>
      <c r="AE91" s="147"/>
      <c r="AF91" s="147"/>
      <c r="AG91" s="147" t="s">
        <v>305</v>
      </c>
      <c r="AH91" s="147">
        <v>0</v>
      </c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ht="22.5" outlineLevel="1" x14ac:dyDescent="0.2">
      <c r="A92" s="173">
        <v>23</v>
      </c>
      <c r="B92" s="174" t="s">
        <v>1678</v>
      </c>
      <c r="C92" s="187" t="s">
        <v>1679</v>
      </c>
      <c r="D92" s="175" t="s">
        <v>355</v>
      </c>
      <c r="E92" s="176">
        <v>32</v>
      </c>
      <c r="F92" s="177"/>
      <c r="G92" s="178">
        <f>ROUND(E92*F92,2)</f>
        <v>0</v>
      </c>
      <c r="H92" s="158"/>
      <c r="I92" s="157">
        <f>ROUND(E92*H92,2)</f>
        <v>0</v>
      </c>
      <c r="J92" s="158"/>
      <c r="K92" s="157">
        <f>ROUND(E92*J92,2)</f>
        <v>0</v>
      </c>
      <c r="L92" s="157">
        <v>21</v>
      </c>
      <c r="M92" s="157">
        <f>G92*(1+L92/100)</f>
        <v>0</v>
      </c>
      <c r="N92" s="156">
        <v>0</v>
      </c>
      <c r="O92" s="156">
        <f>ROUND(E92*N92,2)</f>
        <v>0</v>
      </c>
      <c r="P92" s="156">
        <v>2.0999999999999999E-3</v>
      </c>
      <c r="Q92" s="156">
        <f>ROUND(E92*P92,2)</f>
        <v>7.0000000000000007E-2</v>
      </c>
      <c r="R92" s="157"/>
      <c r="S92" s="157" t="s">
        <v>1583</v>
      </c>
      <c r="T92" s="157" t="s">
        <v>1584</v>
      </c>
      <c r="U92" s="157">
        <v>0</v>
      </c>
      <c r="V92" s="157">
        <f>ROUND(E92*U92,2)</f>
        <v>0</v>
      </c>
      <c r="W92" s="157"/>
      <c r="X92" s="157" t="s">
        <v>301</v>
      </c>
      <c r="Y92" s="157" t="s">
        <v>302</v>
      </c>
      <c r="Z92" s="147"/>
      <c r="AA92" s="147"/>
      <c r="AB92" s="147"/>
      <c r="AC92" s="147"/>
      <c r="AD92" s="147"/>
      <c r="AE92" s="147"/>
      <c r="AF92" s="147"/>
      <c r="AG92" s="147" t="s">
        <v>1674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2" x14ac:dyDescent="0.2">
      <c r="A93" s="154"/>
      <c r="B93" s="155"/>
      <c r="C93" s="274" t="s">
        <v>1680</v>
      </c>
      <c r="D93" s="275"/>
      <c r="E93" s="275"/>
      <c r="F93" s="275"/>
      <c r="G93" s="275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319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2" x14ac:dyDescent="0.2">
      <c r="A94" s="154"/>
      <c r="B94" s="155"/>
      <c r="C94" s="188" t="s">
        <v>1681</v>
      </c>
      <c r="D94" s="159"/>
      <c r="E94" s="160"/>
      <c r="F94" s="157"/>
      <c r="G94" s="157"/>
      <c r="H94" s="157"/>
      <c r="I94" s="157"/>
      <c r="J94" s="157"/>
      <c r="K94" s="157"/>
      <c r="L94" s="157"/>
      <c r="M94" s="157"/>
      <c r="N94" s="156"/>
      <c r="O94" s="156"/>
      <c r="P94" s="156"/>
      <c r="Q94" s="156"/>
      <c r="R94" s="157"/>
      <c r="S94" s="157"/>
      <c r="T94" s="157"/>
      <c r="U94" s="157"/>
      <c r="V94" s="157"/>
      <c r="W94" s="157"/>
      <c r="X94" s="157"/>
      <c r="Y94" s="157"/>
      <c r="Z94" s="147"/>
      <c r="AA94" s="147"/>
      <c r="AB94" s="147"/>
      <c r="AC94" s="147"/>
      <c r="AD94" s="147"/>
      <c r="AE94" s="147"/>
      <c r="AF94" s="147"/>
      <c r="AG94" s="147" t="s">
        <v>305</v>
      </c>
      <c r="AH94" s="147">
        <v>0</v>
      </c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3" x14ac:dyDescent="0.2">
      <c r="A95" s="154"/>
      <c r="B95" s="155"/>
      <c r="C95" s="188" t="s">
        <v>1682</v>
      </c>
      <c r="D95" s="159"/>
      <c r="E95" s="160">
        <v>32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">
      <c r="A96" s="173">
        <v>24</v>
      </c>
      <c r="B96" s="174" t="s">
        <v>1683</v>
      </c>
      <c r="C96" s="187" t="s">
        <v>1684</v>
      </c>
      <c r="D96" s="175" t="s">
        <v>355</v>
      </c>
      <c r="E96" s="176">
        <v>14</v>
      </c>
      <c r="F96" s="177"/>
      <c r="G96" s="178">
        <f>ROUND(E96*F96,2)</f>
        <v>0</v>
      </c>
      <c r="H96" s="158"/>
      <c r="I96" s="157">
        <f>ROUND(E96*H96,2)</f>
        <v>0</v>
      </c>
      <c r="J96" s="158"/>
      <c r="K96" s="157">
        <f>ROUND(E96*J96,2)</f>
        <v>0</v>
      </c>
      <c r="L96" s="157">
        <v>21</v>
      </c>
      <c r="M96" s="157">
        <f>G96*(1+L96/100)</f>
        <v>0</v>
      </c>
      <c r="N96" s="156">
        <v>1.42E-3</v>
      </c>
      <c r="O96" s="156">
        <f>ROUND(E96*N96,2)</f>
        <v>0.02</v>
      </c>
      <c r="P96" s="156">
        <v>0</v>
      </c>
      <c r="Q96" s="156">
        <f>ROUND(E96*P96,2)</f>
        <v>0</v>
      </c>
      <c r="R96" s="157"/>
      <c r="S96" s="157" t="s">
        <v>1583</v>
      </c>
      <c r="T96" s="157" t="s">
        <v>1584</v>
      </c>
      <c r="U96" s="157">
        <v>0</v>
      </c>
      <c r="V96" s="157">
        <f>ROUND(E96*U96,2)</f>
        <v>0</v>
      </c>
      <c r="W96" s="157"/>
      <c r="X96" s="157" t="s">
        <v>301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1674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2" x14ac:dyDescent="0.2">
      <c r="A97" s="154"/>
      <c r="B97" s="155"/>
      <c r="C97" s="274" t="s">
        <v>1685</v>
      </c>
      <c r="D97" s="275"/>
      <c r="E97" s="275"/>
      <c r="F97" s="275"/>
      <c r="G97" s="275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319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2" x14ac:dyDescent="0.2">
      <c r="A98" s="154"/>
      <c r="B98" s="155"/>
      <c r="C98" s="188" t="s">
        <v>1686</v>
      </c>
      <c r="D98" s="159"/>
      <c r="E98" s="160"/>
      <c r="F98" s="157"/>
      <c r="G98" s="157"/>
      <c r="H98" s="157"/>
      <c r="I98" s="157"/>
      <c r="J98" s="157"/>
      <c r="K98" s="157"/>
      <c r="L98" s="157"/>
      <c r="M98" s="157"/>
      <c r="N98" s="156"/>
      <c r="O98" s="156"/>
      <c r="P98" s="156"/>
      <c r="Q98" s="156"/>
      <c r="R98" s="157"/>
      <c r="S98" s="157"/>
      <c r="T98" s="157"/>
      <c r="U98" s="157"/>
      <c r="V98" s="157"/>
      <c r="W98" s="157"/>
      <c r="X98" s="157"/>
      <c r="Y98" s="157"/>
      <c r="Z98" s="147"/>
      <c r="AA98" s="147"/>
      <c r="AB98" s="147"/>
      <c r="AC98" s="147"/>
      <c r="AD98" s="147"/>
      <c r="AE98" s="147"/>
      <c r="AF98" s="147"/>
      <c r="AG98" s="147" t="s">
        <v>305</v>
      </c>
      <c r="AH98" s="147">
        <v>0</v>
      </c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3" x14ac:dyDescent="0.2">
      <c r="A99" s="154"/>
      <c r="B99" s="155"/>
      <c r="C99" s="188" t="s">
        <v>1687</v>
      </c>
      <c r="D99" s="159"/>
      <c r="E99" s="160">
        <v>14</v>
      </c>
      <c r="F99" s="157"/>
      <c r="G99" s="157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305</v>
      </c>
      <c r="AH99" s="147">
        <v>0</v>
      </c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2">
      <c r="A100" s="173">
        <v>25</v>
      </c>
      <c r="B100" s="174" t="s">
        <v>1688</v>
      </c>
      <c r="C100" s="187" t="s">
        <v>1689</v>
      </c>
      <c r="D100" s="175" t="s">
        <v>355</v>
      </c>
      <c r="E100" s="176">
        <v>7</v>
      </c>
      <c r="F100" s="177"/>
      <c r="G100" s="178">
        <f>ROUND(E100*F100,2)</f>
        <v>0</v>
      </c>
      <c r="H100" s="158"/>
      <c r="I100" s="157">
        <f>ROUND(E100*H100,2)</f>
        <v>0</v>
      </c>
      <c r="J100" s="158"/>
      <c r="K100" s="157">
        <f>ROUND(E100*J100,2)</f>
        <v>0</v>
      </c>
      <c r="L100" s="157">
        <v>21</v>
      </c>
      <c r="M100" s="157">
        <f>G100*(1+L100/100)</f>
        <v>0</v>
      </c>
      <c r="N100" s="156">
        <v>1.97E-3</v>
      </c>
      <c r="O100" s="156">
        <f>ROUND(E100*N100,2)</f>
        <v>0.01</v>
      </c>
      <c r="P100" s="156">
        <v>0</v>
      </c>
      <c r="Q100" s="156">
        <f>ROUND(E100*P100,2)</f>
        <v>0</v>
      </c>
      <c r="R100" s="157"/>
      <c r="S100" s="157" t="s">
        <v>1583</v>
      </c>
      <c r="T100" s="157" t="s">
        <v>1584</v>
      </c>
      <c r="U100" s="157">
        <v>0</v>
      </c>
      <c r="V100" s="157">
        <f>ROUND(E100*U100,2)</f>
        <v>0</v>
      </c>
      <c r="W100" s="157"/>
      <c r="X100" s="157" t="s">
        <v>301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1674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2" x14ac:dyDescent="0.2">
      <c r="A101" s="154"/>
      <c r="B101" s="155"/>
      <c r="C101" s="274" t="s">
        <v>1690</v>
      </c>
      <c r="D101" s="275"/>
      <c r="E101" s="275"/>
      <c r="F101" s="275"/>
      <c r="G101" s="275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319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">
      <c r="A102" s="154"/>
      <c r="B102" s="155"/>
      <c r="C102" s="188" t="s">
        <v>1691</v>
      </c>
      <c r="D102" s="159"/>
      <c r="E102" s="160"/>
      <c r="F102" s="157"/>
      <c r="G102" s="157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305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3" x14ac:dyDescent="0.2">
      <c r="A103" s="154"/>
      <c r="B103" s="155"/>
      <c r="C103" s="188" t="s">
        <v>1692</v>
      </c>
      <c r="D103" s="159"/>
      <c r="E103" s="160">
        <v>7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">
      <c r="A104" s="173">
        <v>26</v>
      </c>
      <c r="B104" s="174" t="s">
        <v>1693</v>
      </c>
      <c r="C104" s="187" t="s">
        <v>1694</v>
      </c>
      <c r="D104" s="175" t="s">
        <v>355</v>
      </c>
      <c r="E104" s="176">
        <v>28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3.0400000000000002E-3</v>
      </c>
      <c r="O104" s="156">
        <f>ROUND(E104*N104,2)</f>
        <v>0.09</v>
      </c>
      <c r="P104" s="156">
        <v>0</v>
      </c>
      <c r="Q104" s="156">
        <f>ROUND(E104*P104,2)</f>
        <v>0</v>
      </c>
      <c r="R104" s="157"/>
      <c r="S104" s="157" t="s">
        <v>1583</v>
      </c>
      <c r="T104" s="157" t="s">
        <v>1584</v>
      </c>
      <c r="U104" s="157">
        <v>0</v>
      </c>
      <c r="V104" s="157">
        <f>ROUND(E104*U104,2)</f>
        <v>0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1674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2" x14ac:dyDescent="0.2">
      <c r="A105" s="154"/>
      <c r="B105" s="155"/>
      <c r="C105" s="274" t="s">
        <v>1695</v>
      </c>
      <c r="D105" s="275"/>
      <c r="E105" s="275"/>
      <c r="F105" s="275"/>
      <c r="G105" s="275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319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2" x14ac:dyDescent="0.2">
      <c r="A106" s="154"/>
      <c r="B106" s="155"/>
      <c r="C106" s="188" t="s">
        <v>1642</v>
      </c>
      <c r="D106" s="159"/>
      <c r="E106" s="160"/>
      <c r="F106" s="157"/>
      <c r="G106" s="157"/>
      <c r="H106" s="157"/>
      <c r="I106" s="157"/>
      <c r="J106" s="157"/>
      <c r="K106" s="157"/>
      <c r="L106" s="157"/>
      <c r="M106" s="157"/>
      <c r="N106" s="156"/>
      <c r="O106" s="156"/>
      <c r="P106" s="156"/>
      <c r="Q106" s="156"/>
      <c r="R106" s="157"/>
      <c r="S106" s="157"/>
      <c r="T106" s="157"/>
      <c r="U106" s="157"/>
      <c r="V106" s="157"/>
      <c r="W106" s="157"/>
      <c r="X106" s="157"/>
      <c r="Y106" s="157"/>
      <c r="Z106" s="147"/>
      <c r="AA106" s="147"/>
      <c r="AB106" s="147"/>
      <c r="AC106" s="147"/>
      <c r="AD106" s="147"/>
      <c r="AE106" s="147"/>
      <c r="AF106" s="147"/>
      <c r="AG106" s="147" t="s">
        <v>305</v>
      </c>
      <c r="AH106" s="147">
        <v>0</v>
      </c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3" x14ac:dyDescent="0.2">
      <c r="A107" s="154"/>
      <c r="B107" s="155"/>
      <c r="C107" s="188" t="s">
        <v>1643</v>
      </c>
      <c r="D107" s="159"/>
      <c r="E107" s="160">
        <v>28</v>
      </c>
      <c r="F107" s="157"/>
      <c r="G107" s="157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305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2.5" outlineLevel="1" x14ac:dyDescent="0.2">
      <c r="A108" s="173">
        <v>27</v>
      </c>
      <c r="B108" s="174" t="s">
        <v>1696</v>
      </c>
      <c r="C108" s="187" t="s">
        <v>1697</v>
      </c>
      <c r="D108" s="175" t="s">
        <v>355</v>
      </c>
      <c r="E108" s="176">
        <v>10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1.3699999999999999E-3</v>
      </c>
      <c r="O108" s="156">
        <f>ROUND(E108*N108,2)</f>
        <v>0.01</v>
      </c>
      <c r="P108" s="156">
        <v>0</v>
      </c>
      <c r="Q108" s="156">
        <f>ROUND(E108*P108,2)</f>
        <v>0</v>
      </c>
      <c r="R108" s="157"/>
      <c r="S108" s="157" t="s">
        <v>1583</v>
      </c>
      <c r="T108" s="157" t="s">
        <v>1584</v>
      </c>
      <c r="U108" s="157">
        <v>0</v>
      </c>
      <c r="V108" s="157">
        <f>ROUND(E108*U108,2)</f>
        <v>0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1674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">
      <c r="A109" s="154"/>
      <c r="B109" s="155"/>
      <c r="C109" s="274" t="s">
        <v>1698</v>
      </c>
      <c r="D109" s="275"/>
      <c r="E109" s="275"/>
      <c r="F109" s="275"/>
      <c r="G109" s="275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319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2" x14ac:dyDescent="0.2">
      <c r="A110" s="154"/>
      <c r="B110" s="155"/>
      <c r="C110" s="188" t="s">
        <v>1699</v>
      </c>
      <c r="D110" s="159"/>
      <c r="E110" s="160"/>
      <c r="F110" s="157"/>
      <c r="G110" s="157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305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3" x14ac:dyDescent="0.2">
      <c r="A111" s="154"/>
      <c r="B111" s="155"/>
      <c r="C111" s="188" t="s">
        <v>819</v>
      </c>
      <c r="D111" s="159"/>
      <c r="E111" s="160">
        <v>10</v>
      </c>
      <c r="F111" s="157"/>
      <c r="G111" s="15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305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ht="22.5" outlineLevel="1" x14ac:dyDescent="0.2">
      <c r="A112" s="173">
        <v>28</v>
      </c>
      <c r="B112" s="174" t="s">
        <v>1700</v>
      </c>
      <c r="C112" s="187" t="s">
        <v>1701</v>
      </c>
      <c r="D112" s="175" t="s">
        <v>355</v>
      </c>
      <c r="E112" s="176">
        <v>18</v>
      </c>
      <c r="F112" s="177"/>
      <c r="G112" s="178">
        <f>ROUND(E112*F112,2)</f>
        <v>0</v>
      </c>
      <c r="H112" s="158"/>
      <c r="I112" s="157">
        <f>ROUND(E112*H112,2)</f>
        <v>0</v>
      </c>
      <c r="J112" s="158"/>
      <c r="K112" s="157">
        <f>ROUND(E112*J112,2)</f>
        <v>0</v>
      </c>
      <c r="L112" s="157">
        <v>21</v>
      </c>
      <c r="M112" s="157">
        <f>G112*(1+L112/100)</f>
        <v>0</v>
      </c>
      <c r="N112" s="156">
        <v>6.3000000000000003E-4</v>
      </c>
      <c r="O112" s="156">
        <f>ROUND(E112*N112,2)</f>
        <v>0.01</v>
      </c>
      <c r="P112" s="156">
        <v>0</v>
      </c>
      <c r="Q112" s="156">
        <f>ROUND(E112*P112,2)</f>
        <v>0</v>
      </c>
      <c r="R112" s="157"/>
      <c r="S112" s="157" t="s">
        <v>1583</v>
      </c>
      <c r="T112" s="157" t="s">
        <v>1584</v>
      </c>
      <c r="U112" s="157">
        <v>0</v>
      </c>
      <c r="V112" s="157">
        <f>ROUND(E112*U112,2)</f>
        <v>0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1674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2" x14ac:dyDescent="0.2">
      <c r="A113" s="154"/>
      <c r="B113" s="155"/>
      <c r="C113" s="274" t="s">
        <v>1702</v>
      </c>
      <c r="D113" s="275"/>
      <c r="E113" s="275"/>
      <c r="F113" s="275"/>
      <c r="G113" s="275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319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2" x14ac:dyDescent="0.2">
      <c r="A114" s="154"/>
      <c r="B114" s="155"/>
      <c r="C114" s="188" t="s">
        <v>1622</v>
      </c>
      <c r="D114" s="159"/>
      <c r="E114" s="160"/>
      <c r="F114" s="157"/>
      <c r="G114" s="157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3" x14ac:dyDescent="0.2">
      <c r="A115" s="154"/>
      <c r="B115" s="155"/>
      <c r="C115" s="188" t="s">
        <v>1623</v>
      </c>
      <c r="D115" s="159"/>
      <c r="E115" s="160">
        <v>18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0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ht="22.5" outlineLevel="1" x14ac:dyDescent="0.2">
      <c r="A116" s="173">
        <v>29</v>
      </c>
      <c r="B116" s="174" t="s">
        <v>1703</v>
      </c>
      <c r="C116" s="187" t="s">
        <v>1704</v>
      </c>
      <c r="D116" s="175" t="s">
        <v>355</v>
      </c>
      <c r="E116" s="176">
        <v>20</v>
      </c>
      <c r="F116" s="177"/>
      <c r="G116" s="178">
        <f>ROUND(E116*F116,2)</f>
        <v>0</v>
      </c>
      <c r="H116" s="158"/>
      <c r="I116" s="157">
        <f>ROUND(E116*H116,2)</f>
        <v>0</v>
      </c>
      <c r="J116" s="158"/>
      <c r="K116" s="157">
        <f>ROUND(E116*J116,2)</f>
        <v>0</v>
      </c>
      <c r="L116" s="157">
        <v>21</v>
      </c>
      <c r="M116" s="157">
        <f>G116*(1+L116/100)</f>
        <v>0</v>
      </c>
      <c r="N116" s="156">
        <v>1.2999999999999999E-3</v>
      </c>
      <c r="O116" s="156">
        <f>ROUND(E116*N116,2)</f>
        <v>0.03</v>
      </c>
      <c r="P116" s="156">
        <v>0</v>
      </c>
      <c r="Q116" s="156">
        <f>ROUND(E116*P116,2)</f>
        <v>0</v>
      </c>
      <c r="R116" s="157"/>
      <c r="S116" s="157" t="s">
        <v>1583</v>
      </c>
      <c r="T116" s="157" t="s">
        <v>1584</v>
      </c>
      <c r="U116" s="157">
        <v>0</v>
      </c>
      <c r="V116" s="157">
        <f>ROUND(E116*U116,2)</f>
        <v>0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1674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2" x14ac:dyDescent="0.2">
      <c r="A117" s="154"/>
      <c r="B117" s="155"/>
      <c r="C117" s="274" t="s">
        <v>1705</v>
      </c>
      <c r="D117" s="275"/>
      <c r="E117" s="275"/>
      <c r="F117" s="275"/>
      <c r="G117" s="275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319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2" x14ac:dyDescent="0.2">
      <c r="A118" s="154"/>
      <c r="B118" s="155"/>
      <c r="C118" s="188" t="s">
        <v>1706</v>
      </c>
      <c r="D118" s="159"/>
      <c r="E118" s="160"/>
      <c r="F118" s="157"/>
      <c r="G118" s="157"/>
      <c r="H118" s="157"/>
      <c r="I118" s="157"/>
      <c r="J118" s="157"/>
      <c r="K118" s="157"/>
      <c r="L118" s="157"/>
      <c r="M118" s="157"/>
      <c r="N118" s="156"/>
      <c r="O118" s="156"/>
      <c r="P118" s="156"/>
      <c r="Q118" s="156"/>
      <c r="R118" s="157"/>
      <c r="S118" s="157"/>
      <c r="T118" s="157"/>
      <c r="U118" s="157"/>
      <c r="V118" s="157"/>
      <c r="W118" s="157"/>
      <c r="X118" s="157"/>
      <c r="Y118" s="157"/>
      <c r="Z118" s="147"/>
      <c r="AA118" s="147"/>
      <c r="AB118" s="147"/>
      <c r="AC118" s="147"/>
      <c r="AD118" s="147"/>
      <c r="AE118" s="147"/>
      <c r="AF118" s="147"/>
      <c r="AG118" s="147" t="s">
        <v>305</v>
      </c>
      <c r="AH118" s="147">
        <v>0</v>
      </c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3" x14ac:dyDescent="0.2">
      <c r="A119" s="154"/>
      <c r="B119" s="155"/>
      <c r="C119" s="188" t="s">
        <v>1707</v>
      </c>
      <c r="D119" s="159"/>
      <c r="E119" s="160">
        <v>20</v>
      </c>
      <c r="F119" s="157"/>
      <c r="G119" s="157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305</v>
      </c>
      <c r="AH119" s="147">
        <v>0</v>
      </c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">
      <c r="A120" s="173">
        <v>30</v>
      </c>
      <c r="B120" s="174" t="s">
        <v>1708</v>
      </c>
      <c r="C120" s="187" t="s">
        <v>1709</v>
      </c>
      <c r="D120" s="175" t="s">
        <v>355</v>
      </c>
      <c r="E120" s="176">
        <v>34</v>
      </c>
      <c r="F120" s="177"/>
      <c r="G120" s="178">
        <f>ROUND(E120*F120,2)</f>
        <v>0</v>
      </c>
      <c r="H120" s="158"/>
      <c r="I120" s="157">
        <f>ROUND(E120*H120,2)</f>
        <v>0</v>
      </c>
      <c r="J120" s="158"/>
      <c r="K120" s="157">
        <f>ROUND(E120*J120,2)</f>
        <v>0</v>
      </c>
      <c r="L120" s="157">
        <v>21</v>
      </c>
      <c r="M120" s="157">
        <f>G120*(1+L120/100)</f>
        <v>0</v>
      </c>
      <c r="N120" s="156">
        <v>5.0000000000000001E-4</v>
      </c>
      <c r="O120" s="156">
        <f>ROUND(E120*N120,2)</f>
        <v>0.02</v>
      </c>
      <c r="P120" s="156">
        <v>0</v>
      </c>
      <c r="Q120" s="156">
        <f>ROUND(E120*P120,2)</f>
        <v>0</v>
      </c>
      <c r="R120" s="157"/>
      <c r="S120" s="157" t="s">
        <v>1583</v>
      </c>
      <c r="T120" s="157" t="s">
        <v>1584</v>
      </c>
      <c r="U120" s="157">
        <v>0</v>
      </c>
      <c r="V120" s="157">
        <f>ROUND(E120*U120,2)</f>
        <v>0</v>
      </c>
      <c r="W120" s="157"/>
      <c r="X120" s="157" t="s">
        <v>301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1674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2" x14ac:dyDescent="0.2">
      <c r="A121" s="154"/>
      <c r="B121" s="155"/>
      <c r="C121" s="274" t="s">
        <v>1710</v>
      </c>
      <c r="D121" s="275"/>
      <c r="E121" s="275"/>
      <c r="F121" s="275"/>
      <c r="G121" s="275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319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2" x14ac:dyDescent="0.2">
      <c r="A122" s="154"/>
      <c r="B122" s="155"/>
      <c r="C122" s="188" t="s">
        <v>1711</v>
      </c>
      <c r="D122" s="159"/>
      <c r="E122" s="160"/>
      <c r="F122" s="157"/>
      <c r="G122" s="157"/>
      <c r="H122" s="157"/>
      <c r="I122" s="157"/>
      <c r="J122" s="157"/>
      <c r="K122" s="157"/>
      <c r="L122" s="157"/>
      <c r="M122" s="157"/>
      <c r="N122" s="156"/>
      <c r="O122" s="156"/>
      <c r="P122" s="156"/>
      <c r="Q122" s="156"/>
      <c r="R122" s="157"/>
      <c r="S122" s="157"/>
      <c r="T122" s="157"/>
      <c r="U122" s="157"/>
      <c r="V122" s="157"/>
      <c r="W122" s="157"/>
      <c r="X122" s="157"/>
      <c r="Y122" s="157"/>
      <c r="Z122" s="147"/>
      <c r="AA122" s="147"/>
      <c r="AB122" s="147"/>
      <c r="AC122" s="147"/>
      <c r="AD122" s="147"/>
      <c r="AE122" s="147"/>
      <c r="AF122" s="147"/>
      <c r="AG122" s="147" t="s">
        <v>305</v>
      </c>
      <c r="AH122" s="147">
        <v>0</v>
      </c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3" x14ac:dyDescent="0.2">
      <c r="A123" s="154"/>
      <c r="B123" s="155"/>
      <c r="C123" s="188" t="s">
        <v>1712</v>
      </c>
      <c r="D123" s="159"/>
      <c r="E123" s="160">
        <v>34</v>
      </c>
      <c r="F123" s="157"/>
      <c r="G123" s="157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305</v>
      </c>
      <c r="AH123" s="147">
        <v>0</v>
      </c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2">
      <c r="A124" s="173">
        <v>31</v>
      </c>
      <c r="B124" s="174" t="s">
        <v>1713</v>
      </c>
      <c r="C124" s="187" t="s">
        <v>1714</v>
      </c>
      <c r="D124" s="175" t="s">
        <v>355</v>
      </c>
      <c r="E124" s="176">
        <v>14</v>
      </c>
      <c r="F124" s="177"/>
      <c r="G124" s="178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6">
        <v>1.5299999999999999E-3</v>
      </c>
      <c r="O124" s="156">
        <f>ROUND(E124*N124,2)</f>
        <v>0.02</v>
      </c>
      <c r="P124" s="156">
        <v>0</v>
      </c>
      <c r="Q124" s="156">
        <f>ROUND(E124*P124,2)</f>
        <v>0</v>
      </c>
      <c r="R124" s="157"/>
      <c r="S124" s="157" t="s">
        <v>1583</v>
      </c>
      <c r="T124" s="157" t="s">
        <v>1584</v>
      </c>
      <c r="U124" s="157">
        <v>0</v>
      </c>
      <c r="V124" s="157">
        <f>ROUND(E124*U124,2)</f>
        <v>0</v>
      </c>
      <c r="W124" s="157"/>
      <c r="X124" s="157" t="s">
        <v>301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1674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2" x14ac:dyDescent="0.2">
      <c r="A125" s="154"/>
      <c r="B125" s="155"/>
      <c r="C125" s="274" t="s">
        <v>1715</v>
      </c>
      <c r="D125" s="275"/>
      <c r="E125" s="275"/>
      <c r="F125" s="275"/>
      <c r="G125" s="275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319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2" x14ac:dyDescent="0.2">
      <c r="A126" s="154"/>
      <c r="B126" s="155"/>
      <c r="C126" s="188" t="s">
        <v>1686</v>
      </c>
      <c r="D126" s="159"/>
      <c r="E126" s="160"/>
      <c r="F126" s="157"/>
      <c r="G126" s="157"/>
      <c r="H126" s="157"/>
      <c r="I126" s="157"/>
      <c r="J126" s="157"/>
      <c r="K126" s="157"/>
      <c r="L126" s="157"/>
      <c r="M126" s="157"/>
      <c r="N126" s="156"/>
      <c r="O126" s="156"/>
      <c r="P126" s="156"/>
      <c r="Q126" s="156"/>
      <c r="R126" s="157"/>
      <c r="S126" s="157"/>
      <c r="T126" s="157"/>
      <c r="U126" s="157"/>
      <c r="V126" s="157"/>
      <c r="W126" s="157"/>
      <c r="X126" s="157"/>
      <c r="Y126" s="157"/>
      <c r="Z126" s="147"/>
      <c r="AA126" s="147"/>
      <c r="AB126" s="147"/>
      <c r="AC126" s="147"/>
      <c r="AD126" s="147"/>
      <c r="AE126" s="147"/>
      <c r="AF126" s="147"/>
      <c r="AG126" s="147" t="s">
        <v>305</v>
      </c>
      <c r="AH126" s="147">
        <v>0</v>
      </c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3" x14ac:dyDescent="0.2">
      <c r="A127" s="154"/>
      <c r="B127" s="155"/>
      <c r="C127" s="188" t="s">
        <v>1687</v>
      </c>
      <c r="D127" s="159"/>
      <c r="E127" s="160">
        <v>14</v>
      </c>
      <c r="F127" s="157"/>
      <c r="G127" s="157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305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ht="22.5" outlineLevel="1" x14ac:dyDescent="0.2">
      <c r="A128" s="173">
        <v>32</v>
      </c>
      <c r="B128" s="174" t="s">
        <v>1716</v>
      </c>
      <c r="C128" s="187" t="s">
        <v>1717</v>
      </c>
      <c r="D128" s="175" t="s">
        <v>314</v>
      </c>
      <c r="E128" s="176">
        <v>12</v>
      </c>
      <c r="F128" s="177"/>
      <c r="G128" s="178">
        <f>ROUND(E128*F128,2)</f>
        <v>0</v>
      </c>
      <c r="H128" s="158"/>
      <c r="I128" s="157">
        <f>ROUND(E128*H128,2)</f>
        <v>0</v>
      </c>
      <c r="J128" s="158"/>
      <c r="K128" s="157">
        <f>ROUND(E128*J128,2)</f>
        <v>0</v>
      </c>
      <c r="L128" s="157">
        <v>21</v>
      </c>
      <c r="M128" s="157">
        <f>G128*(1+L128/100)</f>
        <v>0</v>
      </c>
      <c r="N128" s="156">
        <v>0</v>
      </c>
      <c r="O128" s="156">
        <f>ROUND(E128*N128,2)</f>
        <v>0</v>
      </c>
      <c r="P128" s="156">
        <v>0</v>
      </c>
      <c r="Q128" s="156">
        <f>ROUND(E128*P128,2)</f>
        <v>0</v>
      </c>
      <c r="R128" s="157"/>
      <c r="S128" s="157" t="s">
        <v>1583</v>
      </c>
      <c r="T128" s="157" t="s">
        <v>1584</v>
      </c>
      <c r="U128" s="157">
        <v>0</v>
      </c>
      <c r="V128" s="157">
        <f>ROUND(E128*U128,2)</f>
        <v>0</v>
      </c>
      <c r="W128" s="157"/>
      <c r="X128" s="157" t="s">
        <v>301</v>
      </c>
      <c r="Y128" s="157" t="s">
        <v>302</v>
      </c>
      <c r="Z128" s="147"/>
      <c r="AA128" s="147"/>
      <c r="AB128" s="147"/>
      <c r="AC128" s="147"/>
      <c r="AD128" s="147"/>
      <c r="AE128" s="147"/>
      <c r="AF128" s="147"/>
      <c r="AG128" s="147" t="s">
        <v>1674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2" x14ac:dyDescent="0.2">
      <c r="A129" s="154"/>
      <c r="B129" s="155"/>
      <c r="C129" s="274" t="s">
        <v>1718</v>
      </c>
      <c r="D129" s="275"/>
      <c r="E129" s="275"/>
      <c r="F129" s="275"/>
      <c r="G129" s="275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319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2" x14ac:dyDescent="0.2">
      <c r="A130" s="154"/>
      <c r="B130" s="155"/>
      <c r="C130" s="188" t="s">
        <v>1719</v>
      </c>
      <c r="D130" s="159"/>
      <c r="E130" s="160"/>
      <c r="F130" s="157"/>
      <c r="G130" s="157"/>
      <c r="H130" s="157"/>
      <c r="I130" s="157"/>
      <c r="J130" s="157"/>
      <c r="K130" s="157"/>
      <c r="L130" s="157"/>
      <c r="M130" s="157"/>
      <c r="N130" s="156"/>
      <c r="O130" s="156"/>
      <c r="P130" s="156"/>
      <c r="Q130" s="156"/>
      <c r="R130" s="157"/>
      <c r="S130" s="157"/>
      <c r="T130" s="157"/>
      <c r="U130" s="157"/>
      <c r="V130" s="157"/>
      <c r="W130" s="157"/>
      <c r="X130" s="157"/>
      <c r="Y130" s="157"/>
      <c r="Z130" s="147"/>
      <c r="AA130" s="147"/>
      <c r="AB130" s="147"/>
      <c r="AC130" s="147"/>
      <c r="AD130" s="147"/>
      <c r="AE130" s="147"/>
      <c r="AF130" s="147"/>
      <c r="AG130" s="147" t="s">
        <v>305</v>
      </c>
      <c r="AH130" s="147">
        <v>0</v>
      </c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3" x14ac:dyDescent="0.2">
      <c r="A131" s="154"/>
      <c r="B131" s="155"/>
      <c r="C131" s="188" t="s">
        <v>1720</v>
      </c>
      <c r="D131" s="159"/>
      <c r="E131" s="160">
        <v>12</v>
      </c>
      <c r="F131" s="157"/>
      <c r="G131" s="157"/>
      <c r="H131" s="157"/>
      <c r="I131" s="157"/>
      <c r="J131" s="157"/>
      <c r="K131" s="157"/>
      <c r="L131" s="157"/>
      <c r="M131" s="157"/>
      <c r="N131" s="156"/>
      <c r="O131" s="156"/>
      <c r="P131" s="156"/>
      <c r="Q131" s="156"/>
      <c r="R131" s="157"/>
      <c r="S131" s="157"/>
      <c r="T131" s="157"/>
      <c r="U131" s="157"/>
      <c r="V131" s="157"/>
      <c r="W131" s="157"/>
      <c r="X131" s="157"/>
      <c r="Y131" s="157"/>
      <c r="Z131" s="147"/>
      <c r="AA131" s="147"/>
      <c r="AB131" s="147"/>
      <c r="AC131" s="147"/>
      <c r="AD131" s="147"/>
      <c r="AE131" s="147"/>
      <c r="AF131" s="147"/>
      <c r="AG131" s="147" t="s">
        <v>305</v>
      </c>
      <c r="AH131" s="147">
        <v>0</v>
      </c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ht="22.5" outlineLevel="1" x14ac:dyDescent="0.2">
      <c r="A132" s="173">
        <v>33</v>
      </c>
      <c r="B132" s="174" t="s">
        <v>1721</v>
      </c>
      <c r="C132" s="187" t="s">
        <v>1722</v>
      </c>
      <c r="D132" s="175" t="s">
        <v>314</v>
      </c>
      <c r="E132" s="176">
        <v>8</v>
      </c>
      <c r="F132" s="177"/>
      <c r="G132" s="178">
        <f>ROUND(E132*F132,2)</f>
        <v>0</v>
      </c>
      <c r="H132" s="158"/>
      <c r="I132" s="157">
        <f>ROUND(E132*H132,2)</f>
        <v>0</v>
      </c>
      <c r="J132" s="158"/>
      <c r="K132" s="157">
        <f>ROUND(E132*J132,2)</f>
        <v>0</v>
      </c>
      <c r="L132" s="157">
        <v>21</v>
      </c>
      <c r="M132" s="157">
        <f>G132*(1+L132/100)</f>
        <v>0</v>
      </c>
      <c r="N132" s="156">
        <v>0</v>
      </c>
      <c r="O132" s="156">
        <f>ROUND(E132*N132,2)</f>
        <v>0</v>
      </c>
      <c r="P132" s="156">
        <v>0</v>
      </c>
      <c r="Q132" s="156">
        <f>ROUND(E132*P132,2)</f>
        <v>0</v>
      </c>
      <c r="R132" s="157"/>
      <c r="S132" s="157" t="s">
        <v>1583</v>
      </c>
      <c r="T132" s="157" t="s">
        <v>1584</v>
      </c>
      <c r="U132" s="157">
        <v>0</v>
      </c>
      <c r="V132" s="157">
        <f>ROUND(E132*U132,2)</f>
        <v>0</v>
      </c>
      <c r="W132" s="157"/>
      <c r="X132" s="157" t="s">
        <v>301</v>
      </c>
      <c r="Y132" s="157" t="s">
        <v>302</v>
      </c>
      <c r="Z132" s="147"/>
      <c r="AA132" s="147"/>
      <c r="AB132" s="147"/>
      <c r="AC132" s="147"/>
      <c r="AD132" s="147"/>
      <c r="AE132" s="147"/>
      <c r="AF132" s="147"/>
      <c r="AG132" s="147" t="s">
        <v>1674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2" x14ac:dyDescent="0.2">
      <c r="A133" s="154"/>
      <c r="B133" s="155"/>
      <c r="C133" s="274" t="s">
        <v>1723</v>
      </c>
      <c r="D133" s="275"/>
      <c r="E133" s="275"/>
      <c r="F133" s="275"/>
      <c r="G133" s="275"/>
      <c r="H133" s="157"/>
      <c r="I133" s="157"/>
      <c r="J133" s="157"/>
      <c r="K133" s="157"/>
      <c r="L133" s="157"/>
      <c r="M133" s="157"/>
      <c r="N133" s="156"/>
      <c r="O133" s="156"/>
      <c r="P133" s="156"/>
      <c r="Q133" s="156"/>
      <c r="R133" s="157"/>
      <c r="S133" s="157"/>
      <c r="T133" s="157"/>
      <c r="U133" s="157"/>
      <c r="V133" s="157"/>
      <c r="W133" s="157"/>
      <c r="X133" s="157"/>
      <c r="Y133" s="157"/>
      <c r="Z133" s="147"/>
      <c r="AA133" s="147"/>
      <c r="AB133" s="147"/>
      <c r="AC133" s="147"/>
      <c r="AD133" s="147"/>
      <c r="AE133" s="147"/>
      <c r="AF133" s="147"/>
      <c r="AG133" s="147" t="s">
        <v>319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2" x14ac:dyDescent="0.2">
      <c r="A134" s="154"/>
      <c r="B134" s="155"/>
      <c r="C134" s="188" t="s">
        <v>1638</v>
      </c>
      <c r="D134" s="159"/>
      <c r="E134" s="160"/>
      <c r="F134" s="157"/>
      <c r="G134" s="157"/>
      <c r="H134" s="157"/>
      <c r="I134" s="157"/>
      <c r="J134" s="157"/>
      <c r="K134" s="157"/>
      <c r="L134" s="157"/>
      <c r="M134" s="157"/>
      <c r="N134" s="156"/>
      <c r="O134" s="156"/>
      <c r="P134" s="156"/>
      <c r="Q134" s="156"/>
      <c r="R134" s="157"/>
      <c r="S134" s="157"/>
      <c r="T134" s="157"/>
      <c r="U134" s="157"/>
      <c r="V134" s="157"/>
      <c r="W134" s="157"/>
      <c r="X134" s="157"/>
      <c r="Y134" s="157"/>
      <c r="Z134" s="147"/>
      <c r="AA134" s="147"/>
      <c r="AB134" s="147"/>
      <c r="AC134" s="147"/>
      <c r="AD134" s="147"/>
      <c r="AE134" s="147"/>
      <c r="AF134" s="147"/>
      <c r="AG134" s="147" t="s">
        <v>305</v>
      </c>
      <c r="AH134" s="147">
        <v>0</v>
      </c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3" x14ac:dyDescent="0.2">
      <c r="A135" s="154"/>
      <c r="B135" s="155"/>
      <c r="C135" s="188" t="s">
        <v>182</v>
      </c>
      <c r="D135" s="159"/>
      <c r="E135" s="160">
        <v>8</v>
      </c>
      <c r="F135" s="157"/>
      <c r="G135" s="157"/>
      <c r="H135" s="157"/>
      <c r="I135" s="157"/>
      <c r="J135" s="157"/>
      <c r="K135" s="157"/>
      <c r="L135" s="157"/>
      <c r="M135" s="157"/>
      <c r="N135" s="156"/>
      <c r="O135" s="156"/>
      <c r="P135" s="156"/>
      <c r="Q135" s="156"/>
      <c r="R135" s="157"/>
      <c r="S135" s="157"/>
      <c r="T135" s="157"/>
      <c r="U135" s="157"/>
      <c r="V135" s="157"/>
      <c r="W135" s="157"/>
      <c r="X135" s="157"/>
      <c r="Y135" s="157"/>
      <c r="Z135" s="147"/>
      <c r="AA135" s="147"/>
      <c r="AB135" s="147"/>
      <c r="AC135" s="147"/>
      <c r="AD135" s="147"/>
      <c r="AE135" s="147"/>
      <c r="AF135" s="147"/>
      <c r="AG135" s="147" t="s">
        <v>305</v>
      </c>
      <c r="AH135" s="147">
        <v>0</v>
      </c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ht="22.5" outlineLevel="1" x14ac:dyDescent="0.2">
      <c r="A136" s="173">
        <v>34</v>
      </c>
      <c r="B136" s="174" t="s">
        <v>1724</v>
      </c>
      <c r="C136" s="187" t="s">
        <v>1725</v>
      </c>
      <c r="D136" s="175" t="s">
        <v>314</v>
      </c>
      <c r="E136" s="176">
        <v>1</v>
      </c>
      <c r="F136" s="177"/>
      <c r="G136" s="178">
        <f>ROUND(E136*F136,2)</f>
        <v>0</v>
      </c>
      <c r="H136" s="158"/>
      <c r="I136" s="157">
        <f>ROUND(E136*H136,2)</f>
        <v>0</v>
      </c>
      <c r="J136" s="158"/>
      <c r="K136" s="157">
        <f>ROUND(E136*J136,2)</f>
        <v>0</v>
      </c>
      <c r="L136" s="157">
        <v>21</v>
      </c>
      <c r="M136" s="157">
        <f>G136*(1+L136/100)</f>
        <v>0</v>
      </c>
      <c r="N136" s="156">
        <v>1.48E-3</v>
      </c>
      <c r="O136" s="156">
        <f>ROUND(E136*N136,2)</f>
        <v>0</v>
      </c>
      <c r="P136" s="156">
        <v>0</v>
      </c>
      <c r="Q136" s="156">
        <f>ROUND(E136*P136,2)</f>
        <v>0</v>
      </c>
      <c r="R136" s="157"/>
      <c r="S136" s="157" t="s">
        <v>1583</v>
      </c>
      <c r="T136" s="157" t="s">
        <v>1584</v>
      </c>
      <c r="U136" s="157">
        <v>0</v>
      </c>
      <c r="V136" s="157">
        <f>ROUND(E136*U136,2)</f>
        <v>0</v>
      </c>
      <c r="W136" s="157"/>
      <c r="X136" s="157" t="s">
        <v>301</v>
      </c>
      <c r="Y136" s="157" t="s">
        <v>302</v>
      </c>
      <c r="Z136" s="147"/>
      <c r="AA136" s="147"/>
      <c r="AB136" s="147"/>
      <c r="AC136" s="147"/>
      <c r="AD136" s="147"/>
      <c r="AE136" s="147"/>
      <c r="AF136" s="147"/>
      <c r="AG136" s="147" t="s">
        <v>1674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2" x14ac:dyDescent="0.2">
      <c r="A137" s="154"/>
      <c r="B137" s="155"/>
      <c r="C137" s="274" t="s">
        <v>1726</v>
      </c>
      <c r="D137" s="275"/>
      <c r="E137" s="275"/>
      <c r="F137" s="275"/>
      <c r="G137" s="275"/>
      <c r="H137" s="157"/>
      <c r="I137" s="157"/>
      <c r="J137" s="157"/>
      <c r="K137" s="157"/>
      <c r="L137" s="157"/>
      <c r="M137" s="157"/>
      <c r="N137" s="156"/>
      <c r="O137" s="156"/>
      <c r="P137" s="156"/>
      <c r="Q137" s="156"/>
      <c r="R137" s="157"/>
      <c r="S137" s="157"/>
      <c r="T137" s="157"/>
      <c r="U137" s="157"/>
      <c r="V137" s="157"/>
      <c r="W137" s="157"/>
      <c r="X137" s="157"/>
      <c r="Y137" s="157"/>
      <c r="Z137" s="147"/>
      <c r="AA137" s="147"/>
      <c r="AB137" s="147"/>
      <c r="AC137" s="147"/>
      <c r="AD137" s="147"/>
      <c r="AE137" s="147"/>
      <c r="AF137" s="147"/>
      <c r="AG137" s="147" t="s">
        <v>319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2" x14ac:dyDescent="0.2">
      <c r="A138" s="154"/>
      <c r="B138" s="155"/>
      <c r="C138" s="188" t="s">
        <v>1727</v>
      </c>
      <c r="D138" s="159"/>
      <c r="E138" s="160"/>
      <c r="F138" s="157"/>
      <c r="G138" s="157"/>
      <c r="H138" s="157"/>
      <c r="I138" s="157"/>
      <c r="J138" s="157"/>
      <c r="K138" s="157"/>
      <c r="L138" s="157"/>
      <c r="M138" s="157"/>
      <c r="N138" s="156"/>
      <c r="O138" s="156"/>
      <c r="P138" s="156"/>
      <c r="Q138" s="156"/>
      <c r="R138" s="157"/>
      <c r="S138" s="157"/>
      <c r="T138" s="157"/>
      <c r="U138" s="157"/>
      <c r="V138" s="157"/>
      <c r="W138" s="157"/>
      <c r="X138" s="157"/>
      <c r="Y138" s="157"/>
      <c r="Z138" s="147"/>
      <c r="AA138" s="147"/>
      <c r="AB138" s="147"/>
      <c r="AC138" s="147"/>
      <c r="AD138" s="147"/>
      <c r="AE138" s="147"/>
      <c r="AF138" s="147"/>
      <c r="AG138" s="147" t="s">
        <v>305</v>
      </c>
      <c r="AH138" s="147">
        <v>0</v>
      </c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3" x14ac:dyDescent="0.2">
      <c r="A139" s="154"/>
      <c r="B139" s="155"/>
      <c r="C139" s="188" t="s">
        <v>155</v>
      </c>
      <c r="D139" s="159"/>
      <c r="E139" s="160">
        <v>1</v>
      </c>
      <c r="F139" s="157"/>
      <c r="G139" s="157"/>
      <c r="H139" s="157"/>
      <c r="I139" s="157"/>
      <c r="J139" s="157"/>
      <c r="K139" s="157"/>
      <c r="L139" s="157"/>
      <c r="M139" s="157"/>
      <c r="N139" s="156"/>
      <c r="O139" s="156"/>
      <c r="P139" s="156"/>
      <c r="Q139" s="156"/>
      <c r="R139" s="157"/>
      <c r="S139" s="157"/>
      <c r="T139" s="157"/>
      <c r="U139" s="157"/>
      <c r="V139" s="157"/>
      <c r="W139" s="157"/>
      <c r="X139" s="157"/>
      <c r="Y139" s="157"/>
      <c r="Z139" s="147"/>
      <c r="AA139" s="147"/>
      <c r="AB139" s="147"/>
      <c r="AC139" s="147"/>
      <c r="AD139" s="147"/>
      <c r="AE139" s="147"/>
      <c r="AF139" s="147"/>
      <c r="AG139" s="147" t="s">
        <v>305</v>
      </c>
      <c r="AH139" s="147">
        <v>0</v>
      </c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ht="22.5" outlineLevel="1" x14ac:dyDescent="0.2">
      <c r="A140" s="173">
        <v>35</v>
      </c>
      <c r="B140" s="174" t="s">
        <v>1728</v>
      </c>
      <c r="C140" s="187" t="s">
        <v>1729</v>
      </c>
      <c r="D140" s="175" t="s">
        <v>314</v>
      </c>
      <c r="E140" s="176">
        <v>1</v>
      </c>
      <c r="F140" s="177"/>
      <c r="G140" s="178">
        <f>ROUND(E140*F140,2)</f>
        <v>0</v>
      </c>
      <c r="H140" s="158"/>
      <c r="I140" s="157">
        <f>ROUND(E140*H140,2)</f>
        <v>0</v>
      </c>
      <c r="J140" s="158"/>
      <c r="K140" s="157">
        <f>ROUND(E140*J140,2)</f>
        <v>0</v>
      </c>
      <c r="L140" s="157">
        <v>21</v>
      </c>
      <c r="M140" s="157">
        <f>G140*(1+L140/100)</f>
        <v>0</v>
      </c>
      <c r="N140" s="156">
        <v>6.0000000000000002E-5</v>
      </c>
      <c r="O140" s="156">
        <f>ROUND(E140*N140,2)</f>
        <v>0</v>
      </c>
      <c r="P140" s="156">
        <v>0</v>
      </c>
      <c r="Q140" s="156">
        <f>ROUND(E140*P140,2)</f>
        <v>0</v>
      </c>
      <c r="R140" s="157"/>
      <c r="S140" s="157" t="s">
        <v>1583</v>
      </c>
      <c r="T140" s="157" t="s">
        <v>1584</v>
      </c>
      <c r="U140" s="157">
        <v>0</v>
      </c>
      <c r="V140" s="157">
        <f>ROUND(E140*U140,2)</f>
        <v>0</v>
      </c>
      <c r="W140" s="157"/>
      <c r="X140" s="157" t="s">
        <v>301</v>
      </c>
      <c r="Y140" s="157" t="s">
        <v>302</v>
      </c>
      <c r="Z140" s="147"/>
      <c r="AA140" s="147"/>
      <c r="AB140" s="147"/>
      <c r="AC140" s="147"/>
      <c r="AD140" s="147"/>
      <c r="AE140" s="147"/>
      <c r="AF140" s="147"/>
      <c r="AG140" s="147" t="s">
        <v>1674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2" x14ac:dyDescent="0.2">
      <c r="A141" s="154"/>
      <c r="B141" s="155"/>
      <c r="C141" s="274" t="s">
        <v>1730</v>
      </c>
      <c r="D141" s="275"/>
      <c r="E141" s="275"/>
      <c r="F141" s="275"/>
      <c r="G141" s="275"/>
      <c r="H141" s="157"/>
      <c r="I141" s="157"/>
      <c r="J141" s="157"/>
      <c r="K141" s="157"/>
      <c r="L141" s="157"/>
      <c r="M141" s="157"/>
      <c r="N141" s="156"/>
      <c r="O141" s="156"/>
      <c r="P141" s="156"/>
      <c r="Q141" s="156"/>
      <c r="R141" s="157"/>
      <c r="S141" s="157"/>
      <c r="T141" s="157"/>
      <c r="U141" s="157"/>
      <c r="V141" s="157"/>
      <c r="W141" s="157"/>
      <c r="X141" s="157"/>
      <c r="Y141" s="157"/>
      <c r="Z141" s="147"/>
      <c r="AA141" s="147"/>
      <c r="AB141" s="147"/>
      <c r="AC141" s="147"/>
      <c r="AD141" s="147"/>
      <c r="AE141" s="147"/>
      <c r="AF141" s="147"/>
      <c r="AG141" s="147" t="s">
        <v>319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2" x14ac:dyDescent="0.2">
      <c r="A142" s="154"/>
      <c r="B142" s="155"/>
      <c r="C142" s="188" t="s">
        <v>1727</v>
      </c>
      <c r="D142" s="159"/>
      <c r="E142" s="160"/>
      <c r="F142" s="157"/>
      <c r="G142" s="157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305</v>
      </c>
      <c r="AH142" s="147">
        <v>0</v>
      </c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3" x14ac:dyDescent="0.2">
      <c r="A143" s="154"/>
      <c r="B143" s="155"/>
      <c r="C143" s="188" t="s">
        <v>155</v>
      </c>
      <c r="D143" s="159"/>
      <c r="E143" s="160">
        <v>1</v>
      </c>
      <c r="F143" s="157"/>
      <c r="G143" s="157"/>
      <c r="H143" s="157"/>
      <c r="I143" s="157"/>
      <c r="J143" s="157"/>
      <c r="K143" s="157"/>
      <c r="L143" s="157"/>
      <c r="M143" s="157"/>
      <c r="N143" s="156"/>
      <c r="O143" s="156"/>
      <c r="P143" s="156"/>
      <c r="Q143" s="156"/>
      <c r="R143" s="157"/>
      <c r="S143" s="157"/>
      <c r="T143" s="157"/>
      <c r="U143" s="157"/>
      <c r="V143" s="157"/>
      <c r="W143" s="157"/>
      <c r="X143" s="157"/>
      <c r="Y143" s="157"/>
      <c r="Z143" s="147"/>
      <c r="AA143" s="147"/>
      <c r="AB143" s="147"/>
      <c r="AC143" s="147"/>
      <c r="AD143" s="147"/>
      <c r="AE143" s="147"/>
      <c r="AF143" s="147"/>
      <c r="AG143" s="147" t="s">
        <v>305</v>
      </c>
      <c r="AH143" s="147">
        <v>0</v>
      </c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2">
      <c r="A144" s="173">
        <v>36</v>
      </c>
      <c r="B144" s="174" t="s">
        <v>1731</v>
      </c>
      <c r="C144" s="187" t="s">
        <v>1732</v>
      </c>
      <c r="D144" s="175" t="s">
        <v>314</v>
      </c>
      <c r="E144" s="176">
        <v>1</v>
      </c>
      <c r="F144" s="177"/>
      <c r="G144" s="178">
        <f>ROUND(E144*F144,2)</f>
        <v>0</v>
      </c>
      <c r="H144" s="158"/>
      <c r="I144" s="157">
        <f>ROUND(E144*H144,2)</f>
        <v>0</v>
      </c>
      <c r="J144" s="158"/>
      <c r="K144" s="157">
        <f>ROUND(E144*J144,2)</f>
        <v>0</v>
      </c>
      <c r="L144" s="157">
        <v>21</v>
      </c>
      <c r="M144" s="157">
        <f>G144*(1+L144/100)</f>
        <v>0</v>
      </c>
      <c r="N144" s="156">
        <v>2.9999999999999997E-4</v>
      </c>
      <c r="O144" s="156">
        <f>ROUND(E144*N144,2)</f>
        <v>0</v>
      </c>
      <c r="P144" s="156">
        <v>0</v>
      </c>
      <c r="Q144" s="156">
        <f>ROUND(E144*P144,2)</f>
        <v>0</v>
      </c>
      <c r="R144" s="157"/>
      <c r="S144" s="157" t="s">
        <v>1583</v>
      </c>
      <c r="T144" s="157" t="s">
        <v>1584</v>
      </c>
      <c r="U144" s="157">
        <v>0</v>
      </c>
      <c r="V144" s="157">
        <f>ROUND(E144*U144,2)</f>
        <v>0</v>
      </c>
      <c r="W144" s="157"/>
      <c r="X144" s="157" t="s">
        <v>334</v>
      </c>
      <c r="Y144" s="157" t="s">
        <v>302</v>
      </c>
      <c r="Z144" s="147"/>
      <c r="AA144" s="147"/>
      <c r="AB144" s="147"/>
      <c r="AC144" s="147"/>
      <c r="AD144" s="147"/>
      <c r="AE144" s="147"/>
      <c r="AF144" s="147"/>
      <c r="AG144" s="147" t="s">
        <v>1597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2" x14ac:dyDescent="0.2">
      <c r="A145" s="154"/>
      <c r="B145" s="155"/>
      <c r="C145" s="188" t="s">
        <v>1727</v>
      </c>
      <c r="D145" s="159"/>
      <c r="E145" s="160"/>
      <c r="F145" s="157"/>
      <c r="G145" s="157"/>
      <c r="H145" s="157"/>
      <c r="I145" s="157"/>
      <c r="J145" s="157"/>
      <c r="K145" s="157"/>
      <c r="L145" s="157"/>
      <c r="M145" s="157"/>
      <c r="N145" s="156"/>
      <c r="O145" s="156"/>
      <c r="P145" s="156"/>
      <c r="Q145" s="156"/>
      <c r="R145" s="157"/>
      <c r="S145" s="157"/>
      <c r="T145" s="157"/>
      <c r="U145" s="157"/>
      <c r="V145" s="157"/>
      <c r="W145" s="157"/>
      <c r="X145" s="157"/>
      <c r="Y145" s="157"/>
      <c r="Z145" s="147"/>
      <c r="AA145" s="147"/>
      <c r="AB145" s="147"/>
      <c r="AC145" s="147"/>
      <c r="AD145" s="147"/>
      <c r="AE145" s="147"/>
      <c r="AF145" s="147"/>
      <c r="AG145" s="147" t="s">
        <v>305</v>
      </c>
      <c r="AH145" s="147">
        <v>0</v>
      </c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3" x14ac:dyDescent="0.2">
      <c r="A146" s="154"/>
      <c r="B146" s="155"/>
      <c r="C146" s="188" t="s">
        <v>155</v>
      </c>
      <c r="D146" s="159"/>
      <c r="E146" s="160">
        <v>1</v>
      </c>
      <c r="F146" s="157"/>
      <c r="G146" s="157"/>
      <c r="H146" s="157"/>
      <c r="I146" s="157"/>
      <c r="J146" s="157"/>
      <c r="K146" s="157"/>
      <c r="L146" s="157"/>
      <c r="M146" s="157"/>
      <c r="N146" s="156"/>
      <c r="O146" s="156"/>
      <c r="P146" s="156"/>
      <c r="Q146" s="156"/>
      <c r="R146" s="157"/>
      <c r="S146" s="157"/>
      <c r="T146" s="157"/>
      <c r="U146" s="157"/>
      <c r="V146" s="157"/>
      <c r="W146" s="157"/>
      <c r="X146" s="157"/>
      <c r="Y146" s="157"/>
      <c r="Z146" s="147"/>
      <c r="AA146" s="147"/>
      <c r="AB146" s="147"/>
      <c r="AC146" s="147"/>
      <c r="AD146" s="147"/>
      <c r="AE146" s="147"/>
      <c r="AF146" s="147"/>
      <c r="AG146" s="147" t="s">
        <v>305</v>
      </c>
      <c r="AH146" s="147">
        <v>0</v>
      </c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1" x14ac:dyDescent="0.2">
      <c r="A147" s="173">
        <v>37</v>
      </c>
      <c r="B147" s="174" t="s">
        <v>1733</v>
      </c>
      <c r="C147" s="187" t="s">
        <v>1734</v>
      </c>
      <c r="D147" s="175" t="s">
        <v>314</v>
      </c>
      <c r="E147" s="176">
        <v>6</v>
      </c>
      <c r="F147" s="177"/>
      <c r="G147" s="178">
        <f>ROUND(E147*F147,2)</f>
        <v>0</v>
      </c>
      <c r="H147" s="158"/>
      <c r="I147" s="157">
        <f>ROUND(E147*H147,2)</f>
        <v>0</v>
      </c>
      <c r="J147" s="158"/>
      <c r="K147" s="157">
        <f>ROUND(E147*J147,2)</f>
        <v>0</v>
      </c>
      <c r="L147" s="157">
        <v>21</v>
      </c>
      <c r="M147" s="157">
        <f>G147*(1+L147/100)</f>
        <v>0</v>
      </c>
      <c r="N147" s="156">
        <v>4.0000000000000003E-5</v>
      </c>
      <c r="O147" s="156">
        <f>ROUND(E147*N147,2)</f>
        <v>0</v>
      </c>
      <c r="P147" s="156">
        <v>0</v>
      </c>
      <c r="Q147" s="156">
        <f>ROUND(E147*P147,2)</f>
        <v>0</v>
      </c>
      <c r="R147" s="157"/>
      <c r="S147" s="157" t="s">
        <v>1583</v>
      </c>
      <c r="T147" s="157" t="s">
        <v>1584</v>
      </c>
      <c r="U147" s="157">
        <v>0</v>
      </c>
      <c r="V147" s="157">
        <f>ROUND(E147*U147,2)</f>
        <v>0</v>
      </c>
      <c r="W147" s="157"/>
      <c r="X147" s="157" t="s">
        <v>301</v>
      </c>
      <c r="Y147" s="157" t="s">
        <v>302</v>
      </c>
      <c r="Z147" s="147"/>
      <c r="AA147" s="147"/>
      <c r="AB147" s="147"/>
      <c r="AC147" s="147"/>
      <c r="AD147" s="147"/>
      <c r="AE147" s="147"/>
      <c r="AF147" s="147"/>
      <c r="AG147" s="147" t="s">
        <v>1674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2" x14ac:dyDescent="0.2">
      <c r="A148" s="154"/>
      <c r="B148" s="155"/>
      <c r="C148" s="274" t="s">
        <v>1735</v>
      </c>
      <c r="D148" s="275"/>
      <c r="E148" s="275"/>
      <c r="F148" s="275"/>
      <c r="G148" s="275"/>
      <c r="H148" s="157"/>
      <c r="I148" s="157"/>
      <c r="J148" s="157"/>
      <c r="K148" s="157"/>
      <c r="L148" s="157"/>
      <c r="M148" s="157"/>
      <c r="N148" s="156"/>
      <c r="O148" s="156"/>
      <c r="P148" s="156"/>
      <c r="Q148" s="156"/>
      <c r="R148" s="157"/>
      <c r="S148" s="157"/>
      <c r="T148" s="157"/>
      <c r="U148" s="157"/>
      <c r="V148" s="157"/>
      <c r="W148" s="157"/>
      <c r="X148" s="157"/>
      <c r="Y148" s="157"/>
      <c r="Z148" s="147"/>
      <c r="AA148" s="147"/>
      <c r="AB148" s="147"/>
      <c r="AC148" s="147"/>
      <c r="AD148" s="147"/>
      <c r="AE148" s="147"/>
      <c r="AF148" s="147"/>
      <c r="AG148" s="147" t="s">
        <v>319</v>
      </c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2" x14ac:dyDescent="0.2">
      <c r="A149" s="154"/>
      <c r="B149" s="155"/>
      <c r="C149" s="188" t="s">
        <v>1736</v>
      </c>
      <c r="D149" s="159"/>
      <c r="E149" s="160"/>
      <c r="F149" s="157"/>
      <c r="G149" s="157"/>
      <c r="H149" s="157"/>
      <c r="I149" s="157"/>
      <c r="J149" s="157"/>
      <c r="K149" s="157"/>
      <c r="L149" s="157"/>
      <c r="M149" s="157"/>
      <c r="N149" s="156"/>
      <c r="O149" s="156"/>
      <c r="P149" s="156"/>
      <c r="Q149" s="156"/>
      <c r="R149" s="157"/>
      <c r="S149" s="157"/>
      <c r="T149" s="157"/>
      <c r="U149" s="157"/>
      <c r="V149" s="157"/>
      <c r="W149" s="157"/>
      <c r="X149" s="157"/>
      <c r="Y149" s="157"/>
      <c r="Z149" s="147"/>
      <c r="AA149" s="147"/>
      <c r="AB149" s="147"/>
      <c r="AC149" s="147"/>
      <c r="AD149" s="147"/>
      <c r="AE149" s="147"/>
      <c r="AF149" s="147"/>
      <c r="AG149" s="147" t="s">
        <v>305</v>
      </c>
      <c r="AH149" s="147">
        <v>0</v>
      </c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3" x14ac:dyDescent="0.2">
      <c r="A150" s="154"/>
      <c r="B150" s="155"/>
      <c r="C150" s="188" t="s">
        <v>169</v>
      </c>
      <c r="D150" s="159"/>
      <c r="E150" s="160">
        <v>6</v>
      </c>
      <c r="F150" s="157"/>
      <c r="G150" s="157"/>
      <c r="H150" s="157"/>
      <c r="I150" s="157"/>
      <c r="J150" s="157"/>
      <c r="K150" s="157"/>
      <c r="L150" s="157"/>
      <c r="M150" s="157"/>
      <c r="N150" s="156"/>
      <c r="O150" s="156"/>
      <c r="P150" s="156"/>
      <c r="Q150" s="156"/>
      <c r="R150" s="157"/>
      <c r="S150" s="157"/>
      <c r="T150" s="157"/>
      <c r="U150" s="157"/>
      <c r="V150" s="157"/>
      <c r="W150" s="157"/>
      <c r="X150" s="157"/>
      <c r="Y150" s="157"/>
      <c r="Z150" s="147"/>
      <c r="AA150" s="147"/>
      <c r="AB150" s="147"/>
      <c r="AC150" s="147"/>
      <c r="AD150" s="147"/>
      <c r="AE150" s="147"/>
      <c r="AF150" s="147"/>
      <c r="AG150" s="147" t="s">
        <v>305</v>
      </c>
      <c r="AH150" s="147">
        <v>0</v>
      </c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ht="22.5" outlineLevel="1" x14ac:dyDescent="0.2">
      <c r="A151" s="173">
        <v>38</v>
      </c>
      <c r="B151" s="174" t="s">
        <v>1737</v>
      </c>
      <c r="C151" s="187" t="s">
        <v>1738</v>
      </c>
      <c r="D151" s="175" t="s">
        <v>314</v>
      </c>
      <c r="E151" s="176">
        <v>4</v>
      </c>
      <c r="F151" s="177"/>
      <c r="G151" s="178">
        <f>ROUND(E151*F151,2)</f>
        <v>0</v>
      </c>
      <c r="H151" s="158"/>
      <c r="I151" s="157">
        <f>ROUND(E151*H151,2)</f>
        <v>0</v>
      </c>
      <c r="J151" s="158"/>
      <c r="K151" s="157">
        <f>ROUND(E151*J151,2)</f>
        <v>0</v>
      </c>
      <c r="L151" s="157">
        <v>21</v>
      </c>
      <c r="M151" s="157">
        <f>G151*(1+L151/100)</f>
        <v>0</v>
      </c>
      <c r="N151" s="156">
        <v>3.3E-4</v>
      </c>
      <c r="O151" s="156">
        <f>ROUND(E151*N151,2)</f>
        <v>0</v>
      </c>
      <c r="P151" s="156">
        <v>0</v>
      </c>
      <c r="Q151" s="156">
        <f>ROUND(E151*P151,2)</f>
        <v>0</v>
      </c>
      <c r="R151" s="157"/>
      <c r="S151" s="157" t="s">
        <v>1583</v>
      </c>
      <c r="T151" s="157" t="s">
        <v>1584</v>
      </c>
      <c r="U151" s="157">
        <v>0</v>
      </c>
      <c r="V151" s="157">
        <f>ROUND(E151*U151,2)</f>
        <v>0</v>
      </c>
      <c r="W151" s="157"/>
      <c r="X151" s="157" t="s">
        <v>334</v>
      </c>
      <c r="Y151" s="157" t="s">
        <v>302</v>
      </c>
      <c r="Z151" s="147"/>
      <c r="AA151" s="147"/>
      <c r="AB151" s="147"/>
      <c r="AC151" s="147"/>
      <c r="AD151" s="147"/>
      <c r="AE151" s="147"/>
      <c r="AF151" s="147"/>
      <c r="AG151" s="147" t="s">
        <v>1597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2" x14ac:dyDescent="0.2">
      <c r="A152" s="154"/>
      <c r="B152" s="155"/>
      <c r="C152" s="188" t="s">
        <v>1739</v>
      </c>
      <c r="D152" s="159"/>
      <c r="E152" s="160"/>
      <c r="F152" s="157"/>
      <c r="G152" s="157"/>
      <c r="H152" s="157"/>
      <c r="I152" s="157"/>
      <c r="J152" s="157"/>
      <c r="K152" s="157"/>
      <c r="L152" s="157"/>
      <c r="M152" s="157"/>
      <c r="N152" s="156"/>
      <c r="O152" s="156"/>
      <c r="P152" s="156"/>
      <c r="Q152" s="156"/>
      <c r="R152" s="157"/>
      <c r="S152" s="157"/>
      <c r="T152" s="157"/>
      <c r="U152" s="157"/>
      <c r="V152" s="157"/>
      <c r="W152" s="157"/>
      <c r="X152" s="157"/>
      <c r="Y152" s="157"/>
      <c r="Z152" s="147"/>
      <c r="AA152" s="147"/>
      <c r="AB152" s="147"/>
      <c r="AC152" s="147"/>
      <c r="AD152" s="147"/>
      <c r="AE152" s="147"/>
      <c r="AF152" s="147"/>
      <c r="AG152" s="147" t="s">
        <v>305</v>
      </c>
      <c r="AH152" s="147">
        <v>0</v>
      </c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3" x14ac:dyDescent="0.2">
      <c r="A153" s="154"/>
      <c r="B153" s="155"/>
      <c r="C153" s="188" t="s">
        <v>163</v>
      </c>
      <c r="D153" s="159"/>
      <c r="E153" s="160">
        <v>4</v>
      </c>
      <c r="F153" s="157"/>
      <c r="G153" s="157"/>
      <c r="H153" s="157"/>
      <c r="I153" s="157"/>
      <c r="J153" s="157"/>
      <c r="K153" s="157"/>
      <c r="L153" s="157"/>
      <c r="M153" s="157"/>
      <c r="N153" s="156"/>
      <c r="O153" s="156"/>
      <c r="P153" s="156"/>
      <c r="Q153" s="156"/>
      <c r="R153" s="157"/>
      <c r="S153" s="157"/>
      <c r="T153" s="157"/>
      <c r="U153" s="157"/>
      <c r="V153" s="157"/>
      <c r="W153" s="157"/>
      <c r="X153" s="157"/>
      <c r="Y153" s="157"/>
      <c r="Z153" s="147"/>
      <c r="AA153" s="147"/>
      <c r="AB153" s="147"/>
      <c r="AC153" s="147"/>
      <c r="AD153" s="147"/>
      <c r="AE153" s="147"/>
      <c r="AF153" s="147"/>
      <c r="AG153" s="147" t="s">
        <v>305</v>
      </c>
      <c r="AH153" s="147">
        <v>0</v>
      </c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ht="22.5" outlineLevel="1" x14ac:dyDescent="0.2">
      <c r="A154" s="173">
        <v>39</v>
      </c>
      <c r="B154" s="174" t="s">
        <v>1740</v>
      </c>
      <c r="C154" s="187" t="s">
        <v>1741</v>
      </c>
      <c r="D154" s="175" t="s">
        <v>314</v>
      </c>
      <c r="E154" s="176">
        <v>2</v>
      </c>
      <c r="F154" s="177"/>
      <c r="G154" s="178">
        <f>ROUND(E154*F154,2)</f>
        <v>0</v>
      </c>
      <c r="H154" s="158"/>
      <c r="I154" s="157">
        <f>ROUND(E154*H154,2)</f>
        <v>0</v>
      </c>
      <c r="J154" s="158"/>
      <c r="K154" s="157">
        <f>ROUND(E154*J154,2)</f>
        <v>0</v>
      </c>
      <c r="L154" s="157">
        <v>21</v>
      </c>
      <c r="M154" s="157">
        <f>G154*(1+L154/100)</f>
        <v>0</v>
      </c>
      <c r="N154" s="156">
        <v>1.3999999999999999E-4</v>
      </c>
      <c r="O154" s="156">
        <f>ROUND(E154*N154,2)</f>
        <v>0</v>
      </c>
      <c r="P154" s="156">
        <v>0</v>
      </c>
      <c r="Q154" s="156">
        <f>ROUND(E154*P154,2)</f>
        <v>0</v>
      </c>
      <c r="R154" s="157"/>
      <c r="S154" s="157" t="s">
        <v>1583</v>
      </c>
      <c r="T154" s="157" t="s">
        <v>1584</v>
      </c>
      <c r="U154" s="157">
        <v>0</v>
      </c>
      <c r="V154" s="157">
        <f>ROUND(E154*U154,2)</f>
        <v>0</v>
      </c>
      <c r="W154" s="157"/>
      <c r="X154" s="157" t="s">
        <v>334</v>
      </c>
      <c r="Y154" s="157" t="s">
        <v>302</v>
      </c>
      <c r="Z154" s="147"/>
      <c r="AA154" s="147"/>
      <c r="AB154" s="147"/>
      <c r="AC154" s="147"/>
      <c r="AD154" s="147"/>
      <c r="AE154" s="147"/>
      <c r="AF154" s="147"/>
      <c r="AG154" s="147" t="s">
        <v>1597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2" x14ac:dyDescent="0.2">
      <c r="A155" s="154"/>
      <c r="B155" s="155"/>
      <c r="C155" s="188" t="s">
        <v>1742</v>
      </c>
      <c r="D155" s="159"/>
      <c r="E155" s="160"/>
      <c r="F155" s="157"/>
      <c r="G155" s="157"/>
      <c r="H155" s="157"/>
      <c r="I155" s="157"/>
      <c r="J155" s="157"/>
      <c r="K155" s="157"/>
      <c r="L155" s="157"/>
      <c r="M155" s="157"/>
      <c r="N155" s="156"/>
      <c r="O155" s="156"/>
      <c r="P155" s="156"/>
      <c r="Q155" s="156"/>
      <c r="R155" s="157"/>
      <c r="S155" s="157"/>
      <c r="T155" s="157"/>
      <c r="U155" s="157"/>
      <c r="V155" s="157"/>
      <c r="W155" s="157"/>
      <c r="X155" s="157"/>
      <c r="Y155" s="157"/>
      <c r="Z155" s="147"/>
      <c r="AA155" s="147"/>
      <c r="AB155" s="147"/>
      <c r="AC155" s="147"/>
      <c r="AD155" s="147"/>
      <c r="AE155" s="147"/>
      <c r="AF155" s="147"/>
      <c r="AG155" s="147" t="s">
        <v>305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outlineLevel="3" x14ac:dyDescent="0.2">
      <c r="A156" s="154"/>
      <c r="B156" s="155"/>
      <c r="C156" s="188" t="s">
        <v>157</v>
      </c>
      <c r="D156" s="159"/>
      <c r="E156" s="160">
        <v>2</v>
      </c>
      <c r="F156" s="157"/>
      <c r="G156" s="157"/>
      <c r="H156" s="157"/>
      <c r="I156" s="157"/>
      <c r="J156" s="157"/>
      <c r="K156" s="157"/>
      <c r="L156" s="157"/>
      <c r="M156" s="157"/>
      <c r="N156" s="156"/>
      <c r="O156" s="156"/>
      <c r="P156" s="156"/>
      <c r="Q156" s="156"/>
      <c r="R156" s="157"/>
      <c r="S156" s="157"/>
      <c r="T156" s="157"/>
      <c r="U156" s="157"/>
      <c r="V156" s="157"/>
      <c r="W156" s="157"/>
      <c r="X156" s="157"/>
      <c r="Y156" s="157"/>
      <c r="Z156" s="147"/>
      <c r="AA156" s="147"/>
      <c r="AB156" s="147"/>
      <c r="AC156" s="147"/>
      <c r="AD156" s="147"/>
      <c r="AE156" s="147"/>
      <c r="AF156" s="147"/>
      <c r="AG156" s="147" t="s">
        <v>305</v>
      </c>
      <c r="AH156" s="147">
        <v>0</v>
      </c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ht="22.5" outlineLevel="1" x14ac:dyDescent="0.2">
      <c r="A157" s="173">
        <v>40</v>
      </c>
      <c r="B157" s="174" t="s">
        <v>1743</v>
      </c>
      <c r="C157" s="187" t="s">
        <v>1744</v>
      </c>
      <c r="D157" s="175" t="s">
        <v>314</v>
      </c>
      <c r="E157" s="176">
        <v>3</v>
      </c>
      <c r="F157" s="177"/>
      <c r="G157" s="178">
        <f>ROUND(E157*F157,2)</f>
        <v>0</v>
      </c>
      <c r="H157" s="158"/>
      <c r="I157" s="157">
        <f>ROUND(E157*H157,2)</f>
        <v>0</v>
      </c>
      <c r="J157" s="158"/>
      <c r="K157" s="157">
        <f>ROUND(E157*J157,2)</f>
        <v>0</v>
      </c>
      <c r="L157" s="157">
        <v>21</v>
      </c>
      <c r="M157" s="157">
        <f>G157*(1+L157/100)</f>
        <v>0</v>
      </c>
      <c r="N157" s="156">
        <v>1.8000000000000001E-4</v>
      </c>
      <c r="O157" s="156">
        <f>ROUND(E157*N157,2)</f>
        <v>0</v>
      </c>
      <c r="P157" s="156">
        <v>0</v>
      </c>
      <c r="Q157" s="156">
        <f>ROUND(E157*P157,2)</f>
        <v>0</v>
      </c>
      <c r="R157" s="157"/>
      <c r="S157" s="157" t="s">
        <v>1583</v>
      </c>
      <c r="T157" s="157" t="s">
        <v>1584</v>
      </c>
      <c r="U157" s="157">
        <v>0</v>
      </c>
      <c r="V157" s="157">
        <f>ROUND(E157*U157,2)</f>
        <v>0</v>
      </c>
      <c r="W157" s="157"/>
      <c r="X157" s="157" t="s">
        <v>301</v>
      </c>
      <c r="Y157" s="157" t="s">
        <v>302</v>
      </c>
      <c r="Z157" s="147"/>
      <c r="AA157" s="147"/>
      <c r="AB157" s="147"/>
      <c r="AC157" s="147"/>
      <c r="AD157" s="147"/>
      <c r="AE157" s="147"/>
      <c r="AF157" s="147"/>
      <c r="AG157" s="147" t="s">
        <v>1674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2" x14ac:dyDescent="0.2">
      <c r="A158" s="154"/>
      <c r="B158" s="155"/>
      <c r="C158" s="274" t="s">
        <v>1745</v>
      </c>
      <c r="D158" s="275"/>
      <c r="E158" s="275"/>
      <c r="F158" s="275"/>
      <c r="G158" s="275"/>
      <c r="H158" s="157"/>
      <c r="I158" s="157"/>
      <c r="J158" s="157"/>
      <c r="K158" s="157"/>
      <c r="L158" s="157"/>
      <c r="M158" s="157"/>
      <c r="N158" s="156"/>
      <c r="O158" s="156"/>
      <c r="P158" s="156"/>
      <c r="Q158" s="156"/>
      <c r="R158" s="157"/>
      <c r="S158" s="157"/>
      <c r="T158" s="157"/>
      <c r="U158" s="157"/>
      <c r="V158" s="157"/>
      <c r="W158" s="157"/>
      <c r="X158" s="157"/>
      <c r="Y158" s="157"/>
      <c r="Z158" s="147"/>
      <c r="AA158" s="147"/>
      <c r="AB158" s="147"/>
      <c r="AC158" s="147"/>
      <c r="AD158" s="147"/>
      <c r="AE158" s="147"/>
      <c r="AF158" s="147"/>
      <c r="AG158" s="147" t="s">
        <v>319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2" x14ac:dyDescent="0.2">
      <c r="A159" s="154"/>
      <c r="B159" s="155"/>
      <c r="C159" s="188" t="s">
        <v>1746</v>
      </c>
      <c r="D159" s="159"/>
      <c r="E159" s="160"/>
      <c r="F159" s="157"/>
      <c r="G159" s="157"/>
      <c r="H159" s="157"/>
      <c r="I159" s="157"/>
      <c r="J159" s="157"/>
      <c r="K159" s="157"/>
      <c r="L159" s="157"/>
      <c r="M159" s="157"/>
      <c r="N159" s="156"/>
      <c r="O159" s="156"/>
      <c r="P159" s="156"/>
      <c r="Q159" s="156"/>
      <c r="R159" s="157"/>
      <c r="S159" s="157"/>
      <c r="T159" s="157"/>
      <c r="U159" s="157"/>
      <c r="V159" s="157"/>
      <c r="W159" s="157"/>
      <c r="X159" s="157"/>
      <c r="Y159" s="157"/>
      <c r="Z159" s="147"/>
      <c r="AA159" s="147"/>
      <c r="AB159" s="147"/>
      <c r="AC159" s="147"/>
      <c r="AD159" s="147"/>
      <c r="AE159" s="147"/>
      <c r="AF159" s="147"/>
      <c r="AG159" s="147" t="s">
        <v>305</v>
      </c>
      <c r="AH159" s="147">
        <v>0</v>
      </c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3" x14ac:dyDescent="0.2">
      <c r="A160" s="154"/>
      <c r="B160" s="155"/>
      <c r="C160" s="188" t="s">
        <v>159</v>
      </c>
      <c r="D160" s="159"/>
      <c r="E160" s="160">
        <v>3</v>
      </c>
      <c r="F160" s="157"/>
      <c r="G160" s="157"/>
      <c r="H160" s="157"/>
      <c r="I160" s="157"/>
      <c r="J160" s="157"/>
      <c r="K160" s="157"/>
      <c r="L160" s="157"/>
      <c r="M160" s="157"/>
      <c r="N160" s="156"/>
      <c r="O160" s="156"/>
      <c r="P160" s="156"/>
      <c r="Q160" s="156"/>
      <c r="R160" s="157"/>
      <c r="S160" s="157"/>
      <c r="T160" s="157"/>
      <c r="U160" s="157"/>
      <c r="V160" s="157"/>
      <c r="W160" s="157"/>
      <c r="X160" s="157"/>
      <c r="Y160" s="157"/>
      <c r="Z160" s="147"/>
      <c r="AA160" s="147"/>
      <c r="AB160" s="147"/>
      <c r="AC160" s="147"/>
      <c r="AD160" s="147"/>
      <c r="AE160" s="147"/>
      <c r="AF160" s="147"/>
      <c r="AG160" s="147" t="s">
        <v>305</v>
      </c>
      <c r="AH160" s="147">
        <v>0</v>
      </c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ht="22.5" outlineLevel="1" x14ac:dyDescent="0.2">
      <c r="A161" s="173">
        <v>41</v>
      </c>
      <c r="B161" s="174" t="s">
        <v>1747</v>
      </c>
      <c r="C161" s="187" t="s">
        <v>1748</v>
      </c>
      <c r="D161" s="175" t="s">
        <v>314</v>
      </c>
      <c r="E161" s="176">
        <v>2</v>
      </c>
      <c r="F161" s="177"/>
      <c r="G161" s="178">
        <f>ROUND(E161*F161,2)</f>
        <v>0</v>
      </c>
      <c r="H161" s="158"/>
      <c r="I161" s="157">
        <f>ROUND(E161*H161,2)</f>
        <v>0</v>
      </c>
      <c r="J161" s="158"/>
      <c r="K161" s="157">
        <f>ROUND(E161*J161,2)</f>
        <v>0</v>
      </c>
      <c r="L161" s="157">
        <v>21</v>
      </c>
      <c r="M161" s="157">
        <f>G161*(1+L161/100)</f>
        <v>0</v>
      </c>
      <c r="N161" s="156">
        <v>8.0000000000000007E-5</v>
      </c>
      <c r="O161" s="156">
        <f>ROUND(E161*N161,2)</f>
        <v>0</v>
      </c>
      <c r="P161" s="156">
        <v>0</v>
      </c>
      <c r="Q161" s="156">
        <f>ROUND(E161*P161,2)</f>
        <v>0</v>
      </c>
      <c r="R161" s="157"/>
      <c r="S161" s="157" t="s">
        <v>1583</v>
      </c>
      <c r="T161" s="157" t="s">
        <v>1584</v>
      </c>
      <c r="U161" s="157">
        <v>0</v>
      </c>
      <c r="V161" s="157">
        <f>ROUND(E161*U161,2)</f>
        <v>0</v>
      </c>
      <c r="W161" s="157"/>
      <c r="X161" s="157" t="s">
        <v>301</v>
      </c>
      <c r="Y161" s="157" t="s">
        <v>302</v>
      </c>
      <c r="Z161" s="147"/>
      <c r="AA161" s="147"/>
      <c r="AB161" s="147"/>
      <c r="AC161" s="147"/>
      <c r="AD161" s="147"/>
      <c r="AE161" s="147"/>
      <c r="AF161" s="147"/>
      <c r="AG161" s="147" t="s">
        <v>1674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2" x14ac:dyDescent="0.2">
      <c r="A162" s="154"/>
      <c r="B162" s="155"/>
      <c r="C162" s="274" t="s">
        <v>1749</v>
      </c>
      <c r="D162" s="275"/>
      <c r="E162" s="275"/>
      <c r="F162" s="275"/>
      <c r="G162" s="275"/>
      <c r="H162" s="157"/>
      <c r="I162" s="157"/>
      <c r="J162" s="157"/>
      <c r="K162" s="157"/>
      <c r="L162" s="157"/>
      <c r="M162" s="157"/>
      <c r="N162" s="156"/>
      <c r="O162" s="156"/>
      <c r="P162" s="156"/>
      <c r="Q162" s="156"/>
      <c r="R162" s="157"/>
      <c r="S162" s="157"/>
      <c r="T162" s="157"/>
      <c r="U162" s="157"/>
      <c r="V162" s="157"/>
      <c r="W162" s="157"/>
      <c r="X162" s="157"/>
      <c r="Y162" s="157"/>
      <c r="Z162" s="147"/>
      <c r="AA162" s="147"/>
      <c r="AB162" s="147"/>
      <c r="AC162" s="147"/>
      <c r="AD162" s="147"/>
      <c r="AE162" s="147"/>
      <c r="AF162" s="147"/>
      <c r="AG162" s="147" t="s">
        <v>319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2" x14ac:dyDescent="0.2">
      <c r="A163" s="154"/>
      <c r="B163" s="155"/>
      <c r="C163" s="188" t="s">
        <v>1742</v>
      </c>
      <c r="D163" s="159"/>
      <c r="E163" s="160"/>
      <c r="F163" s="157"/>
      <c r="G163" s="157"/>
      <c r="H163" s="157"/>
      <c r="I163" s="157"/>
      <c r="J163" s="157"/>
      <c r="K163" s="157"/>
      <c r="L163" s="157"/>
      <c r="M163" s="157"/>
      <c r="N163" s="156"/>
      <c r="O163" s="156"/>
      <c r="P163" s="156"/>
      <c r="Q163" s="156"/>
      <c r="R163" s="157"/>
      <c r="S163" s="157"/>
      <c r="T163" s="157"/>
      <c r="U163" s="157"/>
      <c r="V163" s="157"/>
      <c r="W163" s="157"/>
      <c r="X163" s="157"/>
      <c r="Y163" s="157"/>
      <c r="Z163" s="147"/>
      <c r="AA163" s="147"/>
      <c r="AB163" s="147"/>
      <c r="AC163" s="147"/>
      <c r="AD163" s="147"/>
      <c r="AE163" s="147"/>
      <c r="AF163" s="147"/>
      <c r="AG163" s="147" t="s">
        <v>305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3" x14ac:dyDescent="0.2">
      <c r="A164" s="154"/>
      <c r="B164" s="155"/>
      <c r="C164" s="188" t="s">
        <v>157</v>
      </c>
      <c r="D164" s="159"/>
      <c r="E164" s="160">
        <v>2</v>
      </c>
      <c r="F164" s="157"/>
      <c r="G164" s="157"/>
      <c r="H164" s="157"/>
      <c r="I164" s="157"/>
      <c r="J164" s="157"/>
      <c r="K164" s="157"/>
      <c r="L164" s="157"/>
      <c r="M164" s="157"/>
      <c r="N164" s="156"/>
      <c r="O164" s="156"/>
      <c r="P164" s="156"/>
      <c r="Q164" s="156"/>
      <c r="R164" s="157"/>
      <c r="S164" s="157"/>
      <c r="T164" s="157"/>
      <c r="U164" s="157"/>
      <c r="V164" s="157"/>
      <c r="W164" s="157"/>
      <c r="X164" s="157"/>
      <c r="Y164" s="157"/>
      <c r="Z164" s="147"/>
      <c r="AA164" s="147"/>
      <c r="AB164" s="147"/>
      <c r="AC164" s="147"/>
      <c r="AD164" s="147"/>
      <c r="AE164" s="147"/>
      <c r="AF164" s="147"/>
      <c r="AG164" s="147" t="s">
        <v>305</v>
      </c>
      <c r="AH164" s="147">
        <v>0</v>
      </c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ht="22.5" outlineLevel="1" x14ac:dyDescent="0.2">
      <c r="A165" s="173">
        <v>42</v>
      </c>
      <c r="B165" s="174" t="s">
        <v>1750</v>
      </c>
      <c r="C165" s="187" t="s">
        <v>1751</v>
      </c>
      <c r="D165" s="175" t="s">
        <v>355</v>
      </c>
      <c r="E165" s="176">
        <v>145</v>
      </c>
      <c r="F165" s="177"/>
      <c r="G165" s="178">
        <f>ROUND(E165*F165,2)</f>
        <v>0</v>
      </c>
      <c r="H165" s="158"/>
      <c r="I165" s="157">
        <f>ROUND(E165*H165,2)</f>
        <v>0</v>
      </c>
      <c r="J165" s="158"/>
      <c r="K165" s="157">
        <f>ROUND(E165*J165,2)</f>
        <v>0</v>
      </c>
      <c r="L165" s="157">
        <v>21</v>
      </c>
      <c r="M165" s="157">
        <f>G165*(1+L165/100)</f>
        <v>0</v>
      </c>
      <c r="N165" s="156">
        <v>0</v>
      </c>
      <c r="O165" s="156">
        <f>ROUND(E165*N165,2)</f>
        <v>0</v>
      </c>
      <c r="P165" s="156">
        <v>0</v>
      </c>
      <c r="Q165" s="156">
        <f>ROUND(E165*P165,2)</f>
        <v>0</v>
      </c>
      <c r="R165" s="157"/>
      <c r="S165" s="157" t="s">
        <v>1583</v>
      </c>
      <c r="T165" s="157" t="s">
        <v>1584</v>
      </c>
      <c r="U165" s="157">
        <v>0</v>
      </c>
      <c r="V165" s="157">
        <f>ROUND(E165*U165,2)</f>
        <v>0</v>
      </c>
      <c r="W165" s="157"/>
      <c r="X165" s="157" t="s">
        <v>301</v>
      </c>
      <c r="Y165" s="157" t="s">
        <v>302</v>
      </c>
      <c r="Z165" s="147"/>
      <c r="AA165" s="147"/>
      <c r="AB165" s="147"/>
      <c r="AC165" s="147"/>
      <c r="AD165" s="147"/>
      <c r="AE165" s="147"/>
      <c r="AF165" s="147"/>
      <c r="AG165" s="147" t="s">
        <v>1674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2" x14ac:dyDescent="0.2">
      <c r="A166" s="154"/>
      <c r="B166" s="155"/>
      <c r="C166" s="274" t="s">
        <v>1752</v>
      </c>
      <c r="D166" s="275"/>
      <c r="E166" s="275"/>
      <c r="F166" s="275"/>
      <c r="G166" s="275"/>
      <c r="H166" s="157"/>
      <c r="I166" s="157"/>
      <c r="J166" s="157"/>
      <c r="K166" s="157"/>
      <c r="L166" s="157"/>
      <c r="M166" s="157"/>
      <c r="N166" s="156"/>
      <c r="O166" s="156"/>
      <c r="P166" s="156"/>
      <c r="Q166" s="156"/>
      <c r="R166" s="157"/>
      <c r="S166" s="157"/>
      <c r="T166" s="157"/>
      <c r="U166" s="157"/>
      <c r="V166" s="157"/>
      <c r="W166" s="157"/>
      <c r="X166" s="157"/>
      <c r="Y166" s="157"/>
      <c r="Z166" s="147"/>
      <c r="AA166" s="147"/>
      <c r="AB166" s="147"/>
      <c r="AC166" s="147"/>
      <c r="AD166" s="147"/>
      <c r="AE166" s="147"/>
      <c r="AF166" s="147"/>
      <c r="AG166" s="147" t="s">
        <v>319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2" x14ac:dyDescent="0.2">
      <c r="A167" s="154"/>
      <c r="B167" s="155"/>
      <c r="C167" s="188" t="s">
        <v>1753</v>
      </c>
      <c r="D167" s="159"/>
      <c r="E167" s="160"/>
      <c r="F167" s="157"/>
      <c r="G167" s="157"/>
      <c r="H167" s="157"/>
      <c r="I167" s="157"/>
      <c r="J167" s="157"/>
      <c r="K167" s="157"/>
      <c r="L167" s="157"/>
      <c r="M167" s="157"/>
      <c r="N167" s="156"/>
      <c r="O167" s="156"/>
      <c r="P167" s="156"/>
      <c r="Q167" s="156"/>
      <c r="R167" s="157"/>
      <c r="S167" s="157"/>
      <c r="T167" s="157"/>
      <c r="U167" s="157"/>
      <c r="V167" s="157"/>
      <c r="W167" s="157"/>
      <c r="X167" s="157"/>
      <c r="Y167" s="157"/>
      <c r="Z167" s="147"/>
      <c r="AA167" s="147"/>
      <c r="AB167" s="147"/>
      <c r="AC167" s="147"/>
      <c r="AD167" s="147"/>
      <c r="AE167" s="147"/>
      <c r="AF167" s="147"/>
      <c r="AG167" s="147" t="s">
        <v>305</v>
      </c>
      <c r="AH167" s="147">
        <v>0</v>
      </c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3" x14ac:dyDescent="0.2">
      <c r="A168" s="154"/>
      <c r="B168" s="155"/>
      <c r="C168" s="188" t="s">
        <v>1754</v>
      </c>
      <c r="D168" s="159"/>
      <c r="E168" s="160">
        <v>145</v>
      </c>
      <c r="F168" s="157"/>
      <c r="G168" s="157"/>
      <c r="H168" s="157"/>
      <c r="I168" s="157"/>
      <c r="J168" s="157"/>
      <c r="K168" s="157"/>
      <c r="L168" s="157"/>
      <c r="M168" s="157"/>
      <c r="N168" s="156"/>
      <c r="O168" s="156"/>
      <c r="P168" s="156"/>
      <c r="Q168" s="156"/>
      <c r="R168" s="157"/>
      <c r="S168" s="157"/>
      <c r="T168" s="157"/>
      <c r="U168" s="157"/>
      <c r="V168" s="157"/>
      <c r="W168" s="157"/>
      <c r="X168" s="157"/>
      <c r="Y168" s="157"/>
      <c r="Z168" s="147"/>
      <c r="AA168" s="147"/>
      <c r="AB168" s="147"/>
      <c r="AC168" s="147"/>
      <c r="AD168" s="147"/>
      <c r="AE168" s="147"/>
      <c r="AF168" s="147"/>
      <c r="AG168" s="147" t="s">
        <v>305</v>
      </c>
      <c r="AH168" s="147">
        <v>0</v>
      </c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ht="45" outlineLevel="1" x14ac:dyDescent="0.2">
      <c r="A169" s="173">
        <v>43</v>
      </c>
      <c r="B169" s="174" t="s">
        <v>1755</v>
      </c>
      <c r="C169" s="187" t="s">
        <v>1756</v>
      </c>
      <c r="D169" s="175" t="s">
        <v>348</v>
      </c>
      <c r="E169" s="176">
        <v>0.21299999999999999</v>
      </c>
      <c r="F169" s="177"/>
      <c r="G169" s="178">
        <f>ROUND(E169*F169,2)</f>
        <v>0</v>
      </c>
      <c r="H169" s="158"/>
      <c r="I169" s="157">
        <f>ROUND(E169*H169,2)</f>
        <v>0</v>
      </c>
      <c r="J169" s="158"/>
      <c r="K169" s="157">
        <f>ROUND(E169*J169,2)</f>
        <v>0</v>
      </c>
      <c r="L169" s="157">
        <v>21</v>
      </c>
      <c r="M169" s="157">
        <f>G169*(1+L169/100)</f>
        <v>0</v>
      </c>
      <c r="N169" s="156">
        <v>0</v>
      </c>
      <c r="O169" s="156">
        <f>ROUND(E169*N169,2)</f>
        <v>0</v>
      </c>
      <c r="P169" s="156">
        <v>0</v>
      </c>
      <c r="Q169" s="156">
        <f>ROUND(E169*P169,2)</f>
        <v>0</v>
      </c>
      <c r="R169" s="157"/>
      <c r="S169" s="157" t="s">
        <v>1583</v>
      </c>
      <c r="T169" s="157" t="s">
        <v>1584</v>
      </c>
      <c r="U169" s="157">
        <v>0</v>
      </c>
      <c r="V169" s="157">
        <f>ROUND(E169*U169,2)</f>
        <v>0</v>
      </c>
      <c r="W169" s="157"/>
      <c r="X169" s="157" t="s">
        <v>301</v>
      </c>
      <c r="Y169" s="157" t="s">
        <v>302</v>
      </c>
      <c r="Z169" s="147"/>
      <c r="AA169" s="147"/>
      <c r="AB169" s="147"/>
      <c r="AC169" s="147"/>
      <c r="AD169" s="147"/>
      <c r="AE169" s="147"/>
      <c r="AF169" s="147"/>
      <c r="AG169" s="147" t="s">
        <v>1674</v>
      </c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2" x14ac:dyDescent="0.2">
      <c r="A170" s="154"/>
      <c r="B170" s="155"/>
      <c r="C170" s="274" t="s">
        <v>1757</v>
      </c>
      <c r="D170" s="275"/>
      <c r="E170" s="275"/>
      <c r="F170" s="275"/>
      <c r="G170" s="275"/>
      <c r="H170" s="157"/>
      <c r="I170" s="157"/>
      <c r="J170" s="157"/>
      <c r="K170" s="157"/>
      <c r="L170" s="157"/>
      <c r="M170" s="157"/>
      <c r="N170" s="156"/>
      <c r="O170" s="156"/>
      <c r="P170" s="156"/>
      <c r="Q170" s="156"/>
      <c r="R170" s="157"/>
      <c r="S170" s="157"/>
      <c r="T170" s="157"/>
      <c r="U170" s="157"/>
      <c r="V170" s="157"/>
      <c r="W170" s="157"/>
      <c r="X170" s="157"/>
      <c r="Y170" s="157"/>
      <c r="Z170" s="147"/>
      <c r="AA170" s="147"/>
      <c r="AB170" s="147"/>
      <c r="AC170" s="147"/>
      <c r="AD170" s="147"/>
      <c r="AE170" s="147"/>
      <c r="AF170" s="147"/>
      <c r="AG170" s="147" t="s">
        <v>319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x14ac:dyDescent="0.2">
      <c r="A171" s="163" t="s">
        <v>295</v>
      </c>
      <c r="B171" s="164" t="s">
        <v>221</v>
      </c>
      <c r="C171" s="186" t="s">
        <v>222</v>
      </c>
      <c r="D171" s="165"/>
      <c r="E171" s="166"/>
      <c r="F171" s="167"/>
      <c r="G171" s="168">
        <f>SUMIF(AG172:AG279,"&lt;&gt;NOR",G172:G279)</f>
        <v>0</v>
      </c>
      <c r="H171" s="162"/>
      <c r="I171" s="162">
        <f>SUM(I172:I279)</f>
        <v>0</v>
      </c>
      <c r="J171" s="162"/>
      <c r="K171" s="162">
        <f>SUM(K172:K279)</f>
        <v>0</v>
      </c>
      <c r="L171" s="162"/>
      <c r="M171" s="162">
        <f>SUM(M172:M279)</f>
        <v>0</v>
      </c>
      <c r="N171" s="161"/>
      <c r="O171" s="161">
        <f>SUM(O172:O279)</f>
        <v>0.20999999999999996</v>
      </c>
      <c r="P171" s="161"/>
      <c r="Q171" s="161">
        <f>SUM(Q172:Q279)</f>
        <v>0.35</v>
      </c>
      <c r="R171" s="162"/>
      <c r="S171" s="162"/>
      <c r="T171" s="162"/>
      <c r="U171" s="162"/>
      <c r="V171" s="162">
        <f>SUM(V172:V279)</f>
        <v>0</v>
      </c>
      <c r="W171" s="162"/>
      <c r="X171" s="162"/>
      <c r="Y171" s="162"/>
      <c r="AG171" t="s">
        <v>296</v>
      </c>
    </row>
    <row r="172" spans="1:60" ht="22.5" outlineLevel="1" x14ac:dyDescent="0.2">
      <c r="A172" s="173">
        <v>44</v>
      </c>
      <c r="B172" s="174" t="s">
        <v>1758</v>
      </c>
      <c r="C172" s="187" t="s">
        <v>1759</v>
      </c>
      <c r="D172" s="175" t="s">
        <v>355</v>
      </c>
      <c r="E172" s="176">
        <v>165</v>
      </c>
      <c r="F172" s="177"/>
      <c r="G172" s="178">
        <f>ROUND(E172*F172,2)</f>
        <v>0</v>
      </c>
      <c r="H172" s="158"/>
      <c r="I172" s="157">
        <f>ROUND(E172*H172,2)</f>
        <v>0</v>
      </c>
      <c r="J172" s="158"/>
      <c r="K172" s="157">
        <f>ROUND(E172*J172,2)</f>
        <v>0</v>
      </c>
      <c r="L172" s="157">
        <v>21</v>
      </c>
      <c r="M172" s="157">
        <f>G172*(1+L172/100)</f>
        <v>0</v>
      </c>
      <c r="N172" s="156">
        <v>0</v>
      </c>
      <c r="O172" s="156">
        <f>ROUND(E172*N172,2)</f>
        <v>0</v>
      </c>
      <c r="P172" s="156">
        <v>2.1299999999999999E-3</v>
      </c>
      <c r="Q172" s="156">
        <f>ROUND(E172*P172,2)</f>
        <v>0.35</v>
      </c>
      <c r="R172" s="157"/>
      <c r="S172" s="157" t="s">
        <v>1583</v>
      </c>
      <c r="T172" s="157" t="s">
        <v>1584</v>
      </c>
      <c r="U172" s="157">
        <v>0</v>
      </c>
      <c r="V172" s="157">
        <f>ROUND(E172*U172,2)</f>
        <v>0</v>
      </c>
      <c r="W172" s="157"/>
      <c r="X172" s="157" t="s">
        <v>301</v>
      </c>
      <c r="Y172" s="157" t="s">
        <v>302</v>
      </c>
      <c r="Z172" s="147"/>
      <c r="AA172" s="147"/>
      <c r="AB172" s="147"/>
      <c r="AC172" s="147"/>
      <c r="AD172" s="147"/>
      <c r="AE172" s="147"/>
      <c r="AF172" s="147"/>
      <c r="AG172" s="147" t="s">
        <v>1674</v>
      </c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2" x14ac:dyDescent="0.2">
      <c r="A173" s="154"/>
      <c r="B173" s="155"/>
      <c r="C173" s="274" t="s">
        <v>1760</v>
      </c>
      <c r="D173" s="275"/>
      <c r="E173" s="275"/>
      <c r="F173" s="275"/>
      <c r="G173" s="275"/>
      <c r="H173" s="157"/>
      <c r="I173" s="157"/>
      <c r="J173" s="157"/>
      <c r="K173" s="157"/>
      <c r="L173" s="157"/>
      <c r="M173" s="157"/>
      <c r="N173" s="156"/>
      <c r="O173" s="156"/>
      <c r="P173" s="156"/>
      <c r="Q173" s="156"/>
      <c r="R173" s="157"/>
      <c r="S173" s="157"/>
      <c r="T173" s="157"/>
      <c r="U173" s="157"/>
      <c r="V173" s="157"/>
      <c r="W173" s="157"/>
      <c r="X173" s="157"/>
      <c r="Y173" s="157"/>
      <c r="Z173" s="147"/>
      <c r="AA173" s="147"/>
      <c r="AB173" s="147"/>
      <c r="AC173" s="147"/>
      <c r="AD173" s="147"/>
      <c r="AE173" s="147"/>
      <c r="AF173" s="147"/>
      <c r="AG173" s="147" t="s">
        <v>319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2" x14ac:dyDescent="0.2">
      <c r="A174" s="154"/>
      <c r="B174" s="155"/>
      <c r="C174" s="188" t="s">
        <v>1761</v>
      </c>
      <c r="D174" s="159"/>
      <c r="E174" s="160"/>
      <c r="F174" s="157"/>
      <c r="G174" s="157"/>
      <c r="H174" s="157"/>
      <c r="I174" s="157"/>
      <c r="J174" s="157"/>
      <c r="K174" s="157"/>
      <c r="L174" s="157"/>
      <c r="M174" s="157"/>
      <c r="N174" s="156"/>
      <c r="O174" s="156"/>
      <c r="P174" s="156"/>
      <c r="Q174" s="156"/>
      <c r="R174" s="157"/>
      <c r="S174" s="157"/>
      <c r="T174" s="157"/>
      <c r="U174" s="157"/>
      <c r="V174" s="157"/>
      <c r="W174" s="157"/>
      <c r="X174" s="157"/>
      <c r="Y174" s="157"/>
      <c r="Z174" s="147"/>
      <c r="AA174" s="147"/>
      <c r="AB174" s="147"/>
      <c r="AC174" s="147"/>
      <c r="AD174" s="147"/>
      <c r="AE174" s="147"/>
      <c r="AF174" s="147"/>
      <c r="AG174" s="147" t="s">
        <v>305</v>
      </c>
      <c r="AH174" s="147">
        <v>0</v>
      </c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outlineLevel="3" x14ac:dyDescent="0.2">
      <c r="A175" s="154"/>
      <c r="B175" s="155"/>
      <c r="C175" s="188" t="s">
        <v>1762</v>
      </c>
      <c r="D175" s="159"/>
      <c r="E175" s="160">
        <v>165</v>
      </c>
      <c r="F175" s="157"/>
      <c r="G175" s="157"/>
      <c r="H175" s="157"/>
      <c r="I175" s="157"/>
      <c r="J175" s="157"/>
      <c r="K175" s="157"/>
      <c r="L175" s="157"/>
      <c r="M175" s="157"/>
      <c r="N175" s="156"/>
      <c r="O175" s="156"/>
      <c r="P175" s="156"/>
      <c r="Q175" s="156"/>
      <c r="R175" s="157"/>
      <c r="S175" s="157"/>
      <c r="T175" s="157"/>
      <c r="U175" s="157"/>
      <c r="V175" s="157"/>
      <c r="W175" s="157"/>
      <c r="X175" s="157"/>
      <c r="Y175" s="157"/>
      <c r="Z175" s="147"/>
      <c r="AA175" s="147"/>
      <c r="AB175" s="147"/>
      <c r="AC175" s="147"/>
      <c r="AD175" s="147"/>
      <c r="AE175" s="147"/>
      <c r="AF175" s="147"/>
      <c r="AG175" s="147" t="s">
        <v>305</v>
      </c>
      <c r="AH175" s="147">
        <v>0</v>
      </c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ht="33.75" outlineLevel="1" x14ac:dyDescent="0.2">
      <c r="A176" s="173">
        <v>45</v>
      </c>
      <c r="B176" s="174" t="s">
        <v>1763</v>
      </c>
      <c r="C176" s="187" t="s">
        <v>1764</v>
      </c>
      <c r="D176" s="175" t="s">
        <v>355</v>
      </c>
      <c r="E176" s="176">
        <v>18</v>
      </c>
      <c r="F176" s="177"/>
      <c r="G176" s="178">
        <f>ROUND(E176*F176,2)</f>
        <v>0</v>
      </c>
      <c r="H176" s="158"/>
      <c r="I176" s="157">
        <f>ROUND(E176*H176,2)</f>
        <v>0</v>
      </c>
      <c r="J176" s="158"/>
      <c r="K176" s="157">
        <f>ROUND(E176*J176,2)</f>
        <v>0</v>
      </c>
      <c r="L176" s="157">
        <v>21</v>
      </c>
      <c r="M176" s="157">
        <f>G176*(1+L176/100)</f>
        <v>0</v>
      </c>
      <c r="N176" s="156">
        <v>1.3500000000000001E-3</v>
      </c>
      <c r="O176" s="156">
        <f>ROUND(E176*N176,2)</f>
        <v>0.02</v>
      </c>
      <c r="P176" s="156">
        <v>0</v>
      </c>
      <c r="Q176" s="156">
        <f>ROUND(E176*P176,2)</f>
        <v>0</v>
      </c>
      <c r="R176" s="157"/>
      <c r="S176" s="157" t="s">
        <v>1583</v>
      </c>
      <c r="T176" s="157" t="s">
        <v>1584</v>
      </c>
      <c r="U176" s="157">
        <v>0</v>
      </c>
      <c r="V176" s="157">
        <f>ROUND(E176*U176,2)</f>
        <v>0</v>
      </c>
      <c r="W176" s="157"/>
      <c r="X176" s="157" t="s">
        <v>301</v>
      </c>
      <c r="Y176" s="157" t="s">
        <v>302</v>
      </c>
      <c r="Z176" s="147"/>
      <c r="AA176" s="147"/>
      <c r="AB176" s="147"/>
      <c r="AC176" s="147"/>
      <c r="AD176" s="147"/>
      <c r="AE176" s="147"/>
      <c r="AF176" s="147"/>
      <c r="AG176" s="147" t="s">
        <v>1674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2" x14ac:dyDescent="0.2">
      <c r="A177" s="154"/>
      <c r="B177" s="155"/>
      <c r="C177" s="274" t="s">
        <v>1765</v>
      </c>
      <c r="D177" s="275"/>
      <c r="E177" s="275"/>
      <c r="F177" s="275"/>
      <c r="G177" s="275"/>
      <c r="H177" s="157"/>
      <c r="I177" s="157"/>
      <c r="J177" s="157"/>
      <c r="K177" s="157"/>
      <c r="L177" s="157"/>
      <c r="M177" s="157"/>
      <c r="N177" s="156"/>
      <c r="O177" s="156"/>
      <c r="P177" s="156"/>
      <c r="Q177" s="156"/>
      <c r="R177" s="157"/>
      <c r="S177" s="157"/>
      <c r="T177" s="157"/>
      <c r="U177" s="157"/>
      <c r="V177" s="157"/>
      <c r="W177" s="157"/>
      <c r="X177" s="157"/>
      <c r="Y177" s="157"/>
      <c r="Z177" s="147"/>
      <c r="AA177" s="147"/>
      <c r="AB177" s="147"/>
      <c r="AC177" s="147"/>
      <c r="AD177" s="147"/>
      <c r="AE177" s="147"/>
      <c r="AF177" s="147"/>
      <c r="AG177" s="147" t="s">
        <v>319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2" x14ac:dyDescent="0.2">
      <c r="A178" s="154"/>
      <c r="B178" s="155"/>
      <c r="C178" s="188" t="s">
        <v>1622</v>
      </c>
      <c r="D178" s="159"/>
      <c r="E178" s="160"/>
      <c r="F178" s="157"/>
      <c r="G178" s="157"/>
      <c r="H178" s="157"/>
      <c r="I178" s="157"/>
      <c r="J178" s="157"/>
      <c r="K178" s="157"/>
      <c r="L178" s="157"/>
      <c r="M178" s="157"/>
      <c r="N178" s="156"/>
      <c r="O178" s="156"/>
      <c r="P178" s="156"/>
      <c r="Q178" s="156"/>
      <c r="R178" s="157"/>
      <c r="S178" s="157"/>
      <c r="T178" s="157"/>
      <c r="U178" s="157"/>
      <c r="V178" s="157"/>
      <c r="W178" s="157"/>
      <c r="X178" s="157"/>
      <c r="Y178" s="157"/>
      <c r="Z178" s="147"/>
      <c r="AA178" s="147"/>
      <c r="AB178" s="147"/>
      <c r="AC178" s="147"/>
      <c r="AD178" s="147"/>
      <c r="AE178" s="147"/>
      <c r="AF178" s="147"/>
      <c r="AG178" s="147" t="s">
        <v>305</v>
      </c>
      <c r="AH178" s="147">
        <v>0</v>
      </c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3" x14ac:dyDescent="0.2">
      <c r="A179" s="154"/>
      <c r="B179" s="155"/>
      <c r="C179" s="188" t="s">
        <v>1623</v>
      </c>
      <c r="D179" s="159"/>
      <c r="E179" s="160">
        <v>18</v>
      </c>
      <c r="F179" s="157"/>
      <c r="G179" s="157"/>
      <c r="H179" s="157"/>
      <c r="I179" s="157"/>
      <c r="J179" s="157"/>
      <c r="K179" s="157"/>
      <c r="L179" s="157"/>
      <c r="M179" s="157"/>
      <c r="N179" s="156"/>
      <c r="O179" s="156"/>
      <c r="P179" s="156"/>
      <c r="Q179" s="156"/>
      <c r="R179" s="157"/>
      <c r="S179" s="157"/>
      <c r="T179" s="157"/>
      <c r="U179" s="157"/>
      <c r="V179" s="157"/>
      <c r="W179" s="157"/>
      <c r="X179" s="157"/>
      <c r="Y179" s="157"/>
      <c r="Z179" s="147"/>
      <c r="AA179" s="147"/>
      <c r="AB179" s="147"/>
      <c r="AC179" s="147"/>
      <c r="AD179" s="147"/>
      <c r="AE179" s="147"/>
      <c r="AF179" s="147"/>
      <c r="AG179" s="147" t="s">
        <v>305</v>
      </c>
      <c r="AH179" s="147">
        <v>0</v>
      </c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1" x14ac:dyDescent="0.2">
      <c r="A180" s="173">
        <v>46</v>
      </c>
      <c r="B180" s="174" t="s">
        <v>1766</v>
      </c>
      <c r="C180" s="187" t="s">
        <v>1767</v>
      </c>
      <c r="D180" s="175" t="s">
        <v>355</v>
      </c>
      <c r="E180" s="176">
        <v>18</v>
      </c>
      <c r="F180" s="177"/>
      <c r="G180" s="178">
        <f>ROUND(E180*F180,2)</f>
        <v>0</v>
      </c>
      <c r="H180" s="158"/>
      <c r="I180" s="157">
        <f>ROUND(E180*H180,2)</f>
        <v>0</v>
      </c>
      <c r="J180" s="158"/>
      <c r="K180" s="157">
        <f>ROUND(E180*J180,2)</f>
        <v>0</v>
      </c>
      <c r="L180" s="157">
        <v>21</v>
      </c>
      <c r="M180" s="157">
        <f>G180*(1+L180/100)</f>
        <v>0</v>
      </c>
      <c r="N180" s="156">
        <v>2.9E-4</v>
      </c>
      <c r="O180" s="156">
        <f>ROUND(E180*N180,2)</f>
        <v>0.01</v>
      </c>
      <c r="P180" s="156">
        <v>0</v>
      </c>
      <c r="Q180" s="156">
        <f>ROUND(E180*P180,2)</f>
        <v>0</v>
      </c>
      <c r="R180" s="157"/>
      <c r="S180" s="157" t="s">
        <v>1583</v>
      </c>
      <c r="T180" s="157" t="s">
        <v>1584</v>
      </c>
      <c r="U180" s="157">
        <v>0</v>
      </c>
      <c r="V180" s="157">
        <f>ROUND(E180*U180,2)</f>
        <v>0</v>
      </c>
      <c r="W180" s="157"/>
      <c r="X180" s="157" t="s">
        <v>301</v>
      </c>
      <c r="Y180" s="157" t="s">
        <v>302</v>
      </c>
      <c r="Z180" s="147"/>
      <c r="AA180" s="147"/>
      <c r="AB180" s="147"/>
      <c r="AC180" s="147"/>
      <c r="AD180" s="147"/>
      <c r="AE180" s="147"/>
      <c r="AF180" s="147"/>
      <c r="AG180" s="147" t="s">
        <v>1674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2" x14ac:dyDescent="0.2">
      <c r="A181" s="154"/>
      <c r="B181" s="155"/>
      <c r="C181" s="274" t="s">
        <v>1768</v>
      </c>
      <c r="D181" s="275"/>
      <c r="E181" s="275"/>
      <c r="F181" s="275"/>
      <c r="G181" s="275"/>
      <c r="H181" s="157"/>
      <c r="I181" s="157"/>
      <c r="J181" s="157"/>
      <c r="K181" s="157"/>
      <c r="L181" s="157"/>
      <c r="M181" s="157"/>
      <c r="N181" s="156"/>
      <c r="O181" s="156"/>
      <c r="P181" s="156"/>
      <c r="Q181" s="156"/>
      <c r="R181" s="157"/>
      <c r="S181" s="157"/>
      <c r="T181" s="157"/>
      <c r="U181" s="157"/>
      <c r="V181" s="157"/>
      <c r="W181" s="157"/>
      <c r="X181" s="157"/>
      <c r="Y181" s="157"/>
      <c r="Z181" s="147"/>
      <c r="AA181" s="147"/>
      <c r="AB181" s="147"/>
      <c r="AC181" s="147"/>
      <c r="AD181" s="147"/>
      <c r="AE181" s="147"/>
      <c r="AF181" s="147"/>
      <c r="AG181" s="147" t="s">
        <v>319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2" x14ac:dyDescent="0.2">
      <c r="A182" s="154"/>
      <c r="B182" s="155"/>
      <c r="C182" s="188" t="s">
        <v>1622</v>
      </c>
      <c r="D182" s="159"/>
      <c r="E182" s="160"/>
      <c r="F182" s="157"/>
      <c r="G182" s="157"/>
      <c r="H182" s="157"/>
      <c r="I182" s="157"/>
      <c r="J182" s="157"/>
      <c r="K182" s="157"/>
      <c r="L182" s="157"/>
      <c r="M182" s="157"/>
      <c r="N182" s="156"/>
      <c r="O182" s="156"/>
      <c r="P182" s="156"/>
      <c r="Q182" s="156"/>
      <c r="R182" s="157"/>
      <c r="S182" s="157"/>
      <c r="T182" s="157"/>
      <c r="U182" s="157"/>
      <c r="V182" s="157"/>
      <c r="W182" s="157"/>
      <c r="X182" s="157"/>
      <c r="Y182" s="157"/>
      <c r="Z182" s="147"/>
      <c r="AA182" s="147"/>
      <c r="AB182" s="147"/>
      <c r="AC182" s="147"/>
      <c r="AD182" s="147"/>
      <c r="AE182" s="147"/>
      <c r="AF182" s="147"/>
      <c r="AG182" s="147" t="s">
        <v>305</v>
      </c>
      <c r="AH182" s="147">
        <v>0</v>
      </c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outlineLevel="3" x14ac:dyDescent="0.2">
      <c r="A183" s="154"/>
      <c r="B183" s="155"/>
      <c r="C183" s="188" t="s">
        <v>1623</v>
      </c>
      <c r="D183" s="159"/>
      <c r="E183" s="160">
        <v>18</v>
      </c>
      <c r="F183" s="157"/>
      <c r="G183" s="157"/>
      <c r="H183" s="157"/>
      <c r="I183" s="157"/>
      <c r="J183" s="157"/>
      <c r="K183" s="157"/>
      <c r="L183" s="157"/>
      <c r="M183" s="157"/>
      <c r="N183" s="156"/>
      <c r="O183" s="156"/>
      <c r="P183" s="156"/>
      <c r="Q183" s="156"/>
      <c r="R183" s="157"/>
      <c r="S183" s="157"/>
      <c r="T183" s="157"/>
      <c r="U183" s="157"/>
      <c r="V183" s="157"/>
      <c r="W183" s="157"/>
      <c r="X183" s="157"/>
      <c r="Y183" s="157"/>
      <c r="Z183" s="147"/>
      <c r="AA183" s="147"/>
      <c r="AB183" s="147"/>
      <c r="AC183" s="147"/>
      <c r="AD183" s="147"/>
      <c r="AE183" s="147"/>
      <c r="AF183" s="147"/>
      <c r="AG183" s="147" t="s">
        <v>305</v>
      </c>
      <c r="AH183" s="147">
        <v>0</v>
      </c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ht="22.5" outlineLevel="1" x14ac:dyDescent="0.2">
      <c r="A184" s="173">
        <v>47</v>
      </c>
      <c r="B184" s="174" t="s">
        <v>1769</v>
      </c>
      <c r="C184" s="187" t="s">
        <v>1770</v>
      </c>
      <c r="D184" s="175" t="s">
        <v>355</v>
      </c>
      <c r="E184" s="176">
        <v>80</v>
      </c>
      <c r="F184" s="177"/>
      <c r="G184" s="178">
        <f>ROUND(E184*F184,2)</f>
        <v>0</v>
      </c>
      <c r="H184" s="158"/>
      <c r="I184" s="157">
        <f>ROUND(E184*H184,2)</f>
        <v>0</v>
      </c>
      <c r="J184" s="158"/>
      <c r="K184" s="157">
        <f>ROUND(E184*J184,2)</f>
        <v>0</v>
      </c>
      <c r="L184" s="157">
        <v>21</v>
      </c>
      <c r="M184" s="157">
        <f>G184*(1+L184/100)</f>
        <v>0</v>
      </c>
      <c r="N184" s="156">
        <v>3.4000000000000002E-4</v>
      </c>
      <c r="O184" s="156">
        <f>ROUND(E184*N184,2)</f>
        <v>0.03</v>
      </c>
      <c r="P184" s="156">
        <v>0</v>
      </c>
      <c r="Q184" s="156">
        <f>ROUND(E184*P184,2)</f>
        <v>0</v>
      </c>
      <c r="R184" s="157"/>
      <c r="S184" s="157" t="s">
        <v>1583</v>
      </c>
      <c r="T184" s="157" t="s">
        <v>1584</v>
      </c>
      <c r="U184" s="157">
        <v>0</v>
      </c>
      <c r="V184" s="157">
        <f>ROUND(E184*U184,2)</f>
        <v>0</v>
      </c>
      <c r="W184" s="157"/>
      <c r="X184" s="157" t="s">
        <v>301</v>
      </c>
      <c r="Y184" s="157" t="s">
        <v>302</v>
      </c>
      <c r="Z184" s="147"/>
      <c r="AA184" s="147"/>
      <c r="AB184" s="147"/>
      <c r="AC184" s="147"/>
      <c r="AD184" s="147"/>
      <c r="AE184" s="147"/>
      <c r="AF184" s="147"/>
      <c r="AG184" s="147" t="s">
        <v>1674</v>
      </c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2" x14ac:dyDescent="0.2">
      <c r="A185" s="154"/>
      <c r="B185" s="155"/>
      <c r="C185" s="274" t="s">
        <v>1771</v>
      </c>
      <c r="D185" s="275"/>
      <c r="E185" s="275"/>
      <c r="F185" s="275"/>
      <c r="G185" s="275"/>
      <c r="H185" s="157"/>
      <c r="I185" s="157"/>
      <c r="J185" s="157"/>
      <c r="K185" s="157"/>
      <c r="L185" s="157"/>
      <c r="M185" s="157"/>
      <c r="N185" s="156"/>
      <c r="O185" s="156"/>
      <c r="P185" s="156"/>
      <c r="Q185" s="156"/>
      <c r="R185" s="157"/>
      <c r="S185" s="157"/>
      <c r="T185" s="157"/>
      <c r="U185" s="157"/>
      <c r="V185" s="157"/>
      <c r="W185" s="157"/>
      <c r="X185" s="157"/>
      <c r="Y185" s="157"/>
      <c r="Z185" s="147"/>
      <c r="AA185" s="147"/>
      <c r="AB185" s="147"/>
      <c r="AC185" s="147"/>
      <c r="AD185" s="147"/>
      <c r="AE185" s="147"/>
      <c r="AF185" s="147"/>
      <c r="AG185" s="147" t="s">
        <v>319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outlineLevel="2" x14ac:dyDescent="0.2">
      <c r="A186" s="154"/>
      <c r="B186" s="155"/>
      <c r="C186" s="188" t="s">
        <v>1772</v>
      </c>
      <c r="D186" s="159"/>
      <c r="E186" s="160"/>
      <c r="F186" s="157"/>
      <c r="G186" s="157"/>
      <c r="H186" s="157"/>
      <c r="I186" s="157"/>
      <c r="J186" s="157"/>
      <c r="K186" s="157"/>
      <c r="L186" s="157"/>
      <c r="M186" s="157"/>
      <c r="N186" s="156"/>
      <c r="O186" s="156"/>
      <c r="P186" s="156"/>
      <c r="Q186" s="156"/>
      <c r="R186" s="157"/>
      <c r="S186" s="157"/>
      <c r="T186" s="157"/>
      <c r="U186" s="157"/>
      <c r="V186" s="157"/>
      <c r="W186" s="157"/>
      <c r="X186" s="157"/>
      <c r="Y186" s="157"/>
      <c r="Z186" s="147"/>
      <c r="AA186" s="147"/>
      <c r="AB186" s="147"/>
      <c r="AC186" s="147"/>
      <c r="AD186" s="147"/>
      <c r="AE186" s="147"/>
      <c r="AF186" s="147"/>
      <c r="AG186" s="147" t="s">
        <v>305</v>
      </c>
      <c r="AH186" s="147">
        <v>0</v>
      </c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3" x14ac:dyDescent="0.2">
      <c r="A187" s="154"/>
      <c r="B187" s="155"/>
      <c r="C187" s="188" t="s">
        <v>1773</v>
      </c>
      <c r="D187" s="159"/>
      <c r="E187" s="160">
        <v>80</v>
      </c>
      <c r="F187" s="157"/>
      <c r="G187" s="157"/>
      <c r="H187" s="157"/>
      <c r="I187" s="157"/>
      <c r="J187" s="157"/>
      <c r="K187" s="157"/>
      <c r="L187" s="157"/>
      <c r="M187" s="157"/>
      <c r="N187" s="156"/>
      <c r="O187" s="156"/>
      <c r="P187" s="156"/>
      <c r="Q187" s="156"/>
      <c r="R187" s="157"/>
      <c r="S187" s="157"/>
      <c r="T187" s="157"/>
      <c r="U187" s="157"/>
      <c r="V187" s="157"/>
      <c r="W187" s="157"/>
      <c r="X187" s="157"/>
      <c r="Y187" s="157"/>
      <c r="Z187" s="147"/>
      <c r="AA187" s="147"/>
      <c r="AB187" s="147"/>
      <c r="AC187" s="147"/>
      <c r="AD187" s="147"/>
      <c r="AE187" s="147"/>
      <c r="AF187" s="147"/>
      <c r="AG187" s="147" t="s">
        <v>305</v>
      </c>
      <c r="AH187" s="147">
        <v>0</v>
      </c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1" x14ac:dyDescent="0.2">
      <c r="A188" s="173">
        <v>48</v>
      </c>
      <c r="B188" s="174" t="s">
        <v>1774</v>
      </c>
      <c r="C188" s="187" t="s">
        <v>1775</v>
      </c>
      <c r="D188" s="175" t="s">
        <v>355</v>
      </c>
      <c r="E188" s="176">
        <v>80</v>
      </c>
      <c r="F188" s="177"/>
      <c r="G188" s="178">
        <f>ROUND(E188*F188,2)</f>
        <v>0</v>
      </c>
      <c r="H188" s="158"/>
      <c r="I188" s="157">
        <f>ROUND(E188*H188,2)</f>
        <v>0</v>
      </c>
      <c r="J188" s="158"/>
      <c r="K188" s="157">
        <f>ROUND(E188*J188,2)</f>
        <v>0</v>
      </c>
      <c r="L188" s="157">
        <v>21</v>
      </c>
      <c r="M188" s="157">
        <f>G188*(1+L188/100)</f>
        <v>0</v>
      </c>
      <c r="N188" s="156">
        <v>1.2E-4</v>
      </c>
      <c r="O188" s="156">
        <f>ROUND(E188*N188,2)</f>
        <v>0.01</v>
      </c>
      <c r="P188" s="156">
        <v>0</v>
      </c>
      <c r="Q188" s="156">
        <f>ROUND(E188*P188,2)</f>
        <v>0</v>
      </c>
      <c r="R188" s="157"/>
      <c r="S188" s="157" t="s">
        <v>1583</v>
      </c>
      <c r="T188" s="157" t="s">
        <v>1584</v>
      </c>
      <c r="U188" s="157">
        <v>0</v>
      </c>
      <c r="V188" s="157">
        <f>ROUND(E188*U188,2)</f>
        <v>0</v>
      </c>
      <c r="W188" s="157"/>
      <c r="X188" s="157" t="s">
        <v>334</v>
      </c>
      <c r="Y188" s="157" t="s">
        <v>302</v>
      </c>
      <c r="Z188" s="147"/>
      <c r="AA188" s="147"/>
      <c r="AB188" s="147"/>
      <c r="AC188" s="147"/>
      <c r="AD188" s="147"/>
      <c r="AE188" s="147"/>
      <c r="AF188" s="147"/>
      <c r="AG188" s="147" t="s">
        <v>1597</v>
      </c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2" x14ac:dyDescent="0.2">
      <c r="A189" s="154"/>
      <c r="B189" s="155"/>
      <c r="C189" s="188" t="s">
        <v>1772</v>
      </c>
      <c r="D189" s="159"/>
      <c r="E189" s="160"/>
      <c r="F189" s="157"/>
      <c r="G189" s="157"/>
      <c r="H189" s="157"/>
      <c r="I189" s="157"/>
      <c r="J189" s="157"/>
      <c r="K189" s="157"/>
      <c r="L189" s="157"/>
      <c r="M189" s="157"/>
      <c r="N189" s="156"/>
      <c r="O189" s="156"/>
      <c r="P189" s="156"/>
      <c r="Q189" s="156"/>
      <c r="R189" s="157"/>
      <c r="S189" s="157"/>
      <c r="T189" s="157"/>
      <c r="U189" s="157"/>
      <c r="V189" s="157"/>
      <c r="W189" s="157"/>
      <c r="X189" s="157"/>
      <c r="Y189" s="157"/>
      <c r="Z189" s="147"/>
      <c r="AA189" s="147"/>
      <c r="AB189" s="147"/>
      <c r="AC189" s="147"/>
      <c r="AD189" s="147"/>
      <c r="AE189" s="147"/>
      <c r="AF189" s="147"/>
      <c r="AG189" s="147" t="s">
        <v>305</v>
      </c>
      <c r="AH189" s="147">
        <v>0</v>
      </c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3" x14ac:dyDescent="0.2">
      <c r="A190" s="154"/>
      <c r="B190" s="155"/>
      <c r="C190" s="188" t="s">
        <v>1773</v>
      </c>
      <c r="D190" s="159"/>
      <c r="E190" s="160">
        <v>80</v>
      </c>
      <c r="F190" s="157"/>
      <c r="G190" s="157"/>
      <c r="H190" s="157"/>
      <c r="I190" s="157"/>
      <c r="J190" s="157"/>
      <c r="K190" s="157"/>
      <c r="L190" s="157"/>
      <c r="M190" s="157"/>
      <c r="N190" s="156"/>
      <c r="O190" s="156"/>
      <c r="P190" s="156"/>
      <c r="Q190" s="156"/>
      <c r="R190" s="157"/>
      <c r="S190" s="157"/>
      <c r="T190" s="157"/>
      <c r="U190" s="157"/>
      <c r="V190" s="157"/>
      <c r="W190" s="157"/>
      <c r="X190" s="157"/>
      <c r="Y190" s="157"/>
      <c r="Z190" s="147"/>
      <c r="AA190" s="147"/>
      <c r="AB190" s="147"/>
      <c r="AC190" s="147"/>
      <c r="AD190" s="147"/>
      <c r="AE190" s="147"/>
      <c r="AF190" s="147"/>
      <c r="AG190" s="147" t="s">
        <v>305</v>
      </c>
      <c r="AH190" s="147">
        <v>0</v>
      </c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ht="22.5" outlineLevel="1" x14ac:dyDescent="0.2">
      <c r="A191" s="173">
        <v>49</v>
      </c>
      <c r="B191" s="174" t="s">
        <v>1776</v>
      </c>
      <c r="C191" s="187" t="s">
        <v>1777</v>
      </c>
      <c r="D191" s="175" t="s">
        <v>355</v>
      </c>
      <c r="E191" s="176">
        <v>26</v>
      </c>
      <c r="F191" s="177"/>
      <c r="G191" s="178">
        <f>ROUND(E191*F191,2)</f>
        <v>0</v>
      </c>
      <c r="H191" s="158"/>
      <c r="I191" s="157">
        <f>ROUND(E191*H191,2)</f>
        <v>0</v>
      </c>
      <c r="J191" s="158"/>
      <c r="K191" s="157">
        <f>ROUND(E191*J191,2)</f>
        <v>0</v>
      </c>
      <c r="L191" s="157">
        <v>21</v>
      </c>
      <c r="M191" s="157">
        <f>G191*(1+L191/100)</f>
        <v>0</v>
      </c>
      <c r="N191" s="156">
        <v>4.2999999999999999E-4</v>
      </c>
      <c r="O191" s="156">
        <f>ROUND(E191*N191,2)</f>
        <v>0.01</v>
      </c>
      <c r="P191" s="156">
        <v>0</v>
      </c>
      <c r="Q191" s="156">
        <f>ROUND(E191*P191,2)</f>
        <v>0</v>
      </c>
      <c r="R191" s="157"/>
      <c r="S191" s="157" t="s">
        <v>1583</v>
      </c>
      <c r="T191" s="157" t="s">
        <v>1584</v>
      </c>
      <c r="U191" s="157">
        <v>0</v>
      </c>
      <c r="V191" s="157">
        <f>ROUND(E191*U191,2)</f>
        <v>0</v>
      </c>
      <c r="W191" s="157"/>
      <c r="X191" s="157" t="s">
        <v>301</v>
      </c>
      <c r="Y191" s="157" t="s">
        <v>302</v>
      </c>
      <c r="Z191" s="147"/>
      <c r="AA191" s="147"/>
      <c r="AB191" s="147"/>
      <c r="AC191" s="147"/>
      <c r="AD191" s="147"/>
      <c r="AE191" s="147"/>
      <c r="AF191" s="147"/>
      <c r="AG191" s="147" t="s">
        <v>1674</v>
      </c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2" x14ac:dyDescent="0.2">
      <c r="A192" s="154"/>
      <c r="B192" s="155"/>
      <c r="C192" s="274" t="s">
        <v>1778</v>
      </c>
      <c r="D192" s="275"/>
      <c r="E192" s="275"/>
      <c r="F192" s="275"/>
      <c r="G192" s="275"/>
      <c r="H192" s="157"/>
      <c r="I192" s="157"/>
      <c r="J192" s="157"/>
      <c r="K192" s="157"/>
      <c r="L192" s="157"/>
      <c r="M192" s="157"/>
      <c r="N192" s="156"/>
      <c r="O192" s="156"/>
      <c r="P192" s="156"/>
      <c r="Q192" s="156"/>
      <c r="R192" s="157"/>
      <c r="S192" s="157"/>
      <c r="T192" s="157"/>
      <c r="U192" s="157"/>
      <c r="V192" s="157"/>
      <c r="W192" s="157"/>
      <c r="X192" s="157"/>
      <c r="Y192" s="157"/>
      <c r="Z192" s="147"/>
      <c r="AA192" s="147"/>
      <c r="AB192" s="147"/>
      <c r="AC192" s="147"/>
      <c r="AD192" s="147"/>
      <c r="AE192" s="147"/>
      <c r="AF192" s="147"/>
      <c r="AG192" s="147" t="s">
        <v>319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2" x14ac:dyDescent="0.2">
      <c r="A193" s="154"/>
      <c r="B193" s="155"/>
      <c r="C193" s="188" t="s">
        <v>1779</v>
      </c>
      <c r="D193" s="159"/>
      <c r="E193" s="160"/>
      <c r="F193" s="157"/>
      <c r="G193" s="157"/>
      <c r="H193" s="157"/>
      <c r="I193" s="157"/>
      <c r="J193" s="157"/>
      <c r="K193" s="157"/>
      <c r="L193" s="157"/>
      <c r="M193" s="157"/>
      <c r="N193" s="156"/>
      <c r="O193" s="156"/>
      <c r="P193" s="156"/>
      <c r="Q193" s="156"/>
      <c r="R193" s="157"/>
      <c r="S193" s="157"/>
      <c r="T193" s="157"/>
      <c r="U193" s="157"/>
      <c r="V193" s="157"/>
      <c r="W193" s="157"/>
      <c r="X193" s="157"/>
      <c r="Y193" s="157"/>
      <c r="Z193" s="147"/>
      <c r="AA193" s="147"/>
      <c r="AB193" s="147"/>
      <c r="AC193" s="147"/>
      <c r="AD193" s="147"/>
      <c r="AE193" s="147"/>
      <c r="AF193" s="147"/>
      <c r="AG193" s="147" t="s">
        <v>305</v>
      </c>
      <c r="AH193" s="147">
        <v>0</v>
      </c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3" x14ac:dyDescent="0.2">
      <c r="A194" s="154"/>
      <c r="B194" s="155"/>
      <c r="C194" s="188" t="s">
        <v>1780</v>
      </c>
      <c r="D194" s="159"/>
      <c r="E194" s="160">
        <v>26</v>
      </c>
      <c r="F194" s="157"/>
      <c r="G194" s="157"/>
      <c r="H194" s="157"/>
      <c r="I194" s="157"/>
      <c r="J194" s="157"/>
      <c r="K194" s="157"/>
      <c r="L194" s="157"/>
      <c r="M194" s="157"/>
      <c r="N194" s="156"/>
      <c r="O194" s="156"/>
      <c r="P194" s="156"/>
      <c r="Q194" s="156"/>
      <c r="R194" s="157"/>
      <c r="S194" s="157"/>
      <c r="T194" s="157"/>
      <c r="U194" s="157"/>
      <c r="V194" s="157"/>
      <c r="W194" s="157"/>
      <c r="X194" s="157"/>
      <c r="Y194" s="157"/>
      <c r="Z194" s="147"/>
      <c r="AA194" s="147"/>
      <c r="AB194" s="147"/>
      <c r="AC194" s="147"/>
      <c r="AD194" s="147"/>
      <c r="AE194" s="147"/>
      <c r="AF194" s="147"/>
      <c r="AG194" s="147" t="s">
        <v>305</v>
      </c>
      <c r="AH194" s="147">
        <v>0</v>
      </c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1" x14ac:dyDescent="0.2">
      <c r="A195" s="173">
        <v>50</v>
      </c>
      <c r="B195" s="174" t="s">
        <v>1781</v>
      </c>
      <c r="C195" s="187" t="s">
        <v>1782</v>
      </c>
      <c r="D195" s="175" t="s">
        <v>355</v>
      </c>
      <c r="E195" s="176">
        <v>26</v>
      </c>
      <c r="F195" s="177"/>
      <c r="G195" s="178">
        <f>ROUND(E195*F195,2)</f>
        <v>0</v>
      </c>
      <c r="H195" s="158"/>
      <c r="I195" s="157">
        <f>ROUND(E195*H195,2)</f>
        <v>0</v>
      </c>
      <c r="J195" s="158"/>
      <c r="K195" s="157">
        <f>ROUND(E195*J195,2)</f>
        <v>0</v>
      </c>
      <c r="L195" s="157">
        <v>21</v>
      </c>
      <c r="M195" s="157">
        <f>G195*(1+L195/100)</f>
        <v>0</v>
      </c>
      <c r="N195" s="156">
        <v>1.6000000000000001E-4</v>
      </c>
      <c r="O195" s="156">
        <f>ROUND(E195*N195,2)</f>
        <v>0</v>
      </c>
      <c r="P195" s="156">
        <v>0</v>
      </c>
      <c r="Q195" s="156">
        <f>ROUND(E195*P195,2)</f>
        <v>0</v>
      </c>
      <c r="R195" s="157"/>
      <c r="S195" s="157" t="s">
        <v>1583</v>
      </c>
      <c r="T195" s="157" t="s">
        <v>1584</v>
      </c>
      <c r="U195" s="157">
        <v>0</v>
      </c>
      <c r="V195" s="157">
        <f>ROUND(E195*U195,2)</f>
        <v>0</v>
      </c>
      <c r="W195" s="157"/>
      <c r="X195" s="157" t="s">
        <v>334</v>
      </c>
      <c r="Y195" s="157" t="s">
        <v>302</v>
      </c>
      <c r="Z195" s="147"/>
      <c r="AA195" s="147"/>
      <c r="AB195" s="147"/>
      <c r="AC195" s="147"/>
      <c r="AD195" s="147"/>
      <c r="AE195" s="147"/>
      <c r="AF195" s="147"/>
      <c r="AG195" s="147" t="s">
        <v>1597</v>
      </c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2" x14ac:dyDescent="0.2">
      <c r="A196" s="154"/>
      <c r="B196" s="155"/>
      <c r="C196" s="188" t="s">
        <v>1779</v>
      </c>
      <c r="D196" s="159"/>
      <c r="E196" s="160"/>
      <c r="F196" s="157"/>
      <c r="G196" s="157"/>
      <c r="H196" s="157"/>
      <c r="I196" s="157"/>
      <c r="J196" s="157"/>
      <c r="K196" s="157"/>
      <c r="L196" s="157"/>
      <c r="M196" s="157"/>
      <c r="N196" s="156"/>
      <c r="O196" s="156"/>
      <c r="P196" s="156"/>
      <c r="Q196" s="156"/>
      <c r="R196" s="157"/>
      <c r="S196" s="157"/>
      <c r="T196" s="157"/>
      <c r="U196" s="157"/>
      <c r="V196" s="157"/>
      <c r="W196" s="157"/>
      <c r="X196" s="157"/>
      <c r="Y196" s="157"/>
      <c r="Z196" s="147"/>
      <c r="AA196" s="147"/>
      <c r="AB196" s="147"/>
      <c r="AC196" s="147"/>
      <c r="AD196" s="147"/>
      <c r="AE196" s="147"/>
      <c r="AF196" s="147"/>
      <c r="AG196" s="147" t="s">
        <v>305</v>
      </c>
      <c r="AH196" s="147">
        <v>0</v>
      </c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3" x14ac:dyDescent="0.2">
      <c r="A197" s="154"/>
      <c r="B197" s="155"/>
      <c r="C197" s="188" t="s">
        <v>1780</v>
      </c>
      <c r="D197" s="159"/>
      <c r="E197" s="160">
        <v>26</v>
      </c>
      <c r="F197" s="157"/>
      <c r="G197" s="157"/>
      <c r="H197" s="157"/>
      <c r="I197" s="157"/>
      <c r="J197" s="157"/>
      <c r="K197" s="157"/>
      <c r="L197" s="157"/>
      <c r="M197" s="157"/>
      <c r="N197" s="156"/>
      <c r="O197" s="156"/>
      <c r="P197" s="156"/>
      <c r="Q197" s="156"/>
      <c r="R197" s="157"/>
      <c r="S197" s="157"/>
      <c r="T197" s="157"/>
      <c r="U197" s="157"/>
      <c r="V197" s="157"/>
      <c r="W197" s="157"/>
      <c r="X197" s="157"/>
      <c r="Y197" s="157"/>
      <c r="Z197" s="147"/>
      <c r="AA197" s="147"/>
      <c r="AB197" s="147"/>
      <c r="AC197" s="147"/>
      <c r="AD197" s="147"/>
      <c r="AE197" s="147"/>
      <c r="AF197" s="147"/>
      <c r="AG197" s="147" t="s">
        <v>305</v>
      </c>
      <c r="AH197" s="147">
        <v>0</v>
      </c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ht="22.5" outlineLevel="1" x14ac:dyDescent="0.2">
      <c r="A198" s="173">
        <v>51</v>
      </c>
      <c r="B198" s="174" t="s">
        <v>1783</v>
      </c>
      <c r="C198" s="187" t="s">
        <v>1784</v>
      </c>
      <c r="D198" s="175" t="s">
        <v>355</v>
      </c>
      <c r="E198" s="176">
        <v>28</v>
      </c>
      <c r="F198" s="177"/>
      <c r="G198" s="178">
        <f>ROUND(E198*F198,2)</f>
        <v>0</v>
      </c>
      <c r="H198" s="158"/>
      <c r="I198" s="157">
        <f>ROUND(E198*H198,2)</f>
        <v>0</v>
      </c>
      <c r="J198" s="158"/>
      <c r="K198" s="157">
        <f>ROUND(E198*J198,2)</f>
        <v>0</v>
      </c>
      <c r="L198" s="157">
        <v>21</v>
      </c>
      <c r="M198" s="157">
        <f>G198*(1+L198/100)</f>
        <v>0</v>
      </c>
      <c r="N198" s="156">
        <v>5.1000000000000004E-4</v>
      </c>
      <c r="O198" s="156">
        <f>ROUND(E198*N198,2)</f>
        <v>0.01</v>
      </c>
      <c r="P198" s="156">
        <v>0</v>
      </c>
      <c r="Q198" s="156">
        <f>ROUND(E198*P198,2)</f>
        <v>0</v>
      </c>
      <c r="R198" s="157"/>
      <c r="S198" s="157" t="s">
        <v>1583</v>
      </c>
      <c r="T198" s="157" t="s">
        <v>1584</v>
      </c>
      <c r="U198" s="157">
        <v>0</v>
      </c>
      <c r="V198" s="157">
        <f>ROUND(E198*U198,2)</f>
        <v>0</v>
      </c>
      <c r="W198" s="157"/>
      <c r="X198" s="157" t="s">
        <v>301</v>
      </c>
      <c r="Y198" s="157" t="s">
        <v>302</v>
      </c>
      <c r="Z198" s="147"/>
      <c r="AA198" s="147"/>
      <c r="AB198" s="147"/>
      <c r="AC198" s="147"/>
      <c r="AD198" s="147"/>
      <c r="AE198" s="147"/>
      <c r="AF198" s="147"/>
      <c r="AG198" s="147" t="s">
        <v>1674</v>
      </c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2" x14ac:dyDescent="0.2">
      <c r="A199" s="154"/>
      <c r="B199" s="155"/>
      <c r="C199" s="274" t="s">
        <v>1785</v>
      </c>
      <c r="D199" s="275"/>
      <c r="E199" s="275"/>
      <c r="F199" s="275"/>
      <c r="G199" s="275"/>
      <c r="H199" s="157"/>
      <c r="I199" s="157"/>
      <c r="J199" s="157"/>
      <c r="K199" s="157"/>
      <c r="L199" s="157"/>
      <c r="M199" s="157"/>
      <c r="N199" s="156"/>
      <c r="O199" s="156"/>
      <c r="P199" s="156"/>
      <c r="Q199" s="156"/>
      <c r="R199" s="157"/>
      <c r="S199" s="157"/>
      <c r="T199" s="157"/>
      <c r="U199" s="157"/>
      <c r="V199" s="157"/>
      <c r="W199" s="157"/>
      <c r="X199" s="157"/>
      <c r="Y199" s="157"/>
      <c r="Z199" s="147"/>
      <c r="AA199" s="147"/>
      <c r="AB199" s="147"/>
      <c r="AC199" s="147"/>
      <c r="AD199" s="147"/>
      <c r="AE199" s="147"/>
      <c r="AF199" s="147"/>
      <c r="AG199" s="147" t="s">
        <v>319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2" x14ac:dyDescent="0.2">
      <c r="A200" s="154"/>
      <c r="B200" s="155"/>
      <c r="C200" s="188" t="s">
        <v>1642</v>
      </c>
      <c r="D200" s="159"/>
      <c r="E200" s="160"/>
      <c r="F200" s="157"/>
      <c r="G200" s="157"/>
      <c r="H200" s="157"/>
      <c r="I200" s="157"/>
      <c r="J200" s="157"/>
      <c r="K200" s="157"/>
      <c r="L200" s="157"/>
      <c r="M200" s="157"/>
      <c r="N200" s="156"/>
      <c r="O200" s="156"/>
      <c r="P200" s="156"/>
      <c r="Q200" s="156"/>
      <c r="R200" s="157"/>
      <c r="S200" s="157"/>
      <c r="T200" s="157"/>
      <c r="U200" s="157"/>
      <c r="V200" s="157"/>
      <c r="W200" s="157"/>
      <c r="X200" s="157"/>
      <c r="Y200" s="157"/>
      <c r="Z200" s="147"/>
      <c r="AA200" s="147"/>
      <c r="AB200" s="147"/>
      <c r="AC200" s="147"/>
      <c r="AD200" s="147"/>
      <c r="AE200" s="147"/>
      <c r="AF200" s="147"/>
      <c r="AG200" s="147" t="s">
        <v>305</v>
      </c>
      <c r="AH200" s="147">
        <v>0</v>
      </c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3" x14ac:dyDescent="0.2">
      <c r="A201" s="154"/>
      <c r="B201" s="155"/>
      <c r="C201" s="188" t="s">
        <v>1643</v>
      </c>
      <c r="D201" s="159"/>
      <c r="E201" s="160">
        <v>28</v>
      </c>
      <c r="F201" s="157"/>
      <c r="G201" s="157"/>
      <c r="H201" s="157"/>
      <c r="I201" s="157"/>
      <c r="J201" s="157"/>
      <c r="K201" s="157"/>
      <c r="L201" s="157"/>
      <c r="M201" s="157"/>
      <c r="N201" s="156"/>
      <c r="O201" s="156"/>
      <c r="P201" s="156"/>
      <c r="Q201" s="156"/>
      <c r="R201" s="157"/>
      <c r="S201" s="157"/>
      <c r="T201" s="157"/>
      <c r="U201" s="157"/>
      <c r="V201" s="157"/>
      <c r="W201" s="157"/>
      <c r="X201" s="157"/>
      <c r="Y201" s="157"/>
      <c r="Z201" s="147"/>
      <c r="AA201" s="147"/>
      <c r="AB201" s="147"/>
      <c r="AC201" s="147"/>
      <c r="AD201" s="147"/>
      <c r="AE201" s="147"/>
      <c r="AF201" s="147"/>
      <c r="AG201" s="147" t="s">
        <v>305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1" x14ac:dyDescent="0.2">
      <c r="A202" s="173">
        <v>52</v>
      </c>
      <c r="B202" s="174" t="s">
        <v>1786</v>
      </c>
      <c r="C202" s="187" t="s">
        <v>1787</v>
      </c>
      <c r="D202" s="175" t="s">
        <v>355</v>
      </c>
      <c r="E202" s="176">
        <v>28</v>
      </c>
      <c r="F202" s="177"/>
      <c r="G202" s="178">
        <f>ROUND(E202*F202,2)</f>
        <v>0</v>
      </c>
      <c r="H202" s="158"/>
      <c r="I202" s="157">
        <f>ROUND(E202*H202,2)</f>
        <v>0</v>
      </c>
      <c r="J202" s="158"/>
      <c r="K202" s="157">
        <f>ROUND(E202*J202,2)</f>
        <v>0</v>
      </c>
      <c r="L202" s="157">
        <v>21</v>
      </c>
      <c r="M202" s="157">
        <f>G202*(1+L202/100)</f>
        <v>0</v>
      </c>
      <c r="N202" s="156">
        <v>2.5999999999999998E-4</v>
      </c>
      <c r="O202" s="156">
        <f>ROUND(E202*N202,2)</f>
        <v>0.01</v>
      </c>
      <c r="P202" s="156">
        <v>0</v>
      </c>
      <c r="Q202" s="156">
        <f>ROUND(E202*P202,2)</f>
        <v>0</v>
      </c>
      <c r="R202" s="157"/>
      <c r="S202" s="157" t="s">
        <v>1583</v>
      </c>
      <c r="T202" s="157" t="s">
        <v>1584</v>
      </c>
      <c r="U202" s="157">
        <v>0</v>
      </c>
      <c r="V202" s="157">
        <f>ROUND(E202*U202,2)</f>
        <v>0</v>
      </c>
      <c r="W202" s="157"/>
      <c r="X202" s="157" t="s">
        <v>334</v>
      </c>
      <c r="Y202" s="157" t="s">
        <v>302</v>
      </c>
      <c r="Z202" s="147"/>
      <c r="AA202" s="147"/>
      <c r="AB202" s="147"/>
      <c r="AC202" s="147"/>
      <c r="AD202" s="147"/>
      <c r="AE202" s="147"/>
      <c r="AF202" s="147"/>
      <c r="AG202" s="147" t="s">
        <v>1597</v>
      </c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2" x14ac:dyDescent="0.2">
      <c r="A203" s="154"/>
      <c r="B203" s="155"/>
      <c r="C203" s="188" t="s">
        <v>1642</v>
      </c>
      <c r="D203" s="159"/>
      <c r="E203" s="160"/>
      <c r="F203" s="157"/>
      <c r="G203" s="157"/>
      <c r="H203" s="157"/>
      <c r="I203" s="157"/>
      <c r="J203" s="157"/>
      <c r="K203" s="157"/>
      <c r="L203" s="157"/>
      <c r="M203" s="157"/>
      <c r="N203" s="156"/>
      <c r="O203" s="156"/>
      <c r="P203" s="156"/>
      <c r="Q203" s="156"/>
      <c r="R203" s="157"/>
      <c r="S203" s="157"/>
      <c r="T203" s="157"/>
      <c r="U203" s="157"/>
      <c r="V203" s="157"/>
      <c r="W203" s="157"/>
      <c r="X203" s="157"/>
      <c r="Y203" s="157"/>
      <c r="Z203" s="147"/>
      <c r="AA203" s="147"/>
      <c r="AB203" s="147"/>
      <c r="AC203" s="147"/>
      <c r="AD203" s="147"/>
      <c r="AE203" s="147"/>
      <c r="AF203" s="147"/>
      <c r="AG203" s="147" t="s">
        <v>305</v>
      </c>
      <c r="AH203" s="147">
        <v>0</v>
      </c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3" x14ac:dyDescent="0.2">
      <c r="A204" s="154"/>
      <c r="B204" s="155"/>
      <c r="C204" s="188" t="s">
        <v>1643</v>
      </c>
      <c r="D204" s="159"/>
      <c r="E204" s="160">
        <v>28</v>
      </c>
      <c r="F204" s="157"/>
      <c r="G204" s="157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305</v>
      </c>
      <c r="AH204" s="147">
        <v>0</v>
      </c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ht="45" outlineLevel="1" x14ac:dyDescent="0.2">
      <c r="A205" s="173">
        <v>53</v>
      </c>
      <c r="B205" s="174" t="s">
        <v>1788</v>
      </c>
      <c r="C205" s="187" t="s">
        <v>1789</v>
      </c>
      <c r="D205" s="175" t="s">
        <v>355</v>
      </c>
      <c r="E205" s="176">
        <v>106</v>
      </c>
      <c r="F205" s="177"/>
      <c r="G205" s="178">
        <f>ROUND(E205*F205,2)</f>
        <v>0</v>
      </c>
      <c r="H205" s="158"/>
      <c r="I205" s="157">
        <f>ROUND(E205*H205,2)</f>
        <v>0</v>
      </c>
      <c r="J205" s="158"/>
      <c r="K205" s="157">
        <f>ROUND(E205*J205,2)</f>
        <v>0</v>
      </c>
      <c r="L205" s="157">
        <v>21</v>
      </c>
      <c r="M205" s="157">
        <f>G205*(1+L205/100)</f>
        <v>0</v>
      </c>
      <c r="N205" s="156">
        <v>6.9999999999999994E-5</v>
      </c>
      <c r="O205" s="156">
        <f>ROUND(E205*N205,2)</f>
        <v>0.01</v>
      </c>
      <c r="P205" s="156">
        <v>0</v>
      </c>
      <c r="Q205" s="156">
        <f>ROUND(E205*P205,2)</f>
        <v>0</v>
      </c>
      <c r="R205" s="157"/>
      <c r="S205" s="157" t="s">
        <v>1583</v>
      </c>
      <c r="T205" s="157" t="s">
        <v>1584</v>
      </c>
      <c r="U205" s="157">
        <v>0</v>
      </c>
      <c r="V205" s="157">
        <f>ROUND(E205*U205,2)</f>
        <v>0</v>
      </c>
      <c r="W205" s="157"/>
      <c r="X205" s="157" t="s">
        <v>301</v>
      </c>
      <c r="Y205" s="157" t="s">
        <v>302</v>
      </c>
      <c r="Z205" s="147"/>
      <c r="AA205" s="147"/>
      <c r="AB205" s="147"/>
      <c r="AC205" s="147"/>
      <c r="AD205" s="147"/>
      <c r="AE205" s="147"/>
      <c r="AF205" s="147"/>
      <c r="AG205" s="147" t="s">
        <v>1674</v>
      </c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2" x14ac:dyDescent="0.2">
      <c r="A206" s="154"/>
      <c r="B206" s="155"/>
      <c r="C206" s="274" t="s">
        <v>1790</v>
      </c>
      <c r="D206" s="275"/>
      <c r="E206" s="275"/>
      <c r="F206" s="275"/>
      <c r="G206" s="275"/>
      <c r="H206" s="157"/>
      <c r="I206" s="157"/>
      <c r="J206" s="157"/>
      <c r="K206" s="157"/>
      <c r="L206" s="157"/>
      <c r="M206" s="157"/>
      <c r="N206" s="156"/>
      <c r="O206" s="156"/>
      <c r="P206" s="156"/>
      <c r="Q206" s="156"/>
      <c r="R206" s="157"/>
      <c r="S206" s="157"/>
      <c r="T206" s="157"/>
      <c r="U206" s="157"/>
      <c r="V206" s="157"/>
      <c r="W206" s="157"/>
      <c r="X206" s="157"/>
      <c r="Y206" s="157"/>
      <c r="Z206" s="147"/>
      <c r="AA206" s="147"/>
      <c r="AB206" s="147"/>
      <c r="AC206" s="147"/>
      <c r="AD206" s="147"/>
      <c r="AE206" s="147"/>
      <c r="AF206" s="147"/>
      <c r="AG206" s="147" t="s">
        <v>319</v>
      </c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outlineLevel="2" x14ac:dyDescent="0.2">
      <c r="A207" s="154"/>
      <c r="B207" s="155"/>
      <c r="C207" s="188" t="s">
        <v>1791</v>
      </c>
      <c r="D207" s="159"/>
      <c r="E207" s="160"/>
      <c r="F207" s="157"/>
      <c r="G207" s="157"/>
      <c r="H207" s="157"/>
      <c r="I207" s="157"/>
      <c r="J207" s="157"/>
      <c r="K207" s="157"/>
      <c r="L207" s="157"/>
      <c r="M207" s="157"/>
      <c r="N207" s="156"/>
      <c r="O207" s="156"/>
      <c r="P207" s="156"/>
      <c r="Q207" s="156"/>
      <c r="R207" s="157"/>
      <c r="S207" s="157"/>
      <c r="T207" s="157"/>
      <c r="U207" s="157"/>
      <c r="V207" s="157"/>
      <c r="W207" s="157"/>
      <c r="X207" s="157"/>
      <c r="Y207" s="157"/>
      <c r="Z207" s="147"/>
      <c r="AA207" s="147"/>
      <c r="AB207" s="147"/>
      <c r="AC207" s="147"/>
      <c r="AD207" s="147"/>
      <c r="AE207" s="147"/>
      <c r="AF207" s="147"/>
      <c r="AG207" s="147" t="s">
        <v>305</v>
      </c>
      <c r="AH207" s="147">
        <v>0</v>
      </c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3" x14ac:dyDescent="0.2">
      <c r="A208" s="154"/>
      <c r="B208" s="155"/>
      <c r="C208" s="188" t="s">
        <v>1792</v>
      </c>
      <c r="D208" s="159"/>
      <c r="E208" s="160">
        <v>106</v>
      </c>
      <c r="F208" s="157"/>
      <c r="G208" s="157"/>
      <c r="H208" s="157"/>
      <c r="I208" s="157"/>
      <c r="J208" s="157"/>
      <c r="K208" s="157"/>
      <c r="L208" s="157"/>
      <c r="M208" s="157"/>
      <c r="N208" s="156"/>
      <c r="O208" s="156"/>
      <c r="P208" s="156"/>
      <c r="Q208" s="156"/>
      <c r="R208" s="157"/>
      <c r="S208" s="157"/>
      <c r="T208" s="157"/>
      <c r="U208" s="157"/>
      <c r="V208" s="157"/>
      <c r="W208" s="157"/>
      <c r="X208" s="157"/>
      <c r="Y208" s="157"/>
      <c r="Z208" s="147"/>
      <c r="AA208" s="147"/>
      <c r="AB208" s="147"/>
      <c r="AC208" s="147"/>
      <c r="AD208" s="147"/>
      <c r="AE208" s="147"/>
      <c r="AF208" s="147"/>
      <c r="AG208" s="147" t="s">
        <v>305</v>
      </c>
      <c r="AH208" s="147">
        <v>0</v>
      </c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ht="45" outlineLevel="1" x14ac:dyDescent="0.2">
      <c r="A209" s="173">
        <v>54</v>
      </c>
      <c r="B209" s="174" t="s">
        <v>1793</v>
      </c>
      <c r="C209" s="187" t="s">
        <v>1794</v>
      </c>
      <c r="D209" s="175" t="s">
        <v>355</v>
      </c>
      <c r="E209" s="176">
        <v>46</v>
      </c>
      <c r="F209" s="177"/>
      <c r="G209" s="178">
        <f>ROUND(E209*F209,2)</f>
        <v>0</v>
      </c>
      <c r="H209" s="158"/>
      <c r="I209" s="157">
        <f>ROUND(E209*H209,2)</f>
        <v>0</v>
      </c>
      <c r="J209" s="158"/>
      <c r="K209" s="157">
        <f>ROUND(E209*J209,2)</f>
        <v>0</v>
      </c>
      <c r="L209" s="157">
        <v>21</v>
      </c>
      <c r="M209" s="157">
        <f>G209*(1+L209/100)</f>
        <v>0</v>
      </c>
      <c r="N209" s="156">
        <v>9.0000000000000006E-5</v>
      </c>
      <c r="O209" s="156">
        <f>ROUND(E209*N209,2)</f>
        <v>0</v>
      </c>
      <c r="P209" s="156">
        <v>0</v>
      </c>
      <c r="Q209" s="156">
        <f>ROUND(E209*P209,2)</f>
        <v>0</v>
      </c>
      <c r="R209" s="157"/>
      <c r="S209" s="157" t="s">
        <v>1583</v>
      </c>
      <c r="T209" s="157" t="s">
        <v>1584</v>
      </c>
      <c r="U209" s="157">
        <v>0</v>
      </c>
      <c r="V209" s="157">
        <f>ROUND(E209*U209,2)</f>
        <v>0</v>
      </c>
      <c r="W209" s="157"/>
      <c r="X209" s="157" t="s">
        <v>301</v>
      </c>
      <c r="Y209" s="157" t="s">
        <v>302</v>
      </c>
      <c r="Z209" s="147"/>
      <c r="AA209" s="147"/>
      <c r="AB209" s="147"/>
      <c r="AC209" s="147"/>
      <c r="AD209" s="147"/>
      <c r="AE209" s="147"/>
      <c r="AF209" s="147"/>
      <c r="AG209" s="147" t="s">
        <v>1674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2" x14ac:dyDescent="0.2">
      <c r="A210" s="154"/>
      <c r="B210" s="155"/>
      <c r="C210" s="274" t="s">
        <v>1795</v>
      </c>
      <c r="D210" s="275"/>
      <c r="E210" s="275"/>
      <c r="F210" s="275"/>
      <c r="G210" s="275"/>
      <c r="H210" s="157"/>
      <c r="I210" s="157"/>
      <c r="J210" s="157"/>
      <c r="K210" s="157"/>
      <c r="L210" s="157"/>
      <c r="M210" s="157"/>
      <c r="N210" s="156"/>
      <c r="O210" s="156"/>
      <c r="P210" s="156"/>
      <c r="Q210" s="156"/>
      <c r="R210" s="157"/>
      <c r="S210" s="157"/>
      <c r="T210" s="157"/>
      <c r="U210" s="157"/>
      <c r="V210" s="157"/>
      <c r="W210" s="157"/>
      <c r="X210" s="157"/>
      <c r="Y210" s="157"/>
      <c r="Z210" s="147"/>
      <c r="AA210" s="147"/>
      <c r="AB210" s="147"/>
      <c r="AC210" s="147"/>
      <c r="AD210" s="147"/>
      <c r="AE210" s="147"/>
      <c r="AF210" s="147"/>
      <c r="AG210" s="147" t="s">
        <v>319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2" x14ac:dyDescent="0.2">
      <c r="A211" s="154"/>
      <c r="B211" s="155"/>
      <c r="C211" s="188" t="s">
        <v>1796</v>
      </c>
      <c r="D211" s="159"/>
      <c r="E211" s="160"/>
      <c r="F211" s="157"/>
      <c r="G211" s="157"/>
      <c r="H211" s="157"/>
      <c r="I211" s="157"/>
      <c r="J211" s="157"/>
      <c r="K211" s="157"/>
      <c r="L211" s="157"/>
      <c r="M211" s="157"/>
      <c r="N211" s="156"/>
      <c r="O211" s="156"/>
      <c r="P211" s="156"/>
      <c r="Q211" s="156"/>
      <c r="R211" s="157"/>
      <c r="S211" s="157"/>
      <c r="T211" s="157"/>
      <c r="U211" s="157"/>
      <c r="V211" s="157"/>
      <c r="W211" s="157"/>
      <c r="X211" s="157"/>
      <c r="Y211" s="157"/>
      <c r="Z211" s="147"/>
      <c r="AA211" s="147"/>
      <c r="AB211" s="147"/>
      <c r="AC211" s="147"/>
      <c r="AD211" s="147"/>
      <c r="AE211" s="147"/>
      <c r="AF211" s="147"/>
      <c r="AG211" s="147" t="s">
        <v>305</v>
      </c>
      <c r="AH211" s="147">
        <v>0</v>
      </c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3" x14ac:dyDescent="0.2">
      <c r="A212" s="154"/>
      <c r="B212" s="155"/>
      <c r="C212" s="188" t="s">
        <v>1797</v>
      </c>
      <c r="D212" s="159"/>
      <c r="E212" s="160">
        <v>46</v>
      </c>
      <c r="F212" s="157"/>
      <c r="G212" s="157"/>
      <c r="H212" s="157"/>
      <c r="I212" s="157"/>
      <c r="J212" s="157"/>
      <c r="K212" s="157"/>
      <c r="L212" s="157"/>
      <c r="M212" s="157"/>
      <c r="N212" s="156"/>
      <c r="O212" s="156"/>
      <c r="P212" s="156"/>
      <c r="Q212" s="156"/>
      <c r="R212" s="157"/>
      <c r="S212" s="157"/>
      <c r="T212" s="157"/>
      <c r="U212" s="157"/>
      <c r="V212" s="157"/>
      <c r="W212" s="157"/>
      <c r="X212" s="157"/>
      <c r="Y212" s="157"/>
      <c r="Z212" s="147"/>
      <c r="AA212" s="147"/>
      <c r="AB212" s="147"/>
      <c r="AC212" s="147"/>
      <c r="AD212" s="147"/>
      <c r="AE212" s="147"/>
      <c r="AF212" s="147"/>
      <c r="AG212" s="147" t="s">
        <v>305</v>
      </c>
      <c r="AH212" s="147">
        <v>0</v>
      </c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1" x14ac:dyDescent="0.2">
      <c r="A213" s="173">
        <v>55</v>
      </c>
      <c r="B213" s="174" t="s">
        <v>1798</v>
      </c>
      <c r="C213" s="187" t="s">
        <v>1799</v>
      </c>
      <c r="D213" s="175" t="s">
        <v>314</v>
      </c>
      <c r="E213" s="176">
        <v>78</v>
      </c>
      <c r="F213" s="177"/>
      <c r="G213" s="178">
        <f>ROUND(E213*F213,2)</f>
        <v>0</v>
      </c>
      <c r="H213" s="158"/>
      <c r="I213" s="157">
        <f>ROUND(E213*H213,2)</f>
        <v>0</v>
      </c>
      <c r="J213" s="158"/>
      <c r="K213" s="157">
        <f>ROUND(E213*J213,2)</f>
        <v>0</v>
      </c>
      <c r="L213" s="157">
        <v>21</v>
      </c>
      <c r="M213" s="157">
        <f>G213*(1+L213/100)</f>
        <v>0</v>
      </c>
      <c r="N213" s="156">
        <v>8.0000000000000007E-5</v>
      </c>
      <c r="O213" s="156">
        <f>ROUND(E213*N213,2)</f>
        <v>0.01</v>
      </c>
      <c r="P213" s="156">
        <v>0</v>
      </c>
      <c r="Q213" s="156">
        <f>ROUND(E213*P213,2)</f>
        <v>0</v>
      </c>
      <c r="R213" s="157"/>
      <c r="S213" s="157" t="s">
        <v>1583</v>
      </c>
      <c r="T213" s="157" t="s">
        <v>1584</v>
      </c>
      <c r="U213" s="157">
        <v>0</v>
      </c>
      <c r="V213" s="157">
        <f>ROUND(E213*U213,2)</f>
        <v>0</v>
      </c>
      <c r="W213" s="157"/>
      <c r="X213" s="157" t="s">
        <v>301</v>
      </c>
      <c r="Y213" s="157" t="s">
        <v>302</v>
      </c>
      <c r="Z213" s="147"/>
      <c r="AA213" s="147"/>
      <c r="AB213" s="147"/>
      <c r="AC213" s="147"/>
      <c r="AD213" s="147"/>
      <c r="AE213" s="147"/>
      <c r="AF213" s="147"/>
      <c r="AG213" s="147" t="s">
        <v>1674</v>
      </c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2" x14ac:dyDescent="0.2">
      <c r="A214" s="154"/>
      <c r="B214" s="155"/>
      <c r="C214" s="274" t="s">
        <v>1800</v>
      </c>
      <c r="D214" s="275"/>
      <c r="E214" s="275"/>
      <c r="F214" s="275"/>
      <c r="G214" s="275"/>
      <c r="H214" s="157"/>
      <c r="I214" s="157"/>
      <c r="J214" s="157"/>
      <c r="K214" s="157"/>
      <c r="L214" s="157"/>
      <c r="M214" s="157"/>
      <c r="N214" s="156"/>
      <c r="O214" s="156"/>
      <c r="P214" s="156"/>
      <c r="Q214" s="156"/>
      <c r="R214" s="157"/>
      <c r="S214" s="157"/>
      <c r="T214" s="157"/>
      <c r="U214" s="157"/>
      <c r="V214" s="157"/>
      <c r="W214" s="157"/>
      <c r="X214" s="157"/>
      <c r="Y214" s="157"/>
      <c r="Z214" s="147"/>
      <c r="AA214" s="147"/>
      <c r="AB214" s="147"/>
      <c r="AC214" s="147"/>
      <c r="AD214" s="147"/>
      <c r="AE214" s="147"/>
      <c r="AF214" s="147"/>
      <c r="AG214" s="147" t="s">
        <v>319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2" x14ac:dyDescent="0.2">
      <c r="A215" s="154"/>
      <c r="B215" s="155"/>
      <c r="C215" s="188" t="s">
        <v>1801</v>
      </c>
      <c r="D215" s="159"/>
      <c r="E215" s="160"/>
      <c r="F215" s="157"/>
      <c r="G215" s="157"/>
      <c r="H215" s="157"/>
      <c r="I215" s="157"/>
      <c r="J215" s="157"/>
      <c r="K215" s="157"/>
      <c r="L215" s="157"/>
      <c r="M215" s="157"/>
      <c r="N215" s="156"/>
      <c r="O215" s="156"/>
      <c r="P215" s="156"/>
      <c r="Q215" s="156"/>
      <c r="R215" s="157"/>
      <c r="S215" s="157"/>
      <c r="T215" s="157"/>
      <c r="U215" s="157"/>
      <c r="V215" s="157"/>
      <c r="W215" s="157"/>
      <c r="X215" s="157"/>
      <c r="Y215" s="157"/>
      <c r="Z215" s="147"/>
      <c r="AA215" s="147"/>
      <c r="AB215" s="147"/>
      <c r="AC215" s="147"/>
      <c r="AD215" s="147"/>
      <c r="AE215" s="147"/>
      <c r="AF215" s="147"/>
      <c r="AG215" s="147" t="s">
        <v>305</v>
      </c>
      <c r="AH215" s="147">
        <v>0</v>
      </c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3" x14ac:dyDescent="0.2">
      <c r="A216" s="154"/>
      <c r="B216" s="155"/>
      <c r="C216" s="188" t="s">
        <v>1802</v>
      </c>
      <c r="D216" s="159"/>
      <c r="E216" s="160">
        <v>78</v>
      </c>
      <c r="F216" s="157"/>
      <c r="G216" s="157"/>
      <c r="H216" s="157"/>
      <c r="I216" s="157"/>
      <c r="J216" s="157"/>
      <c r="K216" s="157"/>
      <c r="L216" s="157"/>
      <c r="M216" s="157"/>
      <c r="N216" s="156"/>
      <c r="O216" s="156"/>
      <c r="P216" s="156"/>
      <c r="Q216" s="156"/>
      <c r="R216" s="157"/>
      <c r="S216" s="157"/>
      <c r="T216" s="157"/>
      <c r="U216" s="157"/>
      <c r="V216" s="157"/>
      <c r="W216" s="157"/>
      <c r="X216" s="157"/>
      <c r="Y216" s="157"/>
      <c r="Z216" s="147"/>
      <c r="AA216" s="147"/>
      <c r="AB216" s="147"/>
      <c r="AC216" s="147"/>
      <c r="AD216" s="147"/>
      <c r="AE216" s="147"/>
      <c r="AF216" s="147"/>
      <c r="AG216" s="147" t="s">
        <v>305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ht="22.5" outlineLevel="1" x14ac:dyDescent="0.2">
      <c r="A217" s="173">
        <v>56</v>
      </c>
      <c r="B217" s="174" t="s">
        <v>1803</v>
      </c>
      <c r="C217" s="187" t="s">
        <v>1804</v>
      </c>
      <c r="D217" s="175" t="s">
        <v>314</v>
      </c>
      <c r="E217" s="176">
        <v>31</v>
      </c>
      <c r="F217" s="177"/>
      <c r="G217" s="178">
        <f>ROUND(E217*F217,2)</f>
        <v>0</v>
      </c>
      <c r="H217" s="158"/>
      <c r="I217" s="157">
        <f>ROUND(E217*H217,2)</f>
        <v>0</v>
      </c>
      <c r="J217" s="158"/>
      <c r="K217" s="157">
        <f>ROUND(E217*J217,2)</f>
        <v>0</v>
      </c>
      <c r="L217" s="157">
        <v>21</v>
      </c>
      <c r="M217" s="157">
        <f>G217*(1+L217/100)</f>
        <v>0</v>
      </c>
      <c r="N217" s="156">
        <v>0</v>
      </c>
      <c r="O217" s="156">
        <f>ROUND(E217*N217,2)</f>
        <v>0</v>
      </c>
      <c r="P217" s="156">
        <v>0</v>
      </c>
      <c r="Q217" s="156">
        <f>ROUND(E217*P217,2)</f>
        <v>0</v>
      </c>
      <c r="R217" s="157"/>
      <c r="S217" s="157" t="s">
        <v>1583</v>
      </c>
      <c r="T217" s="157" t="s">
        <v>1584</v>
      </c>
      <c r="U217" s="157">
        <v>0</v>
      </c>
      <c r="V217" s="157">
        <f>ROUND(E217*U217,2)</f>
        <v>0</v>
      </c>
      <c r="W217" s="157"/>
      <c r="X217" s="157" t="s">
        <v>301</v>
      </c>
      <c r="Y217" s="157" t="s">
        <v>302</v>
      </c>
      <c r="Z217" s="147"/>
      <c r="AA217" s="147"/>
      <c r="AB217" s="147"/>
      <c r="AC217" s="147"/>
      <c r="AD217" s="147"/>
      <c r="AE217" s="147"/>
      <c r="AF217" s="147"/>
      <c r="AG217" s="147" t="s">
        <v>1674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2" x14ac:dyDescent="0.2">
      <c r="A218" s="154"/>
      <c r="B218" s="155"/>
      <c r="C218" s="274" t="s">
        <v>1805</v>
      </c>
      <c r="D218" s="275"/>
      <c r="E218" s="275"/>
      <c r="F218" s="275"/>
      <c r="G218" s="275"/>
      <c r="H218" s="157"/>
      <c r="I218" s="157"/>
      <c r="J218" s="157"/>
      <c r="K218" s="157"/>
      <c r="L218" s="157"/>
      <c r="M218" s="157"/>
      <c r="N218" s="156"/>
      <c r="O218" s="156"/>
      <c r="P218" s="156"/>
      <c r="Q218" s="156"/>
      <c r="R218" s="157"/>
      <c r="S218" s="157"/>
      <c r="T218" s="157"/>
      <c r="U218" s="157"/>
      <c r="V218" s="157"/>
      <c r="W218" s="157"/>
      <c r="X218" s="157"/>
      <c r="Y218" s="157"/>
      <c r="Z218" s="147"/>
      <c r="AA218" s="147"/>
      <c r="AB218" s="147"/>
      <c r="AC218" s="147"/>
      <c r="AD218" s="147"/>
      <c r="AE218" s="147"/>
      <c r="AF218" s="147"/>
      <c r="AG218" s="147" t="s">
        <v>319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2" x14ac:dyDescent="0.2">
      <c r="A219" s="154"/>
      <c r="B219" s="155"/>
      <c r="C219" s="188" t="s">
        <v>1806</v>
      </c>
      <c r="D219" s="159"/>
      <c r="E219" s="160"/>
      <c r="F219" s="157"/>
      <c r="G219" s="157"/>
      <c r="H219" s="157"/>
      <c r="I219" s="157"/>
      <c r="J219" s="157"/>
      <c r="K219" s="157"/>
      <c r="L219" s="157"/>
      <c r="M219" s="157"/>
      <c r="N219" s="156"/>
      <c r="O219" s="156"/>
      <c r="P219" s="156"/>
      <c r="Q219" s="156"/>
      <c r="R219" s="157"/>
      <c r="S219" s="157"/>
      <c r="T219" s="157"/>
      <c r="U219" s="157"/>
      <c r="V219" s="157"/>
      <c r="W219" s="157"/>
      <c r="X219" s="157"/>
      <c r="Y219" s="157"/>
      <c r="Z219" s="147"/>
      <c r="AA219" s="147"/>
      <c r="AB219" s="147"/>
      <c r="AC219" s="147"/>
      <c r="AD219" s="147"/>
      <c r="AE219" s="147"/>
      <c r="AF219" s="147"/>
      <c r="AG219" s="147" t="s">
        <v>305</v>
      </c>
      <c r="AH219" s="147">
        <v>0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3" x14ac:dyDescent="0.2">
      <c r="A220" s="154"/>
      <c r="B220" s="155"/>
      <c r="C220" s="188" t="s">
        <v>1807</v>
      </c>
      <c r="D220" s="159"/>
      <c r="E220" s="160">
        <v>31</v>
      </c>
      <c r="F220" s="157"/>
      <c r="G220" s="157"/>
      <c r="H220" s="157"/>
      <c r="I220" s="157"/>
      <c r="J220" s="157"/>
      <c r="K220" s="157"/>
      <c r="L220" s="157"/>
      <c r="M220" s="157"/>
      <c r="N220" s="156"/>
      <c r="O220" s="156"/>
      <c r="P220" s="156"/>
      <c r="Q220" s="156"/>
      <c r="R220" s="157"/>
      <c r="S220" s="157"/>
      <c r="T220" s="157"/>
      <c r="U220" s="157"/>
      <c r="V220" s="157"/>
      <c r="W220" s="157"/>
      <c r="X220" s="157"/>
      <c r="Y220" s="157"/>
      <c r="Z220" s="147"/>
      <c r="AA220" s="147"/>
      <c r="AB220" s="147"/>
      <c r="AC220" s="147"/>
      <c r="AD220" s="147"/>
      <c r="AE220" s="147"/>
      <c r="AF220" s="147"/>
      <c r="AG220" s="147" t="s">
        <v>305</v>
      </c>
      <c r="AH220" s="147">
        <v>0</v>
      </c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ht="22.5" outlineLevel="1" x14ac:dyDescent="0.2">
      <c r="A221" s="173">
        <v>57</v>
      </c>
      <c r="B221" s="174" t="s">
        <v>1808</v>
      </c>
      <c r="C221" s="187" t="s">
        <v>1809</v>
      </c>
      <c r="D221" s="175" t="s">
        <v>314</v>
      </c>
      <c r="E221" s="176">
        <v>30</v>
      </c>
      <c r="F221" s="177"/>
      <c r="G221" s="178">
        <f>ROUND(E221*F221,2)</f>
        <v>0</v>
      </c>
      <c r="H221" s="158"/>
      <c r="I221" s="157">
        <f>ROUND(E221*H221,2)</f>
        <v>0</v>
      </c>
      <c r="J221" s="158"/>
      <c r="K221" s="157">
        <f>ROUND(E221*J221,2)</f>
        <v>0</v>
      </c>
      <c r="L221" s="157">
        <v>21</v>
      </c>
      <c r="M221" s="157">
        <f>G221*(1+L221/100)</f>
        <v>0</v>
      </c>
      <c r="N221" s="156">
        <v>1.2999999999999999E-4</v>
      </c>
      <c r="O221" s="156">
        <f>ROUND(E221*N221,2)</f>
        <v>0</v>
      </c>
      <c r="P221" s="156">
        <v>0</v>
      </c>
      <c r="Q221" s="156">
        <f>ROUND(E221*P221,2)</f>
        <v>0</v>
      </c>
      <c r="R221" s="157"/>
      <c r="S221" s="157" t="s">
        <v>1583</v>
      </c>
      <c r="T221" s="157" t="s">
        <v>1584</v>
      </c>
      <c r="U221" s="157">
        <v>0</v>
      </c>
      <c r="V221" s="157">
        <f>ROUND(E221*U221,2)</f>
        <v>0</v>
      </c>
      <c r="W221" s="157"/>
      <c r="X221" s="157" t="s">
        <v>301</v>
      </c>
      <c r="Y221" s="157" t="s">
        <v>302</v>
      </c>
      <c r="Z221" s="147"/>
      <c r="AA221" s="147"/>
      <c r="AB221" s="147"/>
      <c r="AC221" s="147"/>
      <c r="AD221" s="147"/>
      <c r="AE221" s="147"/>
      <c r="AF221" s="147"/>
      <c r="AG221" s="147" t="s">
        <v>1674</v>
      </c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2" x14ac:dyDescent="0.2">
      <c r="A222" s="154"/>
      <c r="B222" s="155"/>
      <c r="C222" s="274" t="s">
        <v>1810</v>
      </c>
      <c r="D222" s="275"/>
      <c r="E222" s="275"/>
      <c r="F222" s="275"/>
      <c r="G222" s="275"/>
      <c r="H222" s="157"/>
      <c r="I222" s="157"/>
      <c r="J222" s="157"/>
      <c r="K222" s="157"/>
      <c r="L222" s="157"/>
      <c r="M222" s="157"/>
      <c r="N222" s="156"/>
      <c r="O222" s="156"/>
      <c r="P222" s="156"/>
      <c r="Q222" s="156"/>
      <c r="R222" s="157"/>
      <c r="S222" s="157"/>
      <c r="T222" s="157"/>
      <c r="U222" s="157"/>
      <c r="V222" s="157"/>
      <c r="W222" s="157"/>
      <c r="X222" s="157"/>
      <c r="Y222" s="157"/>
      <c r="Z222" s="147"/>
      <c r="AA222" s="147"/>
      <c r="AB222" s="147"/>
      <c r="AC222" s="147"/>
      <c r="AD222" s="147"/>
      <c r="AE222" s="147"/>
      <c r="AF222" s="147"/>
      <c r="AG222" s="147" t="s">
        <v>319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2" x14ac:dyDescent="0.2">
      <c r="A223" s="154"/>
      <c r="B223" s="155"/>
      <c r="C223" s="188" t="s">
        <v>1811</v>
      </c>
      <c r="D223" s="159"/>
      <c r="E223" s="160"/>
      <c r="F223" s="157"/>
      <c r="G223" s="157"/>
      <c r="H223" s="157"/>
      <c r="I223" s="157"/>
      <c r="J223" s="157"/>
      <c r="K223" s="157"/>
      <c r="L223" s="157"/>
      <c r="M223" s="157"/>
      <c r="N223" s="156"/>
      <c r="O223" s="156"/>
      <c r="P223" s="156"/>
      <c r="Q223" s="156"/>
      <c r="R223" s="157"/>
      <c r="S223" s="157"/>
      <c r="T223" s="157"/>
      <c r="U223" s="157"/>
      <c r="V223" s="157"/>
      <c r="W223" s="157"/>
      <c r="X223" s="157"/>
      <c r="Y223" s="157"/>
      <c r="Z223" s="147"/>
      <c r="AA223" s="147"/>
      <c r="AB223" s="147"/>
      <c r="AC223" s="147"/>
      <c r="AD223" s="147"/>
      <c r="AE223" s="147"/>
      <c r="AF223" s="147"/>
      <c r="AG223" s="147" t="s">
        <v>305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3" x14ac:dyDescent="0.2">
      <c r="A224" s="154"/>
      <c r="B224" s="155"/>
      <c r="C224" s="188" t="s">
        <v>1627</v>
      </c>
      <c r="D224" s="159"/>
      <c r="E224" s="160">
        <v>30</v>
      </c>
      <c r="F224" s="157"/>
      <c r="G224" s="157"/>
      <c r="H224" s="157"/>
      <c r="I224" s="157"/>
      <c r="J224" s="157"/>
      <c r="K224" s="157"/>
      <c r="L224" s="157"/>
      <c r="M224" s="157"/>
      <c r="N224" s="156"/>
      <c r="O224" s="156"/>
      <c r="P224" s="156"/>
      <c r="Q224" s="156"/>
      <c r="R224" s="157"/>
      <c r="S224" s="157"/>
      <c r="T224" s="157"/>
      <c r="U224" s="157"/>
      <c r="V224" s="157"/>
      <c r="W224" s="157"/>
      <c r="X224" s="157"/>
      <c r="Y224" s="157"/>
      <c r="Z224" s="147"/>
      <c r="AA224" s="147"/>
      <c r="AB224" s="147"/>
      <c r="AC224" s="147"/>
      <c r="AD224" s="147"/>
      <c r="AE224" s="147"/>
      <c r="AF224" s="147"/>
      <c r="AG224" s="147" t="s">
        <v>305</v>
      </c>
      <c r="AH224" s="147">
        <v>0</v>
      </c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1" x14ac:dyDescent="0.2">
      <c r="A225" s="173">
        <v>58</v>
      </c>
      <c r="B225" s="174" t="s">
        <v>1812</v>
      </c>
      <c r="C225" s="187" t="s">
        <v>1813</v>
      </c>
      <c r="D225" s="175" t="s">
        <v>314</v>
      </c>
      <c r="E225" s="176">
        <v>30</v>
      </c>
      <c r="F225" s="177"/>
      <c r="G225" s="178">
        <f>ROUND(E225*F225,2)</f>
        <v>0</v>
      </c>
      <c r="H225" s="158"/>
      <c r="I225" s="157">
        <f>ROUND(E225*H225,2)</f>
        <v>0</v>
      </c>
      <c r="J225" s="158"/>
      <c r="K225" s="157">
        <f>ROUND(E225*J225,2)</f>
        <v>0</v>
      </c>
      <c r="L225" s="157">
        <v>21</v>
      </c>
      <c r="M225" s="157">
        <f>G225*(1+L225/100)</f>
        <v>0</v>
      </c>
      <c r="N225" s="156">
        <v>1.3999999999999999E-4</v>
      </c>
      <c r="O225" s="156">
        <f>ROUND(E225*N225,2)</f>
        <v>0</v>
      </c>
      <c r="P225" s="156">
        <v>0</v>
      </c>
      <c r="Q225" s="156">
        <f>ROUND(E225*P225,2)</f>
        <v>0</v>
      </c>
      <c r="R225" s="157"/>
      <c r="S225" s="157" t="s">
        <v>1583</v>
      </c>
      <c r="T225" s="157" t="s">
        <v>1584</v>
      </c>
      <c r="U225" s="157">
        <v>0</v>
      </c>
      <c r="V225" s="157">
        <f>ROUND(E225*U225,2)</f>
        <v>0</v>
      </c>
      <c r="W225" s="157"/>
      <c r="X225" s="157" t="s">
        <v>334</v>
      </c>
      <c r="Y225" s="157" t="s">
        <v>302</v>
      </c>
      <c r="Z225" s="147"/>
      <c r="AA225" s="147"/>
      <c r="AB225" s="147"/>
      <c r="AC225" s="147"/>
      <c r="AD225" s="147"/>
      <c r="AE225" s="147"/>
      <c r="AF225" s="147"/>
      <c r="AG225" s="147" t="s">
        <v>1597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2" x14ac:dyDescent="0.2">
      <c r="A226" s="154"/>
      <c r="B226" s="155"/>
      <c r="C226" s="188" t="s">
        <v>1811</v>
      </c>
      <c r="D226" s="159"/>
      <c r="E226" s="160"/>
      <c r="F226" s="157"/>
      <c r="G226" s="157"/>
      <c r="H226" s="157"/>
      <c r="I226" s="157"/>
      <c r="J226" s="157"/>
      <c r="K226" s="157"/>
      <c r="L226" s="157"/>
      <c r="M226" s="157"/>
      <c r="N226" s="156"/>
      <c r="O226" s="156"/>
      <c r="P226" s="156"/>
      <c r="Q226" s="156"/>
      <c r="R226" s="157"/>
      <c r="S226" s="157"/>
      <c r="T226" s="157"/>
      <c r="U226" s="157"/>
      <c r="V226" s="157"/>
      <c r="W226" s="157"/>
      <c r="X226" s="157"/>
      <c r="Y226" s="157"/>
      <c r="Z226" s="147"/>
      <c r="AA226" s="147"/>
      <c r="AB226" s="147"/>
      <c r="AC226" s="147"/>
      <c r="AD226" s="147"/>
      <c r="AE226" s="147"/>
      <c r="AF226" s="147"/>
      <c r="AG226" s="147" t="s">
        <v>305</v>
      </c>
      <c r="AH226" s="147">
        <v>0</v>
      </c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3" x14ac:dyDescent="0.2">
      <c r="A227" s="154"/>
      <c r="B227" s="155"/>
      <c r="C227" s="188" t="s">
        <v>1627</v>
      </c>
      <c r="D227" s="159"/>
      <c r="E227" s="160">
        <v>30</v>
      </c>
      <c r="F227" s="157"/>
      <c r="G227" s="157"/>
      <c r="H227" s="157"/>
      <c r="I227" s="157"/>
      <c r="J227" s="157"/>
      <c r="K227" s="157"/>
      <c r="L227" s="157"/>
      <c r="M227" s="157"/>
      <c r="N227" s="156"/>
      <c r="O227" s="156"/>
      <c r="P227" s="156"/>
      <c r="Q227" s="156"/>
      <c r="R227" s="157"/>
      <c r="S227" s="157"/>
      <c r="T227" s="157"/>
      <c r="U227" s="157"/>
      <c r="V227" s="157"/>
      <c r="W227" s="157"/>
      <c r="X227" s="157"/>
      <c r="Y227" s="157"/>
      <c r="Z227" s="147"/>
      <c r="AA227" s="147"/>
      <c r="AB227" s="147"/>
      <c r="AC227" s="147"/>
      <c r="AD227" s="147"/>
      <c r="AE227" s="147"/>
      <c r="AF227" s="147"/>
      <c r="AG227" s="147" t="s">
        <v>305</v>
      </c>
      <c r="AH227" s="147">
        <v>0</v>
      </c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1" x14ac:dyDescent="0.2">
      <c r="A228" s="173">
        <v>59</v>
      </c>
      <c r="B228" s="174" t="s">
        <v>1814</v>
      </c>
      <c r="C228" s="187" t="s">
        <v>1815</v>
      </c>
      <c r="D228" s="175" t="s">
        <v>1816</v>
      </c>
      <c r="E228" s="176">
        <v>1</v>
      </c>
      <c r="F228" s="177"/>
      <c r="G228" s="178">
        <f>ROUND(E228*F228,2)</f>
        <v>0</v>
      </c>
      <c r="H228" s="158"/>
      <c r="I228" s="157">
        <f>ROUND(E228*H228,2)</f>
        <v>0</v>
      </c>
      <c r="J228" s="158"/>
      <c r="K228" s="157">
        <f>ROUND(E228*J228,2)</f>
        <v>0</v>
      </c>
      <c r="L228" s="157">
        <v>21</v>
      </c>
      <c r="M228" s="157">
        <f>G228*(1+L228/100)</f>
        <v>0</v>
      </c>
      <c r="N228" s="156">
        <v>2.5000000000000001E-4</v>
      </c>
      <c r="O228" s="156">
        <f>ROUND(E228*N228,2)</f>
        <v>0</v>
      </c>
      <c r="P228" s="156">
        <v>0</v>
      </c>
      <c r="Q228" s="156">
        <f>ROUND(E228*P228,2)</f>
        <v>0</v>
      </c>
      <c r="R228" s="157"/>
      <c r="S228" s="157" t="s">
        <v>1583</v>
      </c>
      <c r="T228" s="157" t="s">
        <v>1584</v>
      </c>
      <c r="U228" s="157">
        <v>0</v>
      </c>
      <c r="V228" s="157">
        <f>ROUND(E228*U228,2)</f>
        <v>0</v>
      </c>
      <c r="W228" s="157"/>
      <c r="X228" s="157" t="s">
        <v>301</v>
      </c>
      <c r="Y228" s="157" t="s">
        <v>302</v>
      </c>
      <c r="Z228" s="147"/>
      <c r="AA228" s="147"/>
      <c r="AB228" s="147"/>
      <c r="AC228" s="147"/>
      <c r="AD228" s="147"/>
      <c r="AE228" s="147"/>
      <c r="AF228" s="147"/>
      <c r="AG228" s="147" t="s">
        <v>1674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2" x14ac:dyDescent="0.2">
      <c r="A229" s="154"/>
      <c r="B229" s="155"/>
      <c r="C229" s="274" t="s">
        <v>1817</v>
      </c>
      <c r="D229" s="275"/>
      <c r="E229" s="275"/>
      <c r="F229" s="275"/>
      <c r="G229" s="275"/>
      <c r="H229" s="157"/>
      <c r="I229" s="157"/>
      <c r="J229" s="157"/>
      <c r="K229" s="157"/>
      <c r="L229" s="157"/>
      <c r="M229" s="157"/>
      <c r="N229" s="156"/>
      <c r="O229" s="156"/>
      <c r="P229" s="156"/>
      <c r="Q229" s="156"/>
      <c r="R229" s="157"/>
      <c r="S229" s="157"/>
      <c r="T229" s="157"/>
      <c r="U229" s="157"/>
      <c r="V229" s="157"/>
      <c r="W229" s="157"/>
      <c r="X229" s="157"/>
      <c r="Y229" s="157"/>
      <c r="Z229" s="147"/>
      <c r="AA229" s="147"/>
      <c r="AB229" s="147"/>
      <c r="AC229" s="147"/>
      <c r="AD229" s="147"/>
      <c r="AE229" s="147"/>
      <c r="AF229" s="147"/>
      <c r="AG229" s="147" t="s">
        <v>319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2" x14ac:dyDescent="0.2">
      <c r="A230" s="154"/>
      <c r="B230" s="155"/>
      <c r="C230" s="188" t="s">
        <v>1727</v>
      </c>
      <c r="D230" s="159"/>
      <c r="E230" s="160"/>
      <c r="F230" s="157"/>
      <c r="G230" s="157"/>
      <c r="H230" s="157"/>
      <c r="I230" s="157"/>
      <c r="J230" s="157"/>
      <c r="K230" s="157"/>
      <c r="L230" s="157"/>
      <c r="M230" s="157"/>
      <c r="N230" s="156"/>
      <c r="O230" s="156"/>
      <c r="P230" s="156"/>
      <c r="Q230" s="156"/>
      <c r="R230" s="157"/>
      <c r="S230" s="157"/>
      <c r="T230" s="157"/>
      <c r="U230" s="157"/>
      <c r="V230" s="157"/>
      <c r="W230" s="157"/>
      <c r="X230" s="157"/>
      <c r="Y230" s="157"/>
      <c r="Z230" s="147"/>
      <c r="AA230" s="147"/>
      <c r="AB230" s="147"/>
      <c r="AC230" s="147"/>
      <c r="AD230" s="147"/>
      <c r="AE230" s="147"/>
      <c r="AF230" s="147"/>
      <c r="AG230" s="147" t="s">
        <v>305</v>
      </c>
      <c r="AH230" s="147">
        <v>0</v>
      </c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3" x14ac:dyDescent="0.2">
      <c r="A231" s="154"/>
      <c r="B231" s="155"/>
      <c r="C231" s="188" t="s">
        <v>155</v>
      </c>
      <c r="D231" s="159"/>
      <c r="E231" s="160">
        <v>1</v>
      </c>
      <c r="F231" s="157"/>
      <c r="G231" s="157"/>
      <c r="H231" s="157"/>
      <c r="I231" s="157"/>
      <c r="J231" s="157"/>
      <c r="K231" s="157"/>
      <c r="L231" s="157"/>
      <c r="M231" s="157"/>
      <c r="N231" s="156"/>
      <c r="O231" s="156"/>
      <c r="P231" s="156"/>
      <c r="Q231" s="156"/>
      <c r="R231" s="157"/>
      <c r="S231" s="157"/>
      <c r="T231" s="157"/>
      <c r="U231" s="157"/>
      <c r="V231" s="157"/>
      <c r="W231" s="157"/>
      <c r="X231" s="157"/>
      <c r="Y231" s="157"/>
      <c r="Z231" s="147"/>
      <c r="AA231" s="147"/>
      <c r="AB231" s="147"/>
      <c r="AC231" s="147"/>
      <c r="AD231" s="147"/>
      <c r="AE231" s="147"/>
      <c r="AF231" s="147"/>
      <c r="AG231" s="147" t="s">
        <v>305</v>
      </c>
      <c r="AH231" s="147">
        <v>0</v>
      </c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ht="22.5" outlineLevel="1" x14ac:dyDescent="0.2">
      <c r="A232" s="173">
        <v>60</v>
      </c>
      <c r="B232" s="174" t="s">
        <v>1818</v>
      </c>
      <c r="C232" s="187" t="s">
        <v>1819</v>
      </c>
      <c r="D232" s="175" t="s">
        <v>314</v>
      </c>
      <c r="E232" s="176">
        <v>1</v>
      </c>
      <c r="F232" s="177"/>
      <c r="G232" s="178">
        <f>ROUND(E232*F232,2)</f>
        <v>0</v>
      </c>
      <c r="H232" s="158"/>
      <c r="I232" s="157">
        <f>ROUND(E232*H232,2)</f>
        <v>0</v>
      </c>
      <c r="J232" s="158"/>
      <c r="K232" s="157">
        <f>ROUND(E232*J232,2)</f>
        <v>0</v>
      </c>
      <c r="L232" s="157">
        <v>21</v>
      </c>
      <c r="M232" s="157">
        <f>G232*(1+L232/100)</f>
        <v>0</v>
      </c>
      <c r="N232" s="156">
        <v>2.32E-3</v>
      </c>
      <c r="O232" s="156">
        <f>ROUND(E232*N232,2)</f>
        <v>0</v>
      </c>
      <c r="P232" s="156">
        <v>0</v>
      </c>
      <c r="Q232" s="156">
        <f>ROUND(E232*P232,2)</f>
        <v>0</v>
      </c>
      <c r="R232" s="157"/>
      <c r="S232" s="157" t="s">
        <v>332</v>
      </c>
      <c r="T232" s="157" t="s">
        <v>333</v>
      </c>
      <c r="U232" s="157">
        <v>0</v>
      </c>
      <c r="V232" s="157">
        <f>ROUND(E232*U232,2)</f>
        <v>0</v>
      </c>
      <c r="W232" s="157"/>
      <c r="X232" s="157" t="s">
        <v>301</v>
      </c>
      <c r="Y232" s="157" t="s">
        <v>302</v>
      </c>
      <c r="Z232" s="147"/>
      <c r="AA232" s="147"/>
      <c r="AB232" s="147"/>
      <c r="AC232" s="147"/>
      <c r="AD232" s="147"/>
      <c r="AE232" s="147"/>
      <c r="AF232" s="147"/>
      <c r="AG232" s="147" t="s">
        <v>1674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2" x14ac:dyDescent="0.2">
      <c r="A233" s="154"/>
      <c r="B233" s="155"/>
      <c r="C233" s="188" t="s">
        <v>1727</v>
      </c>
      <c r="D233" s="159"/>
      <c r="E233" s="160"/>
      <c r="F233" s="157"/>
      <c r="G233" s="157"/>
      <c r="H233" s="157"/>
      <c r="I233" s="157"/>
      <c r="J233" s="157"/>
      <c r="K233" s="157"/>
      <c r="L233" s="157"/>
      <c r="M233" s="157"/>
      <c r="N233" s="156"/>
      <c r="O233" s="156"/>
      <c r="P233" s="156"/>
      <c r="Q233" s="156"/>
      <c r="R233" s="157"/>
      <c r="S233" s="157"/>
      <c r="T233" s="157"/>
      <c r="U233" s="157"/>
      <c r="V233" s="157"/>
      <c r="W233" s="157"/>
      <c r="X233" s="157"/>
      <c r="Y233" s="157"/>
      <c r="Z233" s="147"/>
      <c r="AA233" s="147"/>
      <c r="AB233" s="147"/>
      <c r="AC233" s="147"/>
      <c r="AD233" s="147"/>
      <c r="AE233" s="147"/>
      <c r="AF233" s="147"/>
      <c r="AG233" s="147" t="s">
        <v>305</v>
      </c>
      <c r="AH233" s="147">
        <v>0</v>
      </c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3" x14ac:dyDescent="0.2">
      <c r="A234" s="154"/>
      <c r="B234" s="155"/>
      <c r="C234" s="188" t="s">
        <v>155</v>
      </c>
      <c r="D234" s="159"/>
      <c r="E234" s="160">
        <v>1</v>
      </c>
      <c r="F234" s="157"/>
      <c r="G234" s="157"/>
      <c r="H234" s="157"/>
      <c r="I234" s="157"/>
      <c r="J234" s="157"/>
      <c r="K234" s="157"/>
      <c r="L234" s="157"/>
      <c r="M234" s="157"/>
      <c r="N234" s="156"/>
      <c r="O234" s="156"/>
      <c r="P234" s="156"/>
      <c r="Q234" s="156"/>
      <c r="R234" s="157"/>
      <c r="S234" s="157"/>
      <c r="T234" s="157"/>
      <c r="U234" s="157"/>
      <c r="V234" s="157"/>
      <c r="W234" s="157"/>
      <c r="X234" s="157"/>
      <c r="Y234" s="157"/>
      <c r="Z234" s="147"/>
      <c r="AA234" s="147"/>
      <c r="AB234" s="147"/>
      <c r="AC234" s="147"/>
      <c r="AD234" s="147"/>
      <c r="AE234" s="147"/>
      <c r="AF234" s="147"/>
      <c r="AG234" s="147" t="s">
        <v>305</v>
      </c>
      <c r="AH234" s="147">
        <v>0</v>
      </c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ht="22.5" outlineLevel="1" x14ac:dyDescent="0.2">
      <c r="A235" s="173">
        <v>61</v>
      </c>
      <c r="B235" s="174" t="s">
        <v>1820</v>
      </c>
      <c r="C235" s="187" t="s">
        <v>1821</v>
      </c>
      <c r="D235" s="175" t="s">
        <v>314</v>
      </c>
      <c r="E235" s="176">
        <v>13</v>
      </c>
      <c r="F235" s="177"/>
      <c r="G235" s="178">
        <f>ROUND(E235*F235,2)</f>
        <v>0</v>
      </c>
      <c r="H235" s="158"/>
      <c r="I235" s="157">
        <f>ROUND(E235*H235,2)</f>
        <v>0</v>
      </c>
      <c r="J235" s="158"/>
      <c r="K235" s="157">
        <f>ROUND(E235*J235,2)</f>
        <v>0</v>
      </c>
      <c r="L235" s="157">
        <v>21</v>
      </c>
      <c r="M235" s="157">
        <f>G235*(1+L235/100)</f>
        <v>0</v>
      </c>
      <c r="N235" s="156">
        <v>2.0000000000000002E-5</v>
      </c>
      <c r="O235" s="156">
        <f>ROUND(E235*N235,2)</f>
        <v>0</v>
      </c>
      <c r="P235" s="156">
        <v>0</v>
      </c>
      <c r="Q235" s="156">
        <f>ROUND(E235*P235,2)</f>
        <v>0</v>
      </c>
      <c r="R235" s="157"/>
      <c r="S235" s="157" t="s">
        <v>1583</v>
      </c>
      <c r="T235" s="157" t="s">
        <v>1584</v>
      </c>
      <c r="U235" s="157">
        <v>0</v>
      </c>
      <c r="V235" s="157">
        <f>ROUND(E235*U235,2)</f>
        <v>0</v>
      </c>
      <c r="W235" s="157"/>
      <c r="X235" s="157" t="s">
        <v>301</v>
      </c>
      <c r="Y235" s="157" t="s">
        <v>302</v>
      </c>
      <c r="Z235" s="147"/>
      <c r="AA235" s="147"/>
      <c r="AB235" s="147"/>
      <c r="AC235" s="147"/>
      <c r="AD235" s="147"/>
      <c r="AE235" s="147"/>
      <c r="AF235" s="147"/>
      <c r="AG235" s="147" t="s">
        <v>1674</v>
      </c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outlineLevel="2" x14ac:dyDescent="0.2">
      <c r="A236" s="154"/>
      <c r="B236" s="155"/>
      <c r="C236" s="274" t="s">
        <v>1822</v>
      </c>
      <c r="D236" s="275"/>
      <c r="E236" s="275"/>
      <c r="F236" s="275"/>
      <c r="G236" s="275"/>
      <c r="H236" s="157"/>
      <c r="I236" s="157"/>
      <c r="J236" s="157"/>
      <c r="K236" s="157"/>
      <c r="L236" s="157"/>
      <c r="M236" s="157"/>
      <c r="N236" s="156"/>
      <c r="O236" s="156"/>
      <c r="P236" s="156"/>
      <c r="Q236" s="156"/>
      <c r="R236" s="157"/>
      <c r="S236" s="157"/>
      <c r="T236" s="157"/>
      <c r="U236" s="157"/>
      <c r="V236" s="157"/>
      <c r="W236" s="157"/>
      <c r="X236" s="157"/>
      <c r="Y236" s="157"/>
      <c r="Z236" s="147"/>
      <c r="AA236" s="147"/>
      <c r="AB236" s="147"/>
      <c r="AC236" s="147"/>
      <c r="AD236" s="147"/>
      <c r="AE236" s="147"/>
      <c r="AF236" s="147"/>
      <c r="AG236" s="147" t="s">
        <v>319</v>
      </c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outlineLevel="2" x14ac:dyDescent="0.2">
      <c r="A237" s="154"/>
      <c r="B237" s="155"/>
      <c r="C237" s="188" t="s">
        <v>1823</v>
      </c>
      <c r="D237" s="159"/>
      <c r="E237" s="160"/>
      <c r="F237" s="157"/>
      <c r="G237" s="157"/>
      <c r="H237" s="157"/>
      <c r="I237" s="157"/>
      <c r="J237" s="157"/>
      <c r="K237" s="157"/>
      <c r="L237" s="157"/>
      <c r="M237" s="157"/>
      <c r="N237" s="156"/>
      <c r="O237" s="156"/>
      <c r="P237" s="156"/>
      <c r="Q237" s="156"/>
      <c r="R237" s="157"/>
      <c r="S237" s="157"/>
      <c r="T237" s="157"/>
      <c r="U237" s="157"/>
      <c r="V237" s="157"/>
      <c r="W237" s="157"/>
      <c r="X237" s="157"/>
      <c r="Y237" s="157"/>
      <c r="Z237" s="147"/>
      <c r="AA237" s="147"/>
      <c r="AB237" s="147"/>
      <c r="AC237" s="147"/>
      <c r="AD237" s="147"/>
      <c r="AE237" s="147"/>
      <c r="AF237" s="147"/>
      <c r="AG237" s="147" t="s">
        <v>305</v>
      </c>
      <c r="AH237" s="147">
        <v>0</v>
      </c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3" x14ac:dyDescent="0.2">
      <c r="A238" s="154"/>
      <c r="B238" s="155"/>
      <c r="C238" s="188" t="s">
        <v>1824</v>
      </c>
      <c r="D238" s="159"/>
      <c r="E238" s="160">
        <v>13</v>
      </c>
      <c r="F238" s="157"/>
      <c r="G238" s="157"/>
      <c r="H238" s="157"/>
      <c r="I238" s="157"/>
      <c r="J238" s="157"/>
      <c r="K238" s="157"/>
      <c r="L238" s="157"/>
      <c r="M238" s="157"/>
      <c r="N238" s="156"/>
      <c r="O238" s="156"/>
      <c r="P238" s="156"/>
      <c r="Q238" s="156"/>
      <c r="R238" s="157"/>
      <c r="S238" s="157"/>
      <c r="T238" s="157"/>
      <c r="U238" s="157"/>
      <c r="V238" s="157"/>
      <c r="W238" s="157"/>
      <c r="X238" s="157"/>
      <c r="Y238" s="157"/>
      <c r="Z238" s="147"/>
      <c r="AA238" s="147"/>
      <c r="AB238" s="147"/>
      <c r="AC238" s="147"/>
      <c r="AD238" s="147"/>
      <c r="AE238" s="147"/>
      <c r="AF238" s="147"/>
      <c r="AG238" s="147" t="s">
        <v>305</v>
      </c>
      <c r="AH238" s="147">
        <v>0</v>
      </c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outlineLevel="1" x14ac:dyDescent="0.2">
      <c r="A239" s="173">
        <v>62</v>
      </c>
      <c r="B239" s="174" t="s">
        <v>1825</v>
      </c>
      <c r="C239" s="187" t="s">
        <v>1826</v>
      </c>
      <c r="D239" s="175" t="s">
        <v>314</v>
      </c>
      <c r="E239" s="176">
        <v>9</v>
      </c>
      <c r="F239" s="177"/>
      <c r="G239" s="178">
        <f>ROUND(E239*F239,2)</f>
        <v>0</v>
      </c>
      <c r="H239" s="158"/>
      <c r="I239" s="157">
        <f>ROUND(E239*H239,2)</f>
        <v>0</v>
      </c>
      <c r="J239" s="158"/>
      <c r="K239" s="157">
        <f>ROUND(E239*J239,2)</f>
        <v>0</v>
      </c>
      <c r="L239" s="157">
        <v>21</v>
      </c>
      <c r="M239" s="157">
        <f>G239*(1+L239/100)</f>
        <v>0</v>
      </c>
      <c r="N239" s="156">
        <v>3.3E-4</v>
      </c>
      <c r="O239" s="156">
        <f>ROUND(E239*N239,2)</f>
        <v>0</v>
      </c>
      <c r="P239" s="156">
        <v>0</v>
      </c>
      <c r="Q239" s="156">
        <f>ROUND(E239*P239,2)</f>
        <v>0</v>
      </c>
      <c r="R239" s="157"/>
      <c r="S239" s="157" t="s">
        <v>1583</v>
      </c>
      <c r="T239" s="157" t="s">
        <v>1584</v>
      </c>
      <c r="U239" s="157">
        <v>0</v>
      </c>
      <c r="V239" s="157">
        <f>ROUND(E239*U239,2)</f>
        <v>0</v>
      </c>
      <c r="W239" s="157"/>
      <c r="X239" s="157" t="s">
        <v>334</v>
      </c>
      <c r="Y239" s="157" t="s">
        <v>302</v>
      </c>
      <c r="Z239" s="147"/>
      <c r="AA239" s="147"/>
      <c r="AB239" s="147"/>
      <c r="AC239" s="147"/>
      <c r="AD239" s="147"/>
      <c r="AE239" s="147"/>
      <c r="AF239" s="147"/>
      <c r="AG239" s="147" t="s">
        <v>1597</v>
      </c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outlineLevel="2" x14ac:dyDescent="0.2">
      <c r="A240" s="154"/>
      <c r="B240" s="155"/>
      <c r="C240" s="188" t="s">
        <v>1827</v>
      </c>
      <c r="D240" s="159"/>
      <c r="E240" s="160"/>
      <c r="F240" s="157"/>
      <c r="G240" s="157"/>
      <c r="H240" s="157"/>
      <c r="I240" s="157"/>
      <c r="J240" s="157"/>
      <c r="K240" s="157"/>
      <c r="L240" s="157"/>
      <c r="M240" s="157"/>
      <c r="N240" s="156"/>
      <c r="O240" s="156"/>
      <c r="P240" s="156"/>
      <c r="Q240" s="156"/>
      <c r="R240" s="157"/>
      <c r="S240" s="157"/>
      <c r="T240" s="157"/>
      <c r="U240" s="157"/>
      <c r="V240" s="157"/>
      <c r="W240" s="157"/>
      <c r="X240" s="157"/>
      <c r="Y240" s="157"/>
      <c r="Z240" s="147"/>
      <c r="AA240" s="147"/>
      <c r="AB240" s="147"/>
      <c r="AC240" s="147"/>
      <c r="AD240" s="147"/>
      <c r="AE240" s="147"/>
      <c r="AF240" s="147"/>
      <c r="AG240" s="147" t="s">
        <v>305</v>
      </c>
      <c r="AH240" s="147">
        <v>0</v>
      </c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3" x14ac:dyDescent="0.2">
      <c r="A241" s="154"/>
      <c r="B241" s="155"/>
      <c r="C241" s="188" t="s">
        <v>184</v>
      </c>
      <c r="D241" s="159"/>
      <c r="E241" s="160">
        <v>9</v>
      </c>
      <c r="F241" s="157"/>
      <c r="G241" s="157"/>
      <c r="H241" s="157"/>
      <c r="I241" s="157"/>
      <c r="J241" s="157"/>
      <c r="K241" s="157"/>
      <c r="L241" s="157"/>
      <c r="M241" s="157"/>
      <c r="N241" s="156"/>
      <c r="O241" s="156"/>
      <c r="P241" s="156"/>
      <c r="Q241" s="156"/>
      <c r="R241" s="157"/>
      <c r="S241" s="157"/>
      <c r="T241" s="157"/>
      <c r="U241" s="157"/>
      <c r="V241" s="157"/>
      <c r="W241" s="157"/>
      <c r="X241" s="157"/>
      <c r="Y241" s="157"/>
      <c r="Z241" s="147"/>
      <c r="AA241" s="147"/>
      <c r="AB241" s="147"/>
      <c r="AC241" s="147"/>
      <c r="AD241" s="147"/>
      <c r="AE241" s="147"/>
      <c r="AF241" s="147"/>
      <c r="AG241" s="147" t="s">
        <v>305</v>
      </c>
      <c r="AH241" s="147">
        <v>0</v>
      </c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ht="22.5" outlineLevel="1" x14ac:dyDescent="0.2">
      <c r="A242" s="173">
        <v>63</v>
      </c>
      <c r="B242" s="174" t="s">
        <v>1828</v>
      </c>
      <c r="C242" s="187" t="s">
        <v>1829</v>
      </c>
      <c r="D242" s="175" t="s">
        <v>314</v>
      </c>
      <c r="E242" s="176">
        <v>4</v>
      </c>
      <c r="F242" s="177"/>
      <c r="G242" s="178">
        <f>ROUND(E242*F242,2)</f>
        <v>0</v>
      </c>
      <c r="H242" s="158"/>
      <c r="I242" s="157">
        <f>ROUND(E242*H242,2)</f>
        <v>0</v>
      </c>
      <c r="J242" s="158"/>
      <c r="K242" s="157">
        <f>ROUND(E242*J242,2)</f>
        <v>0</v>
      </c>
      <c r="L242" s="157">
        <v>21</v>
      </c>
      <c r="M242" s="157">
        <f>G242*(1+L242/100)</f>
        <v>0</v>
      </c>
      <c r="N242" s="156">
        <v>1.9000000000000001E-4</v>
      </c>
      <c r="O242" s="156">
        <f>ROUND(E242*N242,2)</f>
        <v>0</v>
      </c>
      <c r="P242" s="156">
        <v>0</v>
      </c>
      <c r="Q242" s="156">
        <f>ROUND(E242*P242,2)</f>
        <v>0</v>
      </c>
      <c r="R242" s="157"/>
      <c r="S242" s="157" t="s">
        <v>1583</v>
      </c>
      <c r="T242" s="157" t="s">
        <v>1584</v>
      </c>
      <c r="U242" s="157">
        <v>0</v>
      </c>
      <c r="V242" s="157">
        <f>ROUND(E242*U242,2)</f>
        <v>0</v>
      </c>
      <c r="W242" s="157"/>
      <c r="X242" s="157" t="s">
        <v>334</v>
      </c>
      <c r="Y242" s="157" t="s">
        <v>302</v>
      </c>
      <c r="Z242" s="147"/>
      <c r="AA242" s="147"/>
      <c r="AB242" s="147"/>
      <c r="AC242" s="147"/>
      <c r="AD242" s="147"/>
      <c r="AE242" s="147"/>
      <c r="AF242" s="147"/>
      <c r="AG242" s="147" t="s">
        <v>1597</v>
      </c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outlineLevel="2" x14ac:dyDescent="0.2">
      <c r="A243" s="154"/>
      <c r="B243" s="155"/>
      <c r="C243" s="188" t="s">
        <v>1739</v>
      </c>
      <c r="D243" s="159"/>
      <c r="E243" s="160"/>
      <c r="F243" s="157"/>
      <c r="G243" s="157"/>
      <c r="H243" s="157"/>
      <c r="I243" s="157"/>
      <c r="J243" s="157"/>
      <c r="K243" s="157"/>
      <c r="L243" s="157"/>
      <c r="M243" s="157"/>
      <c r="N243" s="156"/>
      <c r="O243" s="156"/>
      <c r="P243" s="156"/>
      <c r="Q243" s="156"/>
      <c r="R243" s="157"/>
      <c r="S243" s="157"/>
      <c r="T243" s="157"/>
      <c r="U243" s="157"/>
      <c r="V243" s="157"/>
      <c r="W243" s="157"/>
      <c r="X243" s="157"/>
      <c r="Y243" s="157"/>
      <c r="Z243" s="147"/>
      <c r="AA243" s="147"/>
      <c r="AB243" s="147"/>
      <c r="AC243" s="147"/>
      <c r="AD243" s="147"/>
      <c r="AE243" s="147"/>
      <c r="AF243" s="147"/>
      <c r="AG243" s="147" t="s">
        <v>305</v>
      </c>
      <c r="AH243" s="147">
        <v>0</v>
      </c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3" x14ac:dyDescent="0.2">
      <c r="A244" s="154"/>
      <c r="B244" s="155"/>
      <c r="C244" s="188" t="s">
        <v>163</v>
      </c>
      <c r="D244" s="159"/>
      <c r="E244" s="160">
        <v>4</v>
      </c>
      <c r="F244" s="157"/>
      <c r="G244" s="157"/>
      <c r="H244" s="157"/>
      <c r="I244" s="157"/>
      <c r="J244" s="157"/>
      <c r="K244" s="157"/>
      <c r="L244" s="157"/>
      <c r="M244" s="157"/>
      <c r="N244" s="156"/>
      <c r="O244" s="156"/>
      <c r="P244" s="156"/>
      <c r="Q244" s="156"/>
      <c r="R244" s="157"/>
      <c r="S244" s="157"/>
      <c r="T244" s="157"/>
      <c r="U244" s="157"/>
      <c r="V244" s="157"/>
      <c r="W244" s="157"/>
      <c r="X244" s="157"/>
      <c r="Y244" s="157"/>
      <c r="Z244" s="147"/>
      <c r="AA244" s="147"/>
      <c r="AB244" s="147"/>
      <c r="AC244" s="147"/>
      <c r="AD244" s="147"/>
      <c r="AE244" s="147"/>
      <c r="AF244" s="147"/>
      <c r="AG244" s="147" t="s">
        <v>305</v>
      </c>
      <c r="AH244" s="147">
        <v>0</v>
      </c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ht="22.5" outlineLevel="1" x14ac:dyDescent="0.2">
      <c r="A245" s="173">
        <v>64</v>
      </c>
      <c r="B245" s="174" t="s">
        <v>1830</v>
      </c>
      <c r="C245" s="187" t="s">
        <v>1831</v>
      </c>
      <c r="D245" s="175" t="s">
        <v>314</v>
      </c>
      <c r="E245" s="176">
        <v>4</v>
      </c>
      <c r="F245" s="177"/>
      <c r="G245" s="178">
        <f>ROUND(E245*F245,2)</f>
        <v>0</v>
      </c>
      <c r="H245" s="158"/>
      <c r="I245" s="157">
        <f>ROUND(E245*H245,2)</f>
        <v>0</v>
      </c>
      <c r="J245" s="158"/>
      <c r="K245" s="157">
        <f>ROUND(E245*J245,2)</f>
        <v>0</v>
      </c>
      <c r="L245" s="157">
        <v>21</v>
      </c>
      <c r="M245" s="157">
        <f>G245*(1+L245/100)</f>
        <v>0</v>
      </c>
      <c r="N245" s="156">
        <v>2.0000000000000002E-5</v>
      </c>
      <c r="O245" s="156">
        <f>ROUND(E245*N245,2)</f>
        <v>0</v>
      </c>
      <c r="P245" s="156">
        <v>0</v>
      </c>
      <c r="Q245" s="156">
        <f>ROUND(E245*P245,2)</f>
        <v>0</v>
      </c>
      <c r="R245" s="157"/>
      <c r="S245" s="157" t="s">
        <v>1583</v>
      </c>
      <c r="T245" s="157" t="s">
        <v>1584</v>
      </c>
      <c r="U245" s="157">
        <v>0</v>
      </c>
      <c r="V245" s="157">
        <f>ROUND(E245*U245,2)</f>
        <v>0</v>
      </c>
      <c r="W245" s="157"/>
      <c r="X245" s="157" t="s">
        <v>301</v>
      </c>
      <c r="Y245" s="157" t="s">
        <v>302</v>
      </c>
      <c r="Z245" s="147"/>
      <c r="AA245" s="147"/>
      <c r="AB245" s="147"/>
      <c r="AC245" s="147"/>
      <c r="AD245" s="147"/>
      <c r="AE245" s="147"/>
      <c r="AF245" s="147"/>
      <c r="AG245" s="147" t="s">
        <v>1674</v>
      </c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outlineLevel="2" x14ac:dyDescent="0.2">
      <c r="A246" s="154"/>
      <c r="B246" s="155"/>
      <c r="C246" s="274" t="s">
        <v>1832</v>
      </c>
      <c r="D246" s="275"/>
      <c r="E246" s="275"/>
      <c r="F246" s="275"/>
      <c r="G246" s="275"/>
      <c r="H246" s="157"/>
      <c r="I246" s="157"/>
      <c r="J246" s="157"/>
      <c r="K246" s="157"/>
      <c r="L246" s="157"/>
      <c r="M246" s="157"/>
      <c r="N246" s="156"/>
      <c r="O246" s="156"/>
      <c r="P246" s="156"/>
      <c r="Q246" s="156"/>
      <c r="R246" s="157"/>
      <c r="S246" s="157"/>
      <c r="T246" s="157"/>
      <c r="U246" s="157"/>
      <c r="V246" s="157"/>
      <c r="W246" s="157"/>
      <c r="X246" s="157"/>
      <c r="Y246" s="157"/>
      <c r="Z246" s="147"/>
      <c r="AA246" s="147"/>
      <c r="AB246" s="147"/>
      <c r="AC246" s="147"/>
      <c r="AD246" s="147"/>
      <c r="AE246" s="147"/>
      <c r="AF246" s="147"/>
      <c r="AG246" s="147" t="s">
        <v>319</v>
      </c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outlineLevel="2" x14ac:dyDescent="0.2">
      <c r="A247" s="154"/>
      <c r="B247" s="155"/>
      <c r="C247" s="188" t="s">
        <v>1739</v>
      </c>
      <c r="D247" s="159"/>
      <c r="E247" s="160"/>
      <c r="F247" s="157"/>
      <c r="G247" s="157"/>
      <c r="H247" s="157"/>
      <c r="I247" s="157"/>
      <c r="J247" s="157"/>
      <c r="K247" s="157"/>
      <c r="L247" s="157"/>
      <c r="M247" s="157"/>
      <c r="N247" s="156"/>
      <c r="O247" s="156"/>
      <c r="P247" s="156"/>
      <c r="Q247" s="156"/>
      <c r="R247" s="157"/>
      <c r="S247" s="157"/>
      <c r="T247" s="157"/>
      <c r="U247" s="157"/>
      <c r="V247" s="157"/>
      <c r="W247" s="157"/>
      <c r="X247" s="157"/>
      <c r="Y247" s="157"/>
      <c r="Z247" s="147"/>
      <c r="AA247" s="147"/>
      <c r="AB247" s="147"/>
      <c r="AC247" s="147"/>
      <c r="AD247" s="147"/>
      <c r="AE247" s="147"/>
      <c r="AF247" s="147"/>
      <c r="AG247" s="147" t="s">
        <v>305</v>
      </c>
      <c r="AH247" s="147">
        <v>0</v>
      </c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outlineLevel="3" x14ac:dyDescent="0.2">
      <c r="A248" s="154"/>
      <c r="B248" s="155"/>
      <c r="C248" s="188" t="s">
        <v>163</v>
      </c>
      <c r="D248" s="159"/>
      <c r="E248" s="160">
        <v>4</v>
      </c>
      <c r="F248" s="157"/>
      <c r="G248" s="157"/>
      <c r="H248" s="157"/>
      <c r="I248" s="157"/>
      <c r="J248" s="157"/>
      <c r="K248" s="157"/>
      <c r="L248" s="157"/>
      <c r="M248" s="157"/>
      <c r="N248" s="156"/>
      <c r="O248" s="156"/>
      <c r="P248" s="156"/>
      <c r="Q248" s="156"/>
      <c r="R248" s="157"/>
      <c r="S248" s="157"/>
      <c r="T248" s="157"/>
      <c r="U248" s="157"/>
      <c r="V248" s="157"/>
      <c r="W248" s="157"/>
      <c r="X248" s="157"/>
      <c r="Y248" s="157"/>
      <c r="Z248" s="147"/>
      <c r="AA248" s="147"/>
      <c r="AB248" s="147"/>
      <c r="AC248" s="147"/>
      <c r="AD248" s="147"/>
      <c r="AE248" s="147"/>
      <c r="AF248" s="147"/>
      <c r="AG248" s="147" t="s">
        <v>305</v>
      </c>
      <c r="AH248" s="147">
        <v>0</v>
      </c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1" x14ac:dyDescent="0.2">
      <c r="A249" s="173">
        <v>65</v>
      </c>
      <c r="B249" s="174" t="s">
        <v>1833</v>
      </c>
      <c r="C249" s="187" t="s">
        <v>1834</v>
      </c>
      <c r="D249" s="175" t="s">
        <v>314</v>
      </c>
      <c r="E249" s="176">
        <v>4</v>
      </c>
      <c r="F249" s="177"/>
      <c r="G249" s="178">
        <f>ROUND(E249*F249,2)</f>
        <v>0</v>
      </c>
      <c r="H249" s="158"/>
      <c r="I249" s="157">
        <f>ROUND(E249*H249,2)</f>
        <v>0</v>
      </c>
      <c r="J249" s="158"/>
      <c r="K249" s="157">
        <f>ROUND(E249*J249,2)</f>
        <v>0</v>
      </c>
      <c r="L249" s="157">
        <v>21</v>
      </c>
      <c r="M249" s="157">
        <f>G249*(1+L249/100)</f>
        <v>0</v>
      </c>
      <c r="N249" s="156">
        <v>5.5000000000000003E-4</v>
      </c>
      <c r="O249" s="156">
        <f>ROUND(E249*N249,2)</f>
        <v>0</v>
      </c>
      <c r="P249" s="156">
        <v>0</v>
      </c>
      <c r="Q249" s="156">
        <f>ROUND(E249*P249,2)</f>
        <v>0</v>
      </c>
      <c r="R249" s="157"/>
      <c r="S249" s="157" t="s">
        <v>1583</v>
      </c>
      <c r="T249" s="157" t="s">
        <v>1584</v>
      </c>
      <c r="U249" s="157">
        <v>0</v>
      </c>
      <c r="V249" s="157">
        <f>ROUND(E249*U249,2)</f>
        <v>0</v>
      </c>
      <c r="W249" s="157"/>
      <c r="X249" s="157" t="s">
        <v>334</v>
      </c>
      <c r="Y249" s="157" t="s">
        <v>302</v>
      </c>
      <c r="Z249" s="147"/>
      <c r="AA249" s="147"/>
      <c r="AB249" s="147"/>
      <c r="AC249" s="147"/>
      <c r="AD249" s="147"/>
      <c r="AE249" s="147"/>
      <c r="AF249" s="147"/>
      <c r="AG249" s="147" t="s">
        <v>1597</v>
      </c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outlineLevel="2" x14ac:dyDescent="0.2">
      <c r="A250" s="154"/>
      <c r="B250" s="155"/>
      <c r="C250" s="188" t="s">
        <v>1739</v>
      </c>
      <c r="D250" s="159"/>
      <c r="E250" s="160"/>
      <c r="F250" s="157"/>
      <c r="G250" s="157"/>
      <c r="H250" s="157"/>
      <c r="I250" s="157"/>
      <c r="J250" s="157"/>
      <c r="K250" s="157"/>
      <c r="L250" s="157"/>
      <c r="M250" s="157"/>
      <c r="N250" s="156"/>
      <c r="O250" s="156"/>
      <c r="P250" s="156"/>
      <c r="Q250" s="156"/>
      <c r="R250" s="157"/>
      <c r="S250" s="157"/>
      <c r="T250" s="157"/>
      <c r="U250" s="157"/>
      <c r="V250" s="157"/>
      <c r="W250" s="157"/>
      <c r="X250" s="157"/>
      <c r="Y250" s="157"/>
      <c r="Z250" s="147"/>
      <c r="AA250" s="147"/>
      <c r="AB250" s="147"/>
      <c r="AC250" s="147"/>
      <c r="AD250" s="147"/>
      <c r="AE250" s="147"/>
      <c r="AF250" s="147"/>
      <c r="AG250" s="147" t="s">
        <v>305</v>
      </c>
      <c r="AH250" s="147">
        <v>0</v>
      </c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3" x14ac:dyDescent="0.2">
      <c r="A251" s="154"/>
      <c r="B251" s="155"/>
      <c r="C251" s="188" t="s">
        <v>163</v>
      </c>
      <c r="D251" s="159"/>
      <c r="E251" s="160">
        <v>4</v>
      </c>
      <c r="F251" s="157"/>
      <c r="G251" s="157"/>
      <c r="H251" s="157"/>
      <c r="I251" s="157"/>
      <c r="J251" s="157"/>
      <c r="K251" s="157"/>
      <c r="L251" s="157"/>
      <c r="M251" s="157"/>
      <c r="N251" s="156"/>
      <c r="O251" s="156"/>
      <c r="P251" s="156"/>
      <c r="Q251" s="156"/>
      <c r="R251" s="157"/>
      <c r="S251" s="157"/>
      <c r="T251" s="157"/>
      <c r="U251" s="157"/>
      <c r="V251" s="157"/>
      <c r="W251" s="157"/>
      <c r="X251" s="157"/>
      <c r="Y251" s="157"/>
      <c r="Z251" s="147"/>
      <c r="AA251" s="147"/>
      <c r="AB251" s="147"/>
      <c r="AC251" s="147"/>
      <c r="AD251" s="147"/>
      <c r="AE251" s="147"/>
      <c r="AF251" s="147"/>
      <c r="AG251" s="147" t="s">
        <v>305</v>
      </c>
      <c r="AH251" s="147">
        <v>0</v>
      </c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ht="22.5" outlineLevel="1" x14ac:dyDescent="0.2">
      <c r="A252" s="173">
        <v>66</v>
      </c>
      <c r="B252" s="174" t="s">
        <v>1835</v>
      </c>
      <c r="C252" s="187" t="s">
        <v>1836</v>
      </c>
      <c r="D252" s="175" t="s">
        <v>314</v>
      </c>
      <c r="E252" s="176">
        <v>3</v>
      </c>
      <c r="F252" s="177"/>
      <c r="G252" s="178">
        <f>ROUND(E252*F252,2)</f>
        <v>0</v>
      </c>
      <c r="H252" s="158"/>
      <c r="I252" s="157">
        <f>ROUND(E252*H252,2)</f>
        <v>0</v>
      </c>
      <c r="J252" s="158"/>
      <c r="K252" s="157">
        <f>ROUND(E252*J252,2)</f>
        <v>0</v>
      </c>
      <c r="L252" s="157">
        <v>21</v>
      </c>
      <c r="M252" s="157">
        <f>G252*(1+L252/100)</f>
        <v>0</v>
      </c>
      <c r="N252" s="156">
        <v>2.0000000000000002E-5</v>
      </c>
      <c r="O252" s="156">
        <f>ROUND(E252*N252,2)</f>
        <v>0</v>
      </c>
      <c r="P252" s="156">
        <v>0</v>
      </c>
      <c r="Q252" s="156">
        <f>ROUND(E252*P252,2)</f>
        <v>0</v>
      </c>
      <c r="R252" s="157"/>
      <c r="S252" s="157" t="s">
        <v>1583</v>
      </c>
      <c r="T252" s="157" t="s">
        <v>1584</v>
      </c>
      <c r="U252" s="157">
        <v>0</v>
      </c>
      <c r="V252" s="157">
        <f>ROUND(E252*U252,2)</f>
        <v>0</v>
      </c>
      <c r="W252" s="157"/>
      <c r="X252" s="157" t="s">
        <v>301</v>
      </c>
      <c r="Y252" s="157" t="s">
        <v>302</v>
      </c>
      <c r="Z252" s="147"/>
      <c r="AA252" s="147"/>
      <c r="AB252" s="147"/>
      <c r="AC252" s="147"/>
      <c r="AD252" s="147"/>
      <c r="AE252" s="147"/>
      <c r="AF252" s="147"/>
      <c r="AG252" s="147" t="s">
        <v>1674</v>
      </c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2" x14ac:dyDescent="0.2">
      <c r="A253" s="154"/>
      <c r="B253" s="155"/>
      <c r="C253" s="274" t="s">
        <v>1837</v>
      </c>
      <c r="D253" s="275"/>
      <c r="E253" s="275"/>
      <c r="F253" s="275"/>
      <c r="G253" s="275"/>
      <c r="H253" s="157"/>
      <c r="I253" s="157"/>
      <c r="J253" s="157"/>
      <c r="K253" s="157"/>
      <c r="L253" s="157"/>
      <c r="M253" s="157"/>
      <c r="N253" s="156"/>
      <c r="O253" s="156"/>
      <c r="P253" s="156"/>
      <c r="Q253" s="156"/>
      <c r="R253" s="157"/>
      <c r="S253" s="157"/>
      <c r="T253" s="157"/>
      <c r="U253" s="157"/>
      <c r="V253" s="157"/>
      <c r="W253" s="157"/>
      <c r="X253" s="157"/>
      <c r="Y253" s="157"/>
      <c r="Z253" s="147"/>
      <c r="AA253" s="147"/>
      <c r="AB253" s="147"/>
      <c r="AC253" s="147"/>
      <c r="AD253" s="147"/>
      <c r="AE253" s="147"/>
      <c r="AF253" s="147"/>
      <c r="AG253" s="147" t="s">
        <v>319</v>
      </c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outlineLevel="2" x14ac:dyDescent="0.2">
      <c r="A254" s="154"/>
      <c r="B254" s="155"/>
      <c r="C254" s="188" t="s">
        <v>1746</v>
      </c>
      <c r="D254" s="159"/>
      <c r="E254" s="160"/>
      <c r="F254" s="157"/>
      <c r="G254" s="157"/>
      <c r="H254" s="157"/>
      <c r="I254" s="157"/>
      <c r="J254" s="157"/>
      <c r="K254" s="157"/>
      <c r="L254" s="157"/>
      <c r="M254" s="157"/>
      <c r="N254" s="156"/>
      <c r="O254" s="156"/>
      <c r="P254" s="156"/>
      <c r="Q254" s="156"/>
      <c r="R254" s="157"/>
      <c r="S254" s="157"/>
      <c r="T254" s="157"/>
      <c r="U254" s="157"/>
      <c r="V254" s="157"/>
      <c r="W254" s="157"/>
      <c r="X254" s="157"/>
      <c r="Y254" s="157"/>
      <c r="Z254" s="147"/>
      <c r="AA254" s="147"/>
      <c r="AB254" s="147"/>
      <c r="AC254" s="147"/>
      <c r="AD254" s="147"/>
      <c r="AE254" s="147"/>
      <c r="AF254" s="147"/>
      <c r="AG254" s="147" t="s">
        <v>305</v>
      </c>
      <c r="AH254" s="147">
        <v>0</v>
      </c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outlineLevel="3" x14ac:dyDescent="0.2">
      <c r="A255" s="154"/>
      <c r="B255" s="155"/>
      <c r="C255" s="188" t="s">
        <v>159</v>
      </c>
      <c r="D255" s="159"/>
      <c r="E255" s="160">
        <v>3</v>
      </c>
      <c r="F255" s="157"/>
      <c r="G255" s="157"/>
      <c r="H255" s="157"/>
      <c r="I255" s="157"/>
      <c r="J255" s="157"/>
      <c r="K255" s="157"/>
      <c r="L255" s="157"/>
      <c r="M255" s="157"/>
      <c r="N255" s="156"/>
      <c r="O255" s="156"/>
      <c r="P255" s="156"/>
      <c r="Q255" s="156"/>
      <c r="R255" s="157"/>
      <c r="S255" s="157"/>
      <c r="T255" s="157"/>
      <c r="U255" s="157"/>
      <c r="V255" s="157"/>
      <c r="W255" s="157"/>
      <c r="X255" s="157"/>
      <c r="Y255" s="157"/>
      <c r="Z255" s="147"/>
      <c r="AA255" s="147"/>
      <c r="AB255" s="147"/>
      <c r="AC255" s="147"/>
      <c r="AD255" s="147"/>
      <c r="AE255" s="147"/>
      <c r="AF255" s="147"/>
      <c r="AG255" s="147" t="s">
        <v>305</v>
      </c>
      <c r="AH255" s="147">
        <v>0</v>
      </c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outlineLevel="1" x14ac:dyDescent="0.2">
      <c r="A256" s="173">
        <v>67</v>
      </c>
      <c r="B256" s="174" t="s">
        <v>1838</v>
      </c>
      <c r="C256" s="187" t="s">
        <v>1839</v>
      </c>
      <c r="D256" s="175" t="s">
        <v>314</v>
      </c>
      <c r="E256" s="176">
        <v>3</v>
      </c>
      <c r="F256" s="177"/>
      <c r="G256" s="178">
        <f>ROUND(E256*F256,2)</f>
        <v>0</v>
      </c>
      <c r="H256" s="158"/>
      <c r="I256" s="157">
        <f>ROUND(E256*H256,2)</f>
        <v>0</v>
      </c>
      <c r="J256" s="158"/>
      <c r="K256" s="157">
        <f>ROUND(E256*J256,2)</f>
        <v>0</v>
      </c>
      <c r="L256" s="157">
        <v>21</v>
      </c>
      <c r="M256" s="157">
        <f>G256*(1+L256/100)</f>
        <v>0</v>
      </c>
      <c r="N256" s="156">
        <v>6.9999999999999999E-4</v>
      </c>
      <c r="O256" s="156">
        <f>ROUND(E256*N256,2)</f>
        <v>0</v>
      </c>
      <c r="P256" s="156">
        <v>0</v>
      </c>
      <c r="Q256" s="156">
        <f>ROUND(E256*P256,2)</f>
        <v>0</v>
      </c>
      <c r="R256" s="157"/>
      <c r="S256" s="157" t="s">
        <v>1583</v>
      </c>
      <c r="T256" s="157" t="s">
        <v>1584</v>
      </c>
      <c r="U256" s="157">
        <v>0</v>
      </c>
      <c r="V256" s="157">
        <f>ROUND(E256*U256,2)</f>
        <v>0</v>
      </c>
      <c r="W256" s="157"/>
      <c r="X256" s="157" t="s">
        <v>334</v>
      </c>
      <c r="Y256" s="157" t="s">
        <v>302</v>
      </c>
      <c r="Z256" s="147"/>
      <c r="AA256" s="147"/>
      <c r="AB256" s="147"/>
      <c r="AC256" s="147"/>
      <c r="AD256" s="147"/>
      <c r="AE256" s="147"/>
      <c r="AF256" s="147"/>
      <c r="AG256" s="147" t="s">
        <v>1597</v>
      </c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outlineLevel="2" x14ac:dyDescent="0.2">
      <c r="A257" s="154"/>
      <c r="B257" s="155"/>
      <c r="C257" s="188" t="s">
        <v>1746</v>
      </c>
      <c r="D257" s="159"/>
      <c r="E257" s="160"/>
      <c r="F257" s="157"/>
      <c r="G257" s="157"/>
      <c r="H257" s="157"/>
      <c r="I257" s="157"/>
      <c r="J257" s="157"/>
      <c r="K257" s="157"/>
      <c r="L257" s="157"/>
      <c r="M257" s="157"/>
      <c r="N257" s="156"/>
      <c r="O257" s="156"/>
      <c r="P257" s="156"/>
      <c r="Q257" s="156"/>
      <c r="R257" s="157"/>
      <c r="S257" s="157"/>
      <c r="T257" s="157"/>
      <c r="U257" s="157"/>
      <c r="V257" s="157"/>
      <c r="W257" s="157"/>
      <c r="X257" s="157"/>
      <c r="Y257" s="157"/>
      <c r="Z257" s="147"/>
      <c r="AA257" s="147"/>
      <c r="AB257" s="147"/>
      <c r="AC257" s="147"/>
      <c r="AD257" s="147"/>
      <c r="AE257" s="147"/>
      <c r="AF257" s="147"/>
      <c r="AG257" s="147" t="s">
        <v>305</v>
      </c>
      <c r="AH257" s="147">
        <v>0</v>
      </c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3" x14ac:dyDescent="0.2">
      <c r="A258" s="154"/>
      <c r="B258" s="155"/>
      <c r="C258" s="188" t="s">
        <v>159</v>
      </c>
      <c r="D258" s="159"/>
      <c r="E258" s="160">
        <v>3</v>
      </c>
      <c r="F258" s="157"/>
      <c r="G258" s="157"/>
      <c r="H258" s="157"/>
      <c r="I258" s="157"/>
      <c r="J258" s="157"/>
      <c r="K258" s="157"/>
      <c r="L258" s="157"/>
      <c r="M258" s="157"/>
      <c r="N258" s="156"/>
      <c r="O258" s="156"/>
      <c r="P258" s="156"/>
      <c r="Q258" s="156"/>
      <c r="R258" s="157"/>
      <c r="S258" s="157"/>
      <c r="T258" s="157"/>
      <c r="U258" s="157"/>
      <c r="V258" s="157"/>
      <c r="W258" s="157"/>
      <c r="X258" s="157"/>
      <c r="Y258" s="157"/>
      <c r="Z258" s="147"/>
      <c r="AA258" s="147"/>
      <c r="AB258" s="147"/>
      <c r="AC258" s="147"/>
      <c r="AD258" s="147"/>
      <c r="AE258" s="147"/>
      <c r="AF258" s="147"/>
      <c r="AG258" s="147" t="s">
        <v>305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ht="22.5" outlineLevel="1" x14ac:dyDescent="0.2">
      <c r="A259" s="173">
        <v>68</v>
      </c>
      <c r="B259" s="174" t="s">
        <v>1840</v>
      </c>
      <c r="C259" s="187" t="s">
        <v>1841</v>
      </c>
      <c r="D259" s="175" t="s">
        <v>314</v>
      </c>
      <c r="E259" s="176">
        <v>3</v>
      </c>
      <c r="F259" s="177"/>
      <c r="G259" s="178">
        <f>ROUND(E259*F259,2)</f>
        <v>0</v>
      </c>
      <c r="H259" s="158"/>
      <c r="I259" s="157">
        <f>ROUND(E259*H259,2)</f>
        <v>0</v>
      </c>
      <c r="J259" s="158"/>
      <c r="K259" s="157">
        <f>ROUND(E259*J259,2)</f>
        <v>0</v>
      </c>
      <c r="L259" s="157">
        <v>21</v>
      </c>
      <c r="M259" s="157">
        <f>G259*(1+L259/100)</f>
        <v>0</v>
      </c>
      <c r="N259" s="156">
        <v>2.0000000000000002E-5</v>
      </c>
      <c r="O259" s="156">
        <f>ROUND(E259*N259,2)</f>
        <v>0</v>
      </c>
      <c r="P259" s="156">
        <v>0</v>
      </c>
      <c r="Q259" s="156">
        <f>ROUND(E259*P259,2)</f>
        <v>0</v>
      </c>
      <c r="R259" s="157"/>
      <c r="S259" s="157" t="s">
        <v>1583</v>
      </c>
      <c r="T259" s="157" t="s">
        <v>1584</v>
      </c>
      <c r="U259" s="157">
        <v>0</v>
      </c>
      <c r="V259" s="157">
        <f>ROUND(E259*U259,2)</f>
        <v>0</v>
      </c>
      <c r="W259" s="157"/>
      <c r="X259" s="157" t="s">
        <v>301</v>
      </c>
      <c r="Y259" s="157" t="s">
        <v>302</v>
      </c>
      <c r="Z259" s="147"/>
      <c r="AA259" s="147"/>
      <c r="AB259" s="147"/>
      <c r="AC259" s="147"/>
      <c r="AD259" s="147"/>
      <c r="AE259" s="147"/>
      <c r="AF259" s="147"/>
      <c r="AG259" s="147" t="s">
        <v>1674</v>
      </c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outlineLevel="2" x14ac:dyDescent="0.2">
      <c r="A260" s="154"/>
      <c r="B260" s="155"/>
      <c r="C260" s="274" t="s">
        <v>1842</v>
      </c>
      <c r="D260" s="275"/>
      <c r="E260" s="275"/>
      <c r="F260" s="275"/>
      <c r="G260" s="275"/>
      <c r="H260" s="157"/>
      <c r="I260" s="157"/>
      <c r="J260" s="157"/>
      <c r="K260" s="157"/>
      <c r="L260" s="157"/>
      <c r="M260" s="157"/>
      <c r="N260" s="156"/>
      <c r="O260" s="156"/>
      <c r="P260" s="156"/>
      <c r="Q260" s="156"/>
      <c r="R260" s="157"/>
      <c r="S260" s="157"/>
      <c r="T260" s="157"/>
      <c r="U260" s="157"/>
      <c r="V260" s="157"/>
      <c r="W260" s="157"/>
      <c r="X260" s="157"/>
      <c r="Y260" s="157"/>
      <c r="Z260" s="147"/>
      <c r="AA260" s="147"/>
      <c r="AB260" s="147"/>
      <c r="AC260" s="147"/>
      <c r="AD260" s="147"/>
      <c r="AE260" s="147"/>
      <c r="AF260" s="147"/>
      <c r="AG260" s="147" t="s">
        <v>319</v>
      </c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outlineLevel="2" x14ac:dyDescent="0.2">
      <c r="A261" s="154"/>
      <c r="B261" s="155"/>
      <c r="C261" s="188" t="s">
        <v>1746</v>
      </c>
      <c r="D261" s="159"/>
      <c r="E261" s="160"/>
      <c r="F261" s="157"/>
      <c r="G261" s="157"/>
      <c r="H261" s="157"/>
      <c r="I261" s="157"/>
      <c r="J261" s="157"/>
      <c r="K261" s="157"/>
      <c r="L261" s="157"/>
      <c r="M261" s="157"/>
      <c r="N261" s="156"/>
      <c r="O261" s="156"/>
      <c r="P261" s="156"/>
      <c r="Q261" s="156"/>
      <c r="R261" s="157"/>
      <c r="S261" s="157"/>
      <c r="T261" s="157"/>
      <c r="U261" s="157"/>
      <c r="V261" s="157"/>
      <c r="W261" s="157"/>
      <c r="X261" s="157"/>
      <c r="Y261" s="157"/>
      <c r="Z261" s="147"/>
      <c r="AA261" s="147"/>
      <c r="AB261" s="147"/>
      <c r="AC261" s="147"/>
      <c r="AD261" s="147"/>
      <c r="AE261" s="147"/>
      <c r="AF261" s="147"/>
      <c r="AG261" s="147" t="s">
        <v>305</v>
      </c>
      <c r="AH261" s="147">
        <v>0</v>
      </c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outlineLevel="3" x14ac:dyDescent="0.2">
      <c r="A262" s="154"/>
      <c r="B262" s="155"/>
      <c r="C262" s="188" t="s">
        <v>159</v>
      </c>
      <c r="D262" s="159"/>
      <c r="E262" s="160">
        <v>3</v>
      </c>
      <c r="F262" s="157"/>
      <c r="G262" s="157"/>
      <c r="H262" s="157"/>
      <c r="I262" s="157"/>
      <c r="J262" s="157"/>
      <c r="K262" s="157"/>
      <c r="L262" s="157"/>
      <c r="M262" s="157"/>
      <c r="N262" s="156"/>
      <c r="O262" s="156"/>
      <c r="P262" s="156"/>
      <c r="Q262" s="156"/>
      <c r="R262" s="157"/>
      <c r="S262" s="157"/>
      <c r="T262" s="157"/>
      <c r="U262" s="157"/>
      <c r="V262" s="157"/>
      <c r="W262" s="157"/>
      <c r="X262" s="157"/>
      <c r="Y262" s="157"/>
      <c r="Z262" s="147"/>
      <c r="AA262" s="147"/>
      <c r="AB262" s="147"/>
      <c r="AC262" s="147"/>
      <c r="AD262" s="147"/>
      <c r="AE262" s="147"/>
      <c r="AF262" s="147"/>
      <c r="AG262" s="147" t="s">
        <v>305</v>
      </c>
      <c r="AH262" s="147">
        <v>0</v>
      </c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</row>
    <row r="263" spans="1:60" outlineLevel="1" x14ac:dyDescent="0.2">
      <c r="A263" s="173">
        <v>69</v>
      </c>
      <c r="B263" s="174" t="s">
        <v>1843</v>
      </c>
      <c r="C263" s="187" t="s">
        <v>1844</v>
      </c>
      <c r="D263" s="175" t="s">
        <v>314</v>
      </c>
      <c r="E263" s="176">
        <v>3</v>
      </c>
      <c r="F263" s="177"/>
      <c r="G263" s="178">
        <f>ROUND(E263*F263,2)</f>
        <v>0</v>
      </c>
      <c r="H263" s="158"/>
      <c r="I263" s="157">
        <f>ROUND(E263*H263,2)</f>
        <v>0</v>
      </c>
      <c r="J263" s="158"/>
      <c r="K263" s="157">
        <f>ROUND(E263*J263,2)</f>
        <v>0</v>
      </c>
      <c r="L263" s="157">
        <v>21</v>
      </c>
      <c r="M263" s="157">
        <f>G263*(1+L263/100)</f>
        <v>0</v>
      </c>
      <c r="N263" s="156">
        <v>1.2999999999999999E-3</v>
      </c>
      <c r="O263" s="156">
        <f>ROUND(E263*N263,2)</f>
        <v>0</v>
      </c>
      <c r="P263" s="156">
        <v>0</v>
      </c>
      <c r="Q263" s="156">
        <f>ROUND(E263*P263,2)</f>
        <v>0</v>
      </c>
      <c r="R263" s="157"/>
      <c r="S263" s="157" t="s">
        <v>1583</v>
      </c>
      <c r="T263" s="157" t="s">
        <v>1584</v>
      </c>
      <c r="U263" s="157">
        <v>0</v>
      </c>
      <c r="V263" s="157">
        <f>ROUND(E263*U263,2)</f>
        <v>0</v>
      </c>
      <c r="W263" s="157"/>
      <c r="X263" s="157" t="s">
        <v>334</v>
      </c>
      <c r="Y263" s="157" t="s">
        <v>302</v>
      </c>
      <c r="Z263" s="147"/>
      <c r="AA263" s="147"/>
      <c r="AB263" s="147"/>
      <c r="AC263" s="147"/>
      <c r="AD263" s="147"/>
      <c r="AE263" s="147"/>
      <c r="AF263" s="147"/>
      <c r="AG263" s="147" t="s">
        <v>1597</v>
      </c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outlineLevel="2" x14ac:dyDescent="0.2">
      <c r="A264" s="154"/>
      <c r="B264" s="155"/>
      <c r="C264" s="188" t="s">
        <v>1746</v>
      </c>
      <c r="D264" s="159"/>
      <c r="E264" s="160"/>
      <c r="F264" s="157"/>
      <c r="G264" s="157"/>
      <c r="H264" s="157"/>
      <c r="I264" s="157"/>
      <c r="J264" s="157"/>
      <c r="K264" s="157"/>
      <c r="L264" s="157"/>
      <c r="M264" s="157"/>
      <c r="N264" s="156"/>
      <c r="O264" s="156"/>
      <c r="P264" s="156"/>
      <c r="Q264" s="156"/>
      <c r="R264" s="157"/>
      <c r="S264" s="157"/>
      <c r="T264" s="157"/>
      <c r="U264" s="157"/>
      <c r="V264" s="157"/>
      <c r="W264" s="157"/>
      <c r="X264" s="157"/>
      <c r="Y264" s="157"/>
      <c r="Z264" s="147"/>
      <c r="AA264" s="147"/>
      <c r="AB264" s="147"/>
      <c r="AC264" s="147"/>
      <c r="AD264" s="147"/>
      <c r="AE264" s="147"/>
      <c r="AF264" s="147"/>
      <c r="AG264" s="147" t="s">
        <v>305</v>
      </c>
      <c r="AH264" s="147">
        <v>0</v>
      </c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outlineLevel="3" x14ac:dyDescent="0.2">
      <c r="A265" s="154"/>
      <c r="B265" s="155"/>
      <c r="C265" s="188" t="s">
        <v>159</v>
      </c>
      <c r="D265" s="159"/>
      <c r="E265" s="160">
        <v>3</v>
      </c>
      <c r="F265" s="157"/>
      <c r="G265" s="157"/>
      <c r="H265" s="157"/>
      <c r="I265" s="157"/>
      <c r="J265" s="157"/>
      <c r="K265" s="157"/>
      <c r="L265" s="157"/>
      <c r="M265" s="157"/>
      <c r="N265" s="156"/>
      <c r="O265" s="156"/>
      <c r="P265" s="156"/>
      <c r="Q265" s="156"/>
      <c r="R265" s="157"/>
      <c r="S265" s="157"/>
      <c r="T265" s="157"/>
      <c r="U265" s="157"/>
      <c r="V265" s="157"/>
      <c r="W265" s="157"/>
      <c r="X265" s="157"/>
      <c r="Y265" s="157"/>
      <c r="Z265" s="147"/>
      <c r="AA265" s="147"/>
      <c r="AB265" s="147"/>
      <c r="AC265" s="147"/>
      <c r="AD265" s="147"/>
      <c r="AE265" s="147"/>
      <c r="AF265" s="147"/>
      <c r="AG265" s="147" t="s">
        <v>305</v>
      </c>
      <c r="AH265" s="147">
        <v>0</v>
      </c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ht="22.5" outlineLevel="1" x14ac:dyDescent="0.2">
      <c r="A266" s="173">
        <v>70</v>
      </c>
      <c r="B266" s="174" t="s">
        <v>1845</v>
      </c>
      <c r="C266" s="187" t="s">
        <v>1846</v>
      </c>
      <c r="D266" s="175" t="s">
        <v>370</v>
      </c>
      <c r="E266" s="176">
        <v>1</v>
      </c>
      <c r="F266" s="177"/>
      <c r="G266" s="178">
        <f>ROUND(E266*F266,2)</f>
        <v>0</v>
      </c>
      <c r="H266" s="158"/>
      <c r="I266" s="157">
        <f>ROUND(E266*H266,2)</f>
        <v>0</v>
      </c>
      <c r="J266" s="158"/>
      <c r="K266" s="157">
        <f>ROUND(E266*J266,2)</f>
        <v>0</v>
      </c>
      <c r="L266" s="157">
        <v>21</v>
      </c>
      <c r="M266" s="157">
        <f>G266*(1+L266/100)</f>
        <v>0</v>
      </c>
      <c r="N266" s="156">
        <v>2.92E-2</v>
      </c>
      <c r="O266" s="156">
        <f>ROUND(E266*N266,2)</f>
        <v>0.03</v>
      </c>
      <c r="P266" s="156">
        <v>0</v>
      </c>
      <c r="Q266" s="156">
        <f>ROUND(E266*P266,2)</f>
        <v>0</v>
      </c>
      <c r="R266" s="157"/>
      <c r="S266" s="157" t="s">
        <v>1583</v>
      </c>
      <c r="T266" s="157" t="s">
        <v>1584</v>
      </c>
      <c r="U266" s="157">
        <v>0</v>
      </c>
      <c r="V266" s="157">
        <f>ROUND(E266*U266,2)</f>
        <v>0</v>
      </c>
      <c r="W266" s="157"/>
      <c r="X266" s="157" t="s">
        <v>301</v>
      </c>
      <c r="Y266" s="157" t="s">
        <v>302</v>
      </c>
      <c r="Z266" s="147"/>
      <c r="AA266" s="147"/>
      <c r="AB266" s="147"/>
      <c r="AC266" s="147"/>
      <c r="AD266" s="147"/>
      <c r="AE266" s="147"/>
      <c r="AF266" s="147"/>
      <c r="AG266" s="147" t="s">
        <v>1674</v>
      </c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outlineLevel="2" x14ac:dyDescent="0.2">
      <c r="A267" s="154"/>
      <c r="B267" s="155"/>
      <c r="C267" s="274" t="s">
        <v>1847</v>
      </c>
      <c r="D267" s="275"/>
      <c r="E267" s="275"/>
      <c r="F267" s="275"/>
      <c r="G267" s="275"/>
      <c r="H267" s="157"/>
      <c r="I267" s="157"/>
      <c r="J267" s="157"/>
      <c r="K267" s="157"/>
      <c r="L267" s="157"/>
      <c r="M267" s="157"/>
      <c r="N267" s="156"/>
      <c r="O267" s="156"/>
      <c r="P267" s="156"/>
      <c r="Q267" s="156"/>
      <c r="R267" s="157"/>
      <c r="S267" s="157"/>
      <c r="T267" s="157"/>
      <c r="U267" s="157"/>
      <c r="V267" s="157"/>
      <c r="W267" s="157"/>
      <c r="X267" s="157"/>
      <c r="Y267" s="157"/>
      <c r="Z267" s="147"/>
      <c r="AA267" s="147"/>
      <c r="AB267" s="147"/>
      <c r="AC267" s="147"/>
      <c r="AD267" s="147"/>
      <c r="AE267" s="147"/>
      <c r="AF267" s="147"/>
      <c r="AG267" s="147" t="s">
        <v>319</v>
      </c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2" x14ac:dyDescent="0.2">
      <c r="A268" s="154"/>
      <c r="B268" s="155"/>
      <c r="C268" s="188" t="s">
        <v>1727</v>
      </c>
      <c r="D268" s="159"/>
      <c r="E268" s="160"/>
      <c r="F268" s="157"/>
      <c r="G268" s="157"/>
      <c r="H268" s="157"/>
      <c r="I268" s="157"/>
      <c r="J268" s="157"/>
      <c r="K268" s="157"/>
      <c r="L268" s="157"/>
      <c r="M268" s="157"/>
      <c r="N268" s="156"/>
      <c r="O268" s="156"/>
      <c r="P268" s="156"/>
      <c r="Q268" s="156"/>
      <c r="R268" s="157"/>
      <c r="S268" s="157"/>
      <c r="T268" s="157"/>
      <c r="U268" s="157"/>
      <c r="V268" s="157"/>
      <c r="W268" s="157"/>
      <c r="X268" s="157"/>
      <c r="Y268" s="157"/>
      <c r="Z268" s="147"/>
      <c r="AA268" s="147"/>
      <c r="AB268" s="147"/>
      <c r="AC268" s="147"/>
      <c r="AD268" s="147"/>
      <c r="AE268" s="147"/>
      <c r="AF268" s="147"/>
      <c r="AG268" s="147" t="s">
        <v>305</v>
      </c>
      <c r="AH268" s="147">
        <v>0</v>
      </c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outlineLevel="3" x14ac:dyDescent="0.2">
      <c r="A269" s="154"/>
      <c r="B269" s="155"/>
      <c r="C269" s="188" t="s">
        <v>155</v>
      </c>
      <c r="D269" s="159"/>
      <c r="E269" s="160">
        <v>1</v>
      </c>
      <c r="F269" s="157"/>
      <c r="G269" s="157"/>
      <c r="H269" s="157"/>
      <c r="I269" s="157"/>
      <c r="J269" s="157"/>
      <c r="K269" s="157"/>
      <c r="L269" s="157"/>
      <c r="M269" s="157"/>
      <c r="N269" s="156"/>
      <c r="O269" s="156"/>
      <c r="P269" s="156"/>
      <c r="Q269" s="156"/>
      <c r="R269" s="157"/>
      <c r="S269" s="157"/>
      <c r="T269" s="157"/>
      <c r="U269" s="157"/>
      <c r="V269" s="157"/>
      <c r="W269" s="157"/>
      <c r="X269" s="157"/>
      <c r="Y269" s="157"/>
      <c r="Z269" s="147"/>
      <c r="AA269" s="147"/>
      <c r="AB269" s="147"/>
      <c r="AC269" s="147"/>
      <c r="AD269" s="147"/>
      <c r="AE269" s="147"/>
      <c r="AF269" s="147"/>
      <c r="AG269" s="147" t="s">
        <v>305</v>
      </c>
      <c r="AH269" s="147">
        <v>0</v>
      </c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ht="33.75" outlineLevel="1" x14ac:dyDescent="0.2">
      <c r="A270" s="173">
        <v>71</v>
      </c>
      <c r="B270" s="174" t="s">
        <v>1848</v>
      </c>
      <c r="C270" s="187" t="s">
        <v>1849</v>
      </c>
      <c r="D270" s="175" t="s">
        <v>355</v>
      </c>
      <c r="E270" s="176">
        <v>152</v>
      </c>
      <c r="F270" s="177"/>
      <c r="G270" s="178">
        <f>ROUND(E270*F270,2)</f>
        <v>0</v>
      </c>
      <c r="H270" s="158"/>
      <c r="I270" s="157">
        <f>ROUND(E270*H270,2)</f>
        <v>0</v>
      </c>
      <c r="J270" s="158"/>
      <c r="K270" s="157">
        <f>ROUND(E270*J270,2)</f>
        <v>0</v>
      </c>
      <c r="L270" s="157">
        <v>21</v>
      </c>
      <c r="M270" s="157">
        <f>G270*(1+L270/100)</f>
        <v>0</v>
      </c>
      <c r="N270" s="156">
        <v>4.0000000000000002E-4</v>
      </c>
      <c r="O270" s="156">
        <f>ROUND(E270*N270,2)</f>
        <v>0.06</v>
      </c>
      <c r="P270" s="156">
        <v>0</v>
      </c>
      <c r="Q270" s="156">
        <f>ROUND(E270*P270,2)</f>
        <v>0</v>
      </c>
      <c r="R270" s="157"/>
      <c r="S270" s="157" t="s">
        <v>1583</v>
      </c>
      <c r="T270" s="157" t="s">
        <v>1584</v>
      </c>
      <c r="U270" s="157">
        <v>0</v>
      </c>
      <c r="V270" s="157">
        <f>ROUND(E270*U270,2)</f>
        <v>0</v>
      </c>
      <c r="W270" s="157"/>
      <c r="X270" s="157" t="s">
        <v>301</v>
      </c>
      <c r="Y270" s="157" t="s">
        <v>302</v>
      </c>
      <c r="Z270" s="147"/>
      <c r="AA270" s="147"/>
      <c r="AB270" s="147"/>
      <c r="AC270" s="147"/>
      <c r="AD270" s="147"/>
      <c r="AE270" s="147"/>
      <c r="AF270" s="147"/>
      <c r="AG270" s="147" t="s">
        <v>1674</v>
      </c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outlineLevel="2" x14ac:dyDescent="0.2">
      <c r="A271" s="154"/>
      <c r="B271" s="155"/>
      <c r="C271" s="274" t="s">
        <v>1850</v>
      </c>
      <c r="D271" s="275"/>
      <c r="E271" s="275"/>
      <c r="F271" s="275"/>
      <c r="G271" s="275"/>
      <c r="H271" s="157"/>
      <c r="I271" s="157"/>
      <c r="J271" s="157"/>
      <c r="K271" s="157"/>
      <c r="L271" s="157"/>
      <c r="M271" s="157"/>
      <c r="N271" s="156"/>
      <c r="O271" s="156"/>
      <c r="P271" s="156"/>
      <c r="Q271" s="156"/>
      <c r="R271" s="157"/>
      <c r="S271" s="157"/>
      <c r="T271" s="157"/>
      <c r="U271" s="157"/>
      <c r="V271" s="157"/>
      <c r="W271" s="157"/>
      <c r="X271" s="157"/>
      <c r="Y271" s="157"/>
      <c r="Z271" s="147"/>
      <c r="AA271" s="147"/>
      <c r="AB271" s="147"/>
      <c r="AC271" s="147"/>
      <c r="AD271" s="147"/>
      <c r="AE271" s="147"/>
      <c r="AF271" s="147"/>
      <c r="AG271" s="147" t="s">
        <v>319</v>
      </c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outlineLevel="2" x14ac:dyDescent="0.2">
      <c r="A272" s="154"/>
      <c r="B272" s="155"/>
      <c r="C272" s="188" t="s">
        <v>1851</v>
      </c>
      <c r="D272" s="159"/>
      <c r="E272" s="160"/>
      <c r="F272" s="157"/>
      <c r="G272" s="157"/>
      <c r="H272" s="157"/>
      <c r="I272" s="157"/>
      <c r="J272" s="157"/>
      <c r="K272" s="157"/>
      <c r="L272" s="157"/>
      <c r="M272" s="157"/>
      <c r="N272" s="156"/>
      <c r="O272" s="156"/>
      <c r="P272" s="156"/>
      <c r="Q272" s="156"/>
      <c r="R272" s="157"/>
      <c r="S272" s="157"/>
      <c r="T272" s="157"/>
      <c r="U272" s="157"/>
      <c r="V272" s="157"/>
      <c r="W272" s="157"/>
      <c r="X272" s="157"/>
      <c r="Y272" s="157"/>
      <c r="Z272" s="147"/>
      <c r="AA272" s="147"/>
      <c r="AB272" s="147"/>
      <c r="AC272" s="147"/>
      <c r="AD272" s="147"/>
      <c r="AE272" s="147"/>
      <c r="AF272" s="147"/>
      <c r="AG272" s="147" t="s">
        <v>305</v>
      </c>
      <c r="AH272" s="147">
        <v>0</v>
      </c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outlineLevel="3" x14ac:dyDescent="0.2">
      <c r="A273" s="154"/>
      <c r="B273" s="155"/>
      <c r="C273" s="188" t="s">
        <v>1852</v>
      </c>
      <c r="D273" s="159"/>
      <c r="E273" s="160">
        <v>152</v>
      </c>
      <c r="F273" s="157"/>
      <c r="G273" s="157"/>
      <c r="H273" s="157"/>
      <c r="I273" s="157"/>
      <c r="J273" s="157"/>
      <c r="K273" s="157"/>
      <c r="L273" s="157"/>
      <c r="M273" s="157"/>
      <c r="N273" s="156"/>
      <c r="O273" s="156"/>
      <c r="P273" s="156"/>
      <c r="Q273" s="156"/>
      <c r="R273" s="157"/>
      <c r="S273" s="157"/>
      <c r="T273" s="157"/>
      <c r="U273" s="157"/>
      <c r="V273" s="157"/>
      <c r="W273" s="157"/>
      <c r="X273" s="157"/>
      <c r="Y273" s="157"/>
      <c r="Z273" s="147"/>
      <c r="AA273" s="147"/>
      <c r="AB273" s="147"/>
      <c r="AC273" s="147"/>
      <c r="AD273" s="147"/>
      <c r="AE273" s="147"/>
      <c r="AF273" s="147"/>
      <c r="AG273" s="147" t="s">
        <v>305</v>
      </c>
      <c r="AH273" s="147">
        <v>0</v>
      </c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ht="33.75" outlineLevel="1" x14ac:dyDescent="0.2">
      <c r="A274" s="173">
        <v>72</v>
      </c>
      <c r="B274" s="174" t="s">
        <v>1853</v>
      </c>
      <c r="C274" s="187" t="s">
        <v>1854</v>
      </c>
      <c r="D274" s="175" t="s">
        <v>355</v>
      </c>
      <c r="E274" s="176">
        <v>152</v>
      </c>
      <c r="F274" s="177"/>
      <c r="G274" s="178">
        <f>ROUND(E274*F274,2)</f>
        <v>0</v>
      </c>
      <c r="H274" s="158"/>
      <c r="I274" s="157">
        <f>ROUND(E274*H274,2)</f>
        <v>0</v>
      </c>
      <c r="J274" s="158"/>
      <c r="K274" s="157">
        <f>ROUND(E274*J274,2)</f>
        <v>0</v>
      </c>
      <c r="L274" s="157">
        <v>21</v>
      </c>
      <c r="M274" s="157">
        <f>G274*(1+L274/100)</f>
        <v>0</v>
      </c>
      <c r="N274" s="156">
        <v>1.0000000000000001E-5</v>
      </c>
      <c r="O274" s="156">
        <f>ROUND(E274*N274,2)</f>
        <v>0</v>
      </c>
      <c r="P274" s="156">
        <v>0</v>
      </c>
      <c r="Q274" s="156">
        <f>ROUND(E274*P274,2)</f>
        <v>0</v>
      </c>
      <c r="R274" s="157"/>
      <c r="S274" s="157" t="s">
        <v>1583</v>
      </c>
      <c r="T274" s="157" t="s">
        <v>1584</v>
      </c>
      <c r="U274" s="157">
        <v>0</v>
      </c>
      <c r="V274" s="157">
        <f>ROUND(E274*U274,2)</f>
        <v>0</v>
      </c>
      <c r="W274" s="157"/>
      <c r="X274" s="157" t="s">
        <v>301</v>
      </c>
      <c r="Y274" s="157" t="s">
        <v>302</v>
      </c>
      <c r="Z274" s="147"/>
      <c r="AA274" s="147"/>
      <c r="AB274" s="147"/>
      <c r="AC274" s="147"/>
      <c r="AD274" s="147"/>
      <c r="AE274" s="147"/>
      <c r="AF274" s="147"/>
      <c r="AG274" s="147" t="s">
        <v>1674</v>
      </c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outlineLevel="2" x14ac:dyDescent="0.2">
      <c r="A275" s="154"/>
      <c r="B275" s="155"/>
      <c r="C275" s="274" t="s">
        <v>1855</v>
      </c>
      <c r="D275" s="275"/>
      <c r="E275" s="275"/>
      <c r="F275" s="275"/>
      <c r="G275" s="275"/>
      <c r="H275" s="157"/>
      <c r="I275" s="157"/>
      <c r="J275" s="157"/>
      <c r="K275" s="157"/>
      <c r="L275" s="157"/>
      <c r="M275" s="157"/>
      <c r="N275" s="156"/>
      <c r="O275" s="156"/>
      <c r="P275" s="156"/>
      <c r="Q275" s="156"/>
      <c r="R275" s="157"/>
      <c r="S275" s="157"/>
      <c r="T275" s="157"/>
      <c r="U275" s="157"/>
      <c r="V275" s="157"/>
      <c r="W275" s="157"/>
      <c r="X275" s="157"/>
      <c r="Y275" s="157"/>
      <c r="Z275" s="147"/>
      <c r="AA275" s="147"/>
      <c r="AB275" s="147"/>
      <c r="AC275" s="147"/>
      <c r="AD275" s="147"/>
      <c r="AE275" s="147"/>
      <c r="AF275" s="147"/>
      <c r="AG275" s="147" t="s">
        <v>319</v>
      </c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</row>
    <row r="276" spans="1:60" outlineLevel="2" x14ac:dyDescent="0.2">
      <c r="A276" s="154"/>
      <c r="B276" s="155"/>
      <c r="C276" s="188" t="s">
        <v>1851</v>
      </c>
      <c r="D276" s="159"/>
      <c r="E276" s="160"/>
      <c r="F276" s="157"/>
      <c r="G276" s="157"/>
      <c r="H276" s="157"/>
      <c r="I276" s="157"/>
      <c r="J276" s="157"/>
      <c r="K276" s="157"/>
      <c r="L276" s="157"/>
      <c r="M276" s="157"/>
      <c r="N276" s="156"/>
      <c r="O276" s="156"/>
      <c r="P276" s="156"/>
      <c r="Q276" s="156"/>
      <c r="R276" s="157"/>
      <c r="S276" s="157"/>
      <c r="T276" s="157"/>
      <c r="U276" s="157"/>
      <c r="V276" s="157"/>
      <c r="W276" s="157"/>
      <c r="X276" s="157"/>
      <c r="Y276" s="157"/>
      <c r="Z276" s="147"/>
      <c r="AA276" s="147"/>
      <c r="AB276" s="147"/>
      <c r="AC276" s="147"/>
      <c r="AD276" s="147"/>
      <c r="AE276" s="147"/>
      <c r="AF276" s="147"/>
      <c r="AG276" s="147" t="s">
        <v>305</v>
      </c>
      <c r="AH276" s="147">
        <v>0</v>
      </c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outlineLevel="3" x14ac:dyDescent="0.2">
      <c r="A277" s="154"/>
      <c r="B277" s="155"/>
      <c r="C277" s="188" t="s">
        <v>1852</v>
      </c>
      <c r="D277" s="159"/>
      <c r="E277" s="160">
        <v>152</v>
      </c>
      <c r="F277" s="157"/>
      <c r="G277" s="157"/>
      <c r="H277" s="157"/>
      <c r="I277" s="157"/>
      <c r="J277" s="157"/>
      <c r="K277" s="157"/>
      <c r="L277" s="157"/>
      <c r="M277" s="157"/>
      <c r="N277" s="156"/>
      <c r="O277" s="156"/>
      <c r="P277" s="156"/>
      <c r="Q277" s="156"/>
      <c r="R277" s="157"/>
      <c r="S277" s="157"/>
      <c r="T277" s="157"/>
      <c r="U277" s="157"/>
      <c r="V277" s="157"/>
      <c r="W277" s="157"/>
      <c r="X277" s="157"/>
      <c r="Y277" s="157"/>
      <c r="Z277" s="147"/>
      <c r="AA277" s="147"/>
      <c r="AB277" s="147"/>
      <c r="AC277" s="147"/>
      <c r="AD277" s="147"/>
      <c r="AE277" s="147"/>
      <c r="AF277" s="147"/>
      <c r="AG277" s="147" t="s">
        <v>305</v>
      </c>
      <c r="AH277" s="147">
        <v>0</v>
      </c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ht="45" outlineLevel="1" x14ac:dyDescent="0.2">
      <c r="A278" s="173">
        <v>73</v>
      </c>
      <c r="B278" s="174" t="s">
        <v>1856</v>
      </c>
      <c r="C278" s="187" t="s">
        <v>1857</v>
      </c>
      <c r="D278" s="175" t="s">
        <v>348</v>
      </c>
      <c r="E278" s="176">
        <v>0.23599999999999999</v>
      </c>
      <c r="F278" s="177"/>
      <c r="G278" s="178">
        <f>ROUND(E278*F278,2)</f>
        <v>0</v>
      </c>
      <c r="H278" s="158"/>
      <c r="I278" s="157">
        <f>ROUND(E278*H278,2)</f>
        <v>0</v>
      </c>
      <c r="J278" s="158"/>
      <c r="K278" s="157">
        <f>ROUND(E278*J278,2)</f>
        <v>0</v>
      </c>
      <c r="L278" s="157">
        <v>21</v>
      </c>
      <c r="M278" s="157">
        <f>G278*(1+L278/100)</f>
        <v>0</v>
      </c>
      <c r="N278" s="156">
        <v>0</v>
      </c>
      <c r="O278" s="156">
        <f>ROUND(E278*N278,2)</f>
        <v>0</v>
      </c>
      <c r="P278" s="156">
        <v>0</v>
      </c>
      <c r="Q278" s="156">
        <f>ROUND(E278*P278,2)</f>
        <v>0</v>
      </c>
      <c r="R278" s="157"/>
      <c r="S278" s="157" t="s">
        <v>1583</v>
      </c>
      <c r="T278" s="157" t="s">
        <v>1584</v>
      </c>
      <c r="U278" s="157">
        <v>0</v>
      </c>
      <c r="V278" s="157">
        <f>ROUND(E278*U278,2)</f>
        <v>0</v>
      </c>
      <c r="W278" s="157"/>
      <c r="X278" s="157" t="s">
        <v>301</v>
      </c>
      <c r="Y278" s="157" t="s">
        <v>302</v>
      </c>
      <c r="Z278" s="147"/>
      <c r="AA278" s="147"/>
      <c r="AB278" s="147"/>
      <c r="AC278" s="147"/>
      <c r="AD278" s="147"/>
      <c r="AE278" s="147"/>
      <c r="AF278" s="147"/>
      <c r="AG278" s="147" t="s">
        <v>1674</v>
      </c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outlineLevel="2" x14ac:dyDescent="0.2">
      <c r="A279" s="154"/>
      <c r="B279" s="155"/>
      <c r="C279" s="274" t="s">
        <v>1858</v>
      </c>
      <c r="D279" s="275"/>
      <c r="E279" s="275"/>
      <c r="F279" s="275"/>
      <c r="G279" s="275"/>
      <c r="H279" s="157"/>
      <c r="I279" s="157"/>
      <c r="J279" s="157"/>
      <c r="K279" s="157"/>
      <c r="L279" s="157"/>
      <c r="M279" s="157"/>
      <c r="N279" s="156"/>
      <c r="O279" s="156"/>
      <c r="P279" s="156"/>
      <c r="Q279" s="156"/>
      <c r="R279" s="157"/>
      <c r="S279" s="157"/>
      <c r="T279" s="157"/>
      <c r="U279" s="157"/>
      <c r="V279" s="157"/>
      <c r="W279" s="157"/>
      <c r="X279" s="157"/>
      <c r="Y279" s="157"/>
      <c r="Z279" s="147"/>
      <c r="AA279" s="147"/>
      <c r="AB279" s="147"/>
      <c r="AC279" s="147"/>
      <c r="AD279" s="147"/>
      <c r="AE279" s="147"/>
      <c r="AF279" s="147"/>
      <c r="AG279" s="147" t="s">
        <v>319</v>
      </c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x14ac:dyDescent="0.2">
      <c r="A280" s="163" t="s">
        <v>295</v>
      </c>
      <c r="B280" s="164" t="s">
        <v>225</v>
      </c>
      <c r="C280" s="186" t="s">
        <v>226</v>
      </c>
      <c r="D280" s="165"/>
      <c r="E280" s="166"/>
      <c r="F280" s="167"/>
      <c r="G280" s="168">
        <f>SUMIF(AG281:AG444,"&lt;&gt;NOR",G281:G444)</f>
        <v>0</v>
      </c>
      <c r="H280" s="162"/>
      <c r="I280" s="162">
        <f>SUM(I281:I444)</f>
        <v>0</v>
      </c>
      <c r="J280" s="162"/>
      <c r="K280" s="162">
        <f>SUM(K281:K444)</f>
        <v>0</v>
      </c>
      <c r="L280" s="162"/>
      <c r="M280" s="162">
        <f>SUM(M281:M444)</f>
        <v>0</v>
      </c>
      <c r="N280" s="161"/>
      <c r="O280" s="161">
        <f>SUM(O281:O444)</f>
        <v>0.46000000000000013</v>
      </c>
      <c r="P280" s="161"/>
      <c r="Q280" s="161">
        <f>SUM(Q281:Q444)</f>
        <v>0.53</v>
      </c>
      <c r="R280" s="162"/>
      <c r="S280" s="162"/>
      <c r="T280" s="162"/>
      <c r="U280" s="162"/>
      <c r="V280" s="162">
        <f>SUM(V281:V444)</f>
        <v>0</v>
      </c>
      <c r="W280" s="162"/>
      <c r="X280" s="162"/>
      <c r="Y280" s="162"/>
      <c r="AG280" t="s">
        <v>296</v>
      </c>
    </row>
    <row r="281" spans="1:60" ht="33.75" outlineLevel="1" x14ac:dyDescent="0.2">
      <c r="A281" s="173">
        <v>74</v>
      </c>
      <c r="B281" s="174" t="s">
        <v>1859</v>
      </c>
      <c r="C281" s="187" t="s">
        <v>1860</v>
      </c>
      <c r="D281" s="175" t="s">
        <v>370</v>
      </c>
      <c r="E281" s="176">
        <v>3</v>
      </c>
      <c r="F281" s="177"/>
      <c r="G281" s="178">
        <f>ROUND(E281*F281,2)</f>
        <v>0</v>
      </c>
      <c r="H281" s="158"/>
      <c r="I281" s="157">
        <f>ROUND(E281*H281,2)</f>
        <v>0</v>
      </c>
      <c r="J281" s="158"/>
      <c r="K281" s="157">
        <f>ROUND(E281*J281,2)</f>
        <v>0</v>
      </c>
      <c r="L281" s="157">
        <v>21</v>
      </c>
      <c r="M281" s="157">
        <f>G281*(1+L281/100)</f>
        <v>0</v>
      </c>
      <c r="N281" s="156">
        <v>1.0659999999999999E-2</v>
      </c>
      <c r="O281" s="156">
        <f>ROUND(E281*N281,2)</f>
        <v>0.03</v>
      </c>
      <c r="P281" s="156">
        <v>0</v>
      </c>
      <c r="Q281" s="156">
        <f>ROUND(E281*P281,2)</f>
        <v>0</v>
      </c>
      <c r="R281" s="157"/>
      <c r="S281" s="157" t="s">
        <v>1583</v>
      </c>
      <c r="T281" s="157" t="s">
        <v>1584</v>
      </c>
      <c r="U281" s="157">
        <v>0</v>
      </c>
      <c r="V281" s="157">
        <f>ROUND(E281*U281,2)</f>
        <v>0</v>
      </c>
      <c r="W281" s="157"/>
      <c r="X281" s="157" t="s">
        <v>301</v>
      </c>
      <c r="Y281" s="157" t="s">
        <v>302</v>
      </c>
      <c r="Z281" s="147"/>
      <c r="AA281" s="147"/>
      <c r="AB281" s="147"/>
      <c r="AC281" s="147"/>
      <c r="AD281" s="147"/>
      <c r="AE281" s="147"/>
      <c r="AF281" s="147"/>
      <c r="AG281" s="147" t="s">
        <v>1674</v>
      </c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outlineLevel="2" x14ac:dyDescent="0.2">
      <c r="A282" s="154"/>
      <c r="B282" s="155"/>
      <c r="C282" s="274" t="s">
        <v>1861</v>
      </c>
      <c r="D282" s="275"/>
      <c r="E282" s="275"/>
      <c r="F282" s="275"/>
      <c r="G282" s="275"/>
      <c r="H282" s="157"/>
      <c r="I282" s="157"/>
      <c r="J282" s="157"/>
      <c r="K282" s="157"/>
      <c r="L282" s="157"/>
      <c r="M282" s="157"/>
      <c r="N282" s="156"/>
      <c r="O282" s="156"/>
      <c r="P282" s="156"/>
      <c r="Q282" s="156"/>
      <c r="R282" s="157"/>
      <c r="S282" s="157"/>
      <c r="T282" s="157"/>
      <c r="U282" s="157"/>
      <c r="V282" s="157"/>
      <c r="W282" s="157"/>
      <c r="X282" s="157"/>
      <c r="Y282" s="157"/>
      <c r="Z282" s="147"/>
      <c r="AA282" s="147"/>
      <c r="AB282" s="147"/>
      <c r="AC282" s="147"/>
      <c r="AD282" s="147"/>
      <c r="AE282" s="147"/>
      <c r="AF282" s="147"/>
      <c r="AG282" s="147" t="s">
        <v>319</v>
      </c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</row>
    <row r="283" spans="1:60" outlineLevel="2" x14ac:dyDescent="0.2">
      <c r="A283" s="154"/>
      <c r="B283" s="155"/>
      <c r="C283" s="188" t="s">
        <v>1746</v>
      </c>
      <c r="D283" s="159"/>
      <c r="E283" s="160"/>
      <c r="F283" s="157"/>
      <c r="G283" s="157"/>
      <c r="H283" s="157"/>
      <c r="I283" s="157"/>
      <c r="J283" s="157"/>
      <c r="K283" s="157"/>
      <c r="L283" s="157"/>
      <c r="M283" s="157"/>
      <c r="N283" s="156"/>
      <c r="O283" s="156"/>
      <c r="P283" s="156"/>
      <c r="Q283" s="156"/>
      <c r="R283" s="157"/>
      <c r="S283" s="157"/>
      <c r="T283" s="157"/>
      <c r="U283" s="157"/>
      <c r="V283" s="157"/>
      <c r="W283" s="157"/>
      <c r="X283" s="157"/>
      <c r="Y283" s="157"/>
      <c r="Z283" s="147"/>
      <c r="AA283" s="147"/>
      <c r="AB283" s="147"/>
      <c r="AC283" s="147"/>
      <c r="AD283" s="147"/>
      <c r="AE283" s="147"/>
      <c r="AF283" s="147"/>
      <c r="AG283" s="147" t="s">
        <v>305</v>
      </c>
      <c r="AH283" s="147">
        <v>0</v>
      </c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</row>
    <row r="284" spans="1:60" outlineLevel="3" x14ac:dyDescent="0.2">
      <c r="A284" s="154"/>
      <c r="B284" s="155"/>
      <c r="C284" s="188" t="s">
        <v>159</v>
      </c>
      <c r="D284" s="159"/>
      <c r="E284" s="160">
        <v>3</v>
      </c>
      <c r="F284" s="157"/>
      <c r="G284" s="157"/>
      <c r="H284" s="157"/>
      <c r="I284" s="157"/>
      <c r="J284" s="157"/>
      <c r="K284" s="157"/>
      <c r="L284" s="157"/>
      <c r="M284" s="157"/>
      <c r="N284" s="156"/>
      <c r="O284" s="156"/>
      <c r="P284" s="156"/>
      <c r="Q284" s="156"/>
      <c r="R284" s="157"/>
      <c r="S284" s="157"/>
      <c r="T284" s="157"/>
      <c r="U284" s="157"/>
      <c r="V284" s="157"/>
      <c r="W284" s="157"/>
      <c r="X284" s="157"/>
      <c r="Y284" s="157"/>
      <c r="Z284" s="147"/>
      <c r="AA284" s="147"/>
      <c r="AB284" s="147"/>
      <c r="AC284" s="147"/>
      <c r="AD284" s="147"/>
      <c r="AE284" s="147"/>
      <c r="AF284" s="147"/>
      <c r="AG284" s="147" t="s">
        <v>305</v>
      </c>
      <c r="AH284" s="147">
        <v>0</v>
      </c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</row>
    <row r="285" spans="1:60" ht="33.75" outlineLevel="1" x14ac:dyDescent="0.2">
      <c r="A285" s="173">
        <v>75</v>
      </c>
      <c r="B285" s="174" t="s">
        <v>1862</v>
      </c>
      <c r="C285" s="187" t="s">
        <v>1863</v>
      </c>
      <c r="D285" s="175" t="s">
        <v>370</v>
      </c>
      <c r="E285" s="176">
        <v>1</v>
      </c>
      <c r="F285" s="177"/>
      <c r="G285" s="178">
        <f>ROUND(E285*F285,2)</f>
        <v>0</v>
      </c>
      <c r="H285" s="158"/>
      <c r="I285" s="157">
        <f>ROUND(E285*H285,2)</f>
        <v>0</v>
      </c>
      <c r="J285" s="158"/>
      <c r="K285" s="157">
        <f>ROUND(E285*J285,2)</f>
        <v>0</v>
      </c>
      <c r="L285" s="157">
        <v>21</v>
      </c>
      <c r="M285" s="157">
        <f>G285*(1+L285/100)</f>
        <v>0</v>
      </c>
      <c r="N285" s="156">
        <v>1.0659999999999999E-2</v>
      </c>
      <c r="O285" s="156">
        <f>ROUND(E285*N285,2)</f>
        <v>0.01</v>
      </c>
      <c r="P285" s="156">
        <v>0</v>
      </c>
      <c r="Q285" s="156">
        <f>ROUND(E285*P285,2)</f>
        <v>0</v>
      </c>
      <c r="R285" s="157"/>
      <c r="S285" s="157" t="s">
        <v>1583</v>
      </c>
      <c r="T285" s="157" t="s">
        <v>1584</v>
      </c>
      <c r="U285" s="157">
        <v>0</v>
      </c>
      <c r="V285" s="157">
        <f>ROUND(E285*U285,2)</f>
        <v>0</v>
      </c>
      <c r="W285" s="157"/>
      <c r="X285" s="157" t="s">
        <v>301</v>
      </c>
      <c r="Y285" s="157" t="s">
        <v>302</v>
      </c>
      <c r="Z285" s="147"/>
      <c r="AA285" s="147"/>
      <c r="AB285" s="147"/>
      <c r="AC285" s="147"/>
      <c r="AD285" s="147"/>
      <c r="AE285" s="147"/>
      <c r="AF285" s="147"/>
      <c r="AG285" s="147" t="s">
        <v>1674</v>
      </c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outlineLevel="2" x14ac:dyDescent="0.2">
      <c r="A286" s="154"/>
      <c r="B286" s="155"/>
      <c r="C286" s="274" t="s">
        <v>1864</v>
      </c>
      <c r="D286" s="275"/>
      <c r="E286" s="275"/>
      <c r="F286" s="275"/>
      <c r="G286" s="275"/>
      <c r="H286" s="157"/>
      <c r="I286" s="157"/>
      <c r="J286" s="157"/>
      <c r="K286" s="157"/>
      <c r="L286" s="157"/>
      <c r="M286" s="157"/>
      <c r="N286" s="156"/>
      <c r="O286" s="156"/>
      <c r="P286" s="156"/>
      <c r="Q286" s="156"/>
      <c r="R286" s="157"/>
      <c r="S286" s="157"/>
      <c r="T286" s="157"/>
      <c r="U286" s="157"/>
      <c r="V286" s="157"/>
      <c r="W286" s="157"/>
      <c r="X286" s="157"/>
      <c r="Y286" s="157"/>
      <c r="Z286" s="147"/>
      <c r="AA286" s="147"/>
      <c r="AB286" s="147"/>
      <c r="AC286" s="147"/>
      <c r="AD286" s="147"/>
      <c r="AE286" s="147"/>
      <c r="AF286" s="147"/>
      <c r="AG286" s="147" t="s">
        <v>319</v>
      </c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outlineLevel="2" x14ac:dyDescent="0.2">
      <c r="A287" s="154"/>
      <c r="B287" s="155"/>
      <c r="C287" s="188" t="s">
        <v>1727</v>
      </c>
      <c r="D287" s="159"/>
      <c r="E287" s="160"/>
      <c r="F287" s="157"/>
      <c r="G287" s="157"/>
      <c r="H287" s="157"/>
      <c r="I287" s="157"/>
      <c r="J287" s="157"/>
      <c r="K287" s="157"/>
      <c r="L287" s="157"/>
      <c r="M287" s="157"/>
      <c r="N287" s="156"/>
      <c r="O287" s="156"/>
      <c r="P287" s="156"/>
      <c r="Q287" s="156"/>
      <c r="R287" s="157"/>
      <c r="S287" s="157"/>
      <c r="T287" s="157"/>
      <c r="U287" s="157"/>
      <c r="V287" s="157"/>
      <c r="W287" s="157"/>
      <c r="X287" s="157"/>
      <c r="Y287" s="157"/>
      <c r="Z287" s="147"/>
      <c r="AA287" s="147"/>
      <c r="AB287" s="147"/>
      <c r="AC287" s="147"/>
      <c r="AD287" s="147"/>
      <c r="AE287" s="147"/>
      <c r="AF287" s="147"/>
      <c r="AG287" s="147" t="s">
        <v>305</v>
      </c>
      <c r="AH287" s="147">
        <v>0</v>
      </c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outlineLevel="3" x14ac:dyDescent="0.2">
      <c r="A288" s="154"/>
      <c r="B288" s="155"/>
      <c r="C288" s="188" t="s">
        <v>155</v>
      </c>
      <c r="D288" s="159"/>
      <c r="E288" s="160">
        <v>1</v>
      </c>
      <c r="F288" s="157"/>
      <c r="G288" s="157"/>
      <c r="H288" s="157"/>
      <c r="I288" s="157"/>
      <c r="J288" s="157"/>
      <c r="K288" s="157"/>
      <c r="L288" s="157"/>
      <c r="M288" s="157"/>
      <c r="N288" s="156"/>
      <c r="O288" s="156"/>
      <c r="P288" s="156"/>
      <c r="Q288" s="156"/>
      <c r="R288" s="157"/>
      <c r="S288" s="157"/>
      <c r="T288" s="157"/>
      <c r="U288" s="157"/>
      <c r="V288" s="157"/>
      <c r="W288" s="157"/>
      <c r="X288" s="157"/>
      <c r="Y288" s="157"/>
      <c r="Z288" s="147"/>
      <c r="AA288" s="147"/>
      <c r="AB288" s="147"/>
      <c r="AC288" s="147"/>
      <c r="AD288" s="147"/>
      <c r="AE288" s="147"/>
      <c r="AF288" s="147"/>
      <c r="AG288" s="147" t="s">
        <v>305</v>
      </c>
      <c r="AH288" s="147">
        <v>0</v>
      </c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ht="45" outlineLevel="1" x14ac:dyDescent="0.2">
      <c r="A289" s="173">
        <v>76</v>
      </c>
      <c r="B289" s="174" t="s">
        <v>1865</v>
      </c>
      <c r="C289" s="187" t="s">
        <v>1866</v>
      </c>
      <c r="D289" s="175" t="s">
        <v>370</v>
      </c>
      <c r="E289" s="176">
        <v>1</v>
      </c>
      <c r="F289" s="177"/>
      <c r="G289" s="178">
        <f>ROUND(E289*F289,2)</f>
        <v>0</v>
      </c>
      <c r="H289" s="158"/>
      <c r="I289" s="157">
        <f>ROUND(E289*H289,2)</f>
        <v>0</v>
      </c>
      <c r="J289" s="158"/>
      <c r="K289" s="157">
        <f>ROUND(E289*J289,2)</f>
        <v>0</v>
      </c>
      <c r="L289" s="157">
        <v>21</v>
      </c>
      <c r="M289" s="157">
        <f>G289*(1+L289/100)</f>
        <v>0</v>
      </c>
      <c r="N289" s="156">
        <v>3.0339999999999999E-2</v>
      </c>
      <c r="O289" s="156">
        <f>ROUND(E289*N289,2)</f>
        <v>0.03</v>
      </c>
      <c r="P289" s="156">
        <v>0</v>
      </c>
      <c r="Q289" s="156">
        <f>ROUND(E289*P289,2)</f>
        <v>0</v>
      </c>
      <c r="R289" s="157"/>
      <c r="S289" s="157" t="s">
        <v>1583</v>
      </c>
      <c r="T289" s="157" t="s">
        <v>1584</v>
      </c>
      <c r="U289" s="157">
        <v>0</v>
      </c>
      <c r="V289" s="157">
        <f>ROUND(E289*U289,2)</f>
        <v>0</v>
      </c>
      <c r="W289" s="157"/>
      <c r="X289" s="157" t="s">
        <v>301</v>
      </c>
      <c r="Y289" s="157" t="s">
        <v>302</v>
      </c>
      <c r="Z289" s="147"/>
      <c r="AA289" s="147"/>
      <c r="AB289" s="147"/>
      <c r="AC289" s="147"/>
      <c r="AD289" s="147"/>
      <c r="AE289" s="147"/>
      <c r="AF289" s="147"/>
      <c r="AG289" s="147" t="s">
        <v>1674</v>
      </c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outlineLevel="2" x14ac:dyDescent="0.2">
      <c r="A290" s="154"/>
      <c r="B290" s="155"/>
      <c r="C290" s="274" t="s">
        <v>1867</v>
      </c>
      <c r="D290" s="275"/>
      <c r="E290" s="275"/>
      <c r="F290" s="275"/>
      <c r="G290" s="275"/>
      <c r="H290" s="157"/>
      <c r="I290" s="157"/>
      <c r="J290" s="157"/>
      <c r="K290" s="157"/>
      <c r="L290" s="157"/>
      <c r="M290" s="157"/>
      <c r="N290" s="156"/>
      <c r="O290" s="156"/>
      <c r="P290" s="156"/>
      <c r="Q290" s="156"/>
      <c r="R290" s="157"/>
      <c r="S290" s="157"/>
      <c r="T290" s="157"/>
      <c r="U290" s="157"/>
      <c r="V290" s="157"/>
      <c r="W290" s="157"/>
      <c r="X290" s="157"/>
      <c r="Y290" s="157"/>
      <c r="Z290" s="147"/>
      <c r="AA290" s="147"/>
      <c r="AB290" s="147"/>
      <c r="AC290" s="147"/>
      <c r="AD290" s="147"/>
      <c r="AE290" s="147"/>
      <c r="AF290" s="147"/>
      <c r="AG290" s="147" t="s">
        <v>319</v>
      </c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</row>
    <row r="291" spans="1:60" outlineLevel="2" x14ac:dyDescent="0.2">
      <c r="A291" s="154"/>
      <c r="B291" s="155"/>
      <c r="C291" s="188" t="s">
        <v>1727</v>
      </c>
      <c r="D291" s="159"/>
      <c r="E291" s="160"/>
      <c r="F291" s="157"/>
      <c r="G291" s="157"/>
      <c r="H291" s="157"/>
      <c r="I291" s="157"/>
      <c r="J291" s="157"/>
      <c r="K291" s="157"/>
      <c r="L291" s="157"/>
      <c r="M291" s="157"/>
      <c r="N291" s="156"/>
      <c r="O291" s="156"/>
      <c r="P291" s="156"/>
      <c r="Q291" s="156"/>
      <c r="R291" s="157"/>
      <c r="S291" s="157"/>
      <c r="T291" s="157"/>
      <c r="U291" s="157"/>
      <c r="V291" s="157"/>
      <c r="W291" s="157"/>
      <c r="X291" s="157"/>
      <c r="Y291" s="157"/>
      <c r="Z291" s="147"/>
      <c r="AA291" s="147"/>
      <c r="AB291" s="147"/>
      <c r="AC291" s="147"/>
      <c r="AD291" s="147"/>
      <c r="AE291" s="147"/>
      <c r="AF291" s="147"/>
      <c r="AG291" s="147" t="s">
        <v>305</v>
      </c>
      <c r="AH291" s="147">
        <v>0</v>
      </c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</row>
    <row r="292" spans="1:60" outlineLevel="3" x14ac:dyDescent="0.2">
      <c r="A292" s="154"/>
      <c r="B292" s="155"/>
      <c r="C292" s="188" t="s">
        <v>155</v>
      </c>
      <c r="D292" s="159"/>
      <c r="E292" s="160">
        <v>1</v>
      </c>
      <c r="F292" s="157"/>
      <c r="G292" s="157"/>
      <c r="H292" s="157"/>
      <c r="I292" s="157"/>
      <c r="J292" s="157"/>
      <c r="K292" s="157"/>
      <c r="L292" s="157"/>
      <c r="M292" s="157"/>
      <c r="N292" s="156"/>
      <c r="O292" s="156"/>
      <c r="P292" s="156"/>
      <c r="Q292" s="156"/>
      <c r="R292" s="157"/>
      <c r="S292" s="157"/>
      <c r="T292" s="157"/>
      <c r="U292" s="157"/>
      <c r="V292" s="157"/>
      <c r="W292" s="157"/>
      <c r="X292" s="157"/>
      <c r="Y292" s="157"/>
      <c r="Z292" s="147"/>
      <c r="AA292" s="147"/>
      <c r="AB292" s="147"/>
      <c r="AC292" s="147"/>
      <c r="AD292" s="147"/>
      <c r="AE292" s="147"/>
      <c r="AF292" s="147"/>
      <c r="AG292" s="147" t="s">
        <v>305</v>
      </c>
      <c r="AH292" s="147">
        <v>0</v>
      </c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</row>
    <row r="293" spans="1:60" outlineLevel="1" x14ac:dyDescent="0.2">
      <c r="A293" s="173">
        <v>77</v>
      </c>
      <c r="B293" s="174" t="s">
        <v>1868</v>
      </c>
      <c r="C293" s="187" t="s">
        <v>1869</v>
      </c>
      <c r="D293" s="175" t="s">
        <v>370</v>
      </c>
      <c r="E293" s="176">
        <v>6</v>
      </c>
      <c r="F293" s="177"/>
      <c r="G293" s="178">
        <f>ROUND(E293*F293,2)</f>
        <v>0</v>
      </c>
      <c r="H293" s="158"/>
      <c r="I293" s="157">
        <f>ROUND(E293*H293,2)</f>
        <v>0</v>
      </c>
      <c r="J293" s="158"/>
      <c r="K293" s="157">
        <f>ROUND(E293*J293,2)</f>
        <v>0</v>
      </c>
      <c r="L293" s="157">
        <v>21</v>
      </c>
      <c r="M293" s="157">
        <f>G293*(1+L293/100)</f>
        <v>0</v>
      </c>
      <c r="N293" s="156">
        <v>0</v>
      </c>
      <c r="O293" s="156">
        <f>ROUND(E293*N293,2)</f>
        <v>0</v>
      </c>
      <c r="P293" s="156">
        <v>3.4200000000000001E-2</v>
      </c>
      <c r="Q293" s="156">
        <f>ROUND(E293*P293,2)</f>
        <v>0.21</v>
      </c>
      <c r="R293" s="157"/>
      <c r="S293" s="157" t="s">
        <v>1583</v>
      </c>
      <c r="T293" s="157" t="s">
        <v>1584</v>
      </c>
      <c r="U293" s="157">
        <v>0</v>
      </c>
      <c r="V293" s="157">
        <f>ROUND(E293*U293,2)</f>
        <v>0</v>
      </c>
      <c r="W293" s="157"/>
      <c r="X293" s="157" t="s">
        <v>301</v>
      </c>
      <c r="Y293" s="157" t="s">
        <v>302</v>
      </c>
      <c r="Z293" s="147"/>
      <c r="AA293" s="147"/>
      <c r="AB293" s="147"/>
      <c r="AC293" s="147"/>
      <c r="AD293" s="147"/>
      <c r="AE293" s="147"/>
      <c r="AF293" s="147"/>
      <c r="AG293" s="147" t="s">
        <v>1674</v>
      </c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</row>
    <row r="294" spans="1:60" outlineLevel="2" x14ac:dyDescent="0.2">
      <c r="A294" s="154"/>
      <c r="B294" s="155"/>
      <c r="C294" s="274" t="s">
        <v>1870</v>
      </c>
      <c r="D294" s="275"/>
      <c r="E294" s="275"/>
      <c r="F294" s="275"/>
      <c r="G294" s="275"/>
      <c r="H294" s="157"/>
      <c r="I294" s="157"/>
      <c r="J294" s="157"/>
      <c r="K294" s="157"/>
      <c r="L294" s="157"/>
      <c r="M294" s="157"/>
      <c r="N294" s="156"/>
      <c r="O294" s="156"/>
      <c r="P294" s="156"/>
      <c r="Q294" s="156"/>
      <c r="R294" s="157"/>
      <c r="S294" s="157"/>
      <c r="T294" s="157"/>
      <c r="U294" s="157"/>
      <c r="V294" s="157"/>
      <c r="W294" s="157"/>
      <c r="X294" s="157"/>
      <c r="Y294" s="157"/>
      <c r="Z294" s="147"/>
      <c r="AA294" s="147"/>
      <c r="AB294" s="147"/>
      <c r="AC294" s="147"/>
      <c r="AD294" s="147"/>
      <c r="AE294" s="147"/>
      <c r="AF294" s="147"/>
      <c r="AG294" s="147" t="s">
        <v>319</v>
      </c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</row>
    <row r="295" spans="1:60" outlineLevel="2" x14ac:dyDescent="0.2">
      <c r="A295" s="154"/>
      <c r="B295" s="155"/>
      <c r="C295" s="188" t="s">
        <v>1736</v>
      </c>
      <c r="D295" s="159"/>
      <c r="E295" s="160"/>
      <c r="F295" s="157"/>
      <c r="G295" s="157"/>
      <c r="H295" s="157"/>
      <c r="I295" s="157"/>
      <c r="J295" s="157"/>
      <c r="K295" s="157"/>
      <c r="L295" s="157"/>
      <c r="M295" s="157"/>
      <c r="N295" s="156"/>
      <c r="O295" s="156"/>
      <c r="P295" s="156"/>
      <c r="Q295" s="156"/>
      <c r="R295" s="157"/>
      <c r="S295" s="157"/>
      <c r="T295" s="157"/>
      <c r="U295" s="157"/>
      <c r="V295" s="157"/>
      <c r="W295" s="157"/>
      <c r="X295" s="157"/>
      <c r="Y295" s="157"/>
      <c r="Z295" s="147"/>
      <c r="AA295" s="147"/>
      <c r="AB295" s="147"/>
      <c r="AC295" s="147"/>
      <c r="AD295" s="147"/>
      <c r="AE295" s="147"/>
      <c r="AF295" s="147"/>
      <c r="AG295" s="147" t="s">
        <v>305</v>
      </c>
      <c r="AH295" s="147">
        <v>0</v>
      </c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</row>
    <row r="296" spans="1:60" outlineLevel="3" x14ac:dyDescent="0.2">
      <c r="A296" s="154"/>
      <c r="B296" s="155"/>
      <c r="C296" s="188" t="s">
        <v>169</v>
      </c>
      <c r="D296" s="159"/>
      <c r="E296" s="160">
        <v>6</v>
      </c>
      <c r="F296" s="157"/>
      <c r="G296" s="157"/>
      <c r="H296" s="157"/>
      <c r="I296" s="157"/>
      <c r="J296" s="157"/>
      <c r="K296" s="157"/>
      <c r="L296" s="157"/>
      <c r="M296" s="157"/>
      <c r="N296" s="156"/>
      <c r="O296" s="156"/>
      <c r="P296" s="156"/>
      <c r="Q296" s="156"/>
      <c r="R296" s="157"/>
      <c r="S296" s="157"/>
      <c r="T296" s="157"/>
      <c r="U296" s="157"/>
      <c r="V296" s="157"/>
      <c r="W296" s="157"/>
      <c r="X296" s="157"/>
      <c r="Y296" s="157"/>
      <c r="Z296" s="147"/>
      <c r="AA296" s="147"/>
      <c r="AB296" s="147"/>
      <c r="AC296" s="147"/>
      <c r="AD296" s="147"/>
      <c r="AE296" s="147"/>
      <c r="AF296" s="147"/>
      <c r="AG296" s="147" t="s">
        <v>305</v>
      </c>
      <c r="AH296" s="147">
        <v>0</v>
      </c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</row>
    <row r="297" spans="1:60" ht="22.5" outlineLevel="1" x14ac:dyDescent="0.2">
      <c r="A297" s="173">
        <v>78</v>
      </c>
      <c r="B297" s="174" t="s">
        <v>1871</v>
      </c>
      <c r="C297" s="187" t="s">
        <v>1872</v>
      </c>
      <c r="D297" s="175" t="s">
        <v>370</v>
      </c>
      <c r="E297" s="176">
        <v>9</v>
      </c>
      <c r="F297" s="177"/>
      <c r="G297" s="178">
        <f>ROUND(E297*F297,2)</f>
        <v>0</v>
      </c>
      <c r="H297" s="158"/>
      <c r="I297" s="157">
        <f>ROUND(E297*H297,2)</f>
        <v>0</v>
      </c>
      <c r="J297" s="158"/>
      <c r="K297" s="157">
        <f>ROUND(E297*J297,2)</f>
        <v>0</v>
      </c>
      <c r="L297" s="157">
        <v>21</v>
      </c>
      <c r="M297" s="157">
        <f>G297*(1+L297/100)</f>
        <v>0</v>
      </c>
      <c r="N297" s="156">
        <v>0</v>
      </c>
      <c r="O297" s="156">
        <f>ROUND(E297*N297,2)</f>
        <v>0</v>
      </c>
      <c r="P297" s="156">
        <v>1.9460000000000002E-2</v>
      </c>
      <c r="Q297" s="156">
        <f>ROUND(E297*P297,2)</f>
        <v>0.18</v>
      </c>
      <c r="R297" s="157"/>
      <c r="S297" s="157" t="s">
        <v>1583</v>
      </c>
      <c r="T297" s="157" t="s">
        <v>1584</v>
      </c>
      <c r="U297" s="157">
        <v>0</v>
      </c>
      <c r="V297" s="157">
        <f>ROUND(E297*U297,2)</f>
        <v>0</v>
      </c>
      <c r="W297" s="157"/>
      <c r="X297" s="157" t="s">
        <v>301</v>
      </c>
      <c r="Y297" s="157" t="s">
        <v>302</v>
      </c>
      <c r="Z297" s="147"/>
      <c r="AA297" s="147"/>
      <c r="AB297" s="147"/>
      <c r="AC297" s="147"/>
      <c r="AD297" s="147"/>
      <c r="AE297" s="147"/>
      <c r="AF297" s="147"/>
      <c r="AG297" s="147" t="s">
        <v>1674</v>
      </c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</row>
    <row r="298" spans="1:60" outlineLevel="2" x14ac:dyDescent="0.2">
      <c r="A298" s="154"/>
      <c r="B298" s="155"/>
      <c r="C298" s="274" t="s">
        <v>1873</v>
      </c>
      <c r="D298" s="275"/>
      <c r="E298" s="275"/>
      <c r="F298" s="275"/>
      <c r="G298" s="275"/>
      <c r="H298" s="157"/>
      <c r="I298" s="157"/>
      <c r="J298" s="157"/>
      <c r="K298" s="157"/>
      <c r="L298" s="157"/>
      <c r="M298" s="157"/>
      <c r="N298" s="156"/>
      <c r="O298" s="156"/>
      <c r="P298" s="156"/>
      <c r="Q298" s="156"/>
      <c r="R298" s="157"/>
      <c r="S298" s="157"/>
      <c r="T298" s="157"/>
      <c r="U298" s="157"/>
      <c r="V298" s="157"/>
      <c r="W298" s="157"/>
      <c r="X298" s="157"/>
      <c r="Y298" s="157"/>
      <c r="Z298" s="147"/>
      <c r="AA298" s="147"/>
      <c r="AB298" s="147"/>
      <c r="AC298" s="147"/>
      <c r="AD298" s="147"/>
      <c r="AE298" s="147"/>
      <c r="AF298" s="147"/>
      <c r="AG298" s="147" t="s">
        <v>319</v>
      </c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</row>
    <row r="299" spans="1:60" outlineLevel="2" x14ac:dyDescent="0.2">
      <c r="A299" s="154"/>
      <c r="B299" s="155"/>
      <c r="C299" s="188" t="s">
        <v>1827</v>
      </c>
      <c r="D299" s="159"/>
      <c r="E299" s="160"/>
      <c r="F299" s="157"/>
      <c r="G299" s="157"/>
      <c r="H299" s="157"/>
      <c r="I299" s="157"/>
      <c r="J299" s="157"/>
      <c r="K299" s="157"/>
      <c r="L299" s="157"/>
      <c r="M299" s="157"/>
      <c r="N299" s="156"/>
      <c r="O299" s="156"/>
      <c r="P299" s="156"/>
      <c r="Q299" s="156"/>
      <c r="R299" s="157"/>
      <c r="S299" s="157"/>
      <c r="T299" s="157"/>
      <c r="U299" s="157"/>
      <c r="V299" s="157"/>
      <c r="W299" s="157"/>
      <c r="X299" s="157"/>
      <c r="Y299" s="157"/>
      <c r="Z299" s="147"/>
      <c r="AA299" s="147"/>
      <c r="AB299" s="147"/>
      <c r="AC299" s="147"/>
      <c r="AD299" s="147"/>
      <c r="AE299" s="147"/>
      <c r="AF299" s="147"/>
      <c r="AG299" s="147" t="s">
        <v>305</v>
      </c>
      <c r="AH299" s="147">
        <v>0</v>
      </c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</row>
    <row r="300" spans="1:60" outlineLevel="3" x14ac:dyDescent="0.2">
      <c r="A300" s="154"/>
      <c r="B300" s="155"/>
      <c r="C300" s="188" t="s">
        <v>184</v>
      </c>
      <c r="D300" s="159"/>
      <c r="E300" s="160">
        <v>9</v>
      </c>
      <c r="F300" s="157"/>
      <c r="G300" s="157"/>
      <c r="H300" s="157"/>
      <c r="I300" s="157"/>
      <c r="J300" s="157"/>
      <c r="K300" s="157"/>
      <c r="L300" s="157"/>
      <c r="M300" s="157"/>
      <c r="N300" s="156"/>
      <c r="O300" s="156"/>
      <c r="P300" s="156"/>
      <c r="Q300" s="156"/>
      <c r="R300" s="157"/>
      <c r="S300" s="157"/>
      <c r="T300" s="157"/>
      <c r="U300" s="157"/>
      <c r="V300" s="157"/>
      <c r="W300" s="157"/>
      <c r="X300" s="157"/>
      <c r="Y300" s="157"/>
      <c r="Z300" s="147"/>
      <c r="AA300" s="147"/>
      <c r="AB300" s="147"/>
      <c r="AC300" s="147"/>
      <c r="AD300" s="147"/>
      <c r="AE300" s="147"/>
      <c r="AF300" s="147"/>
      <c r="AG300" s="147" t="s">
        <v>305</v>
      </c>
      <c r="AH300" s="147">
        <v>0</v>
      </c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</row>
    <row r="301" spans="1:60" ht="22.5" outlineLevel="1" x14ac:dyDescent="0.2">
      <c r="A301" s="173">
        <v>79</v>
      </c>
      <c r="B301" s="174" t="s">
        <v>1874</v>
      </c>
      <c r="C301" s="187" t="s">
        <v>1875</v>
      </c>
      <c r="D301" s="175" t="s">
        <v>370</v>
      </c>
      <c r="E301" s="176">
        <v>1</v>
      </c>
      <c r="F301" s="177"/>
      <c r="G301" s="178">
        <f>ROUND(E301*F301,2)</f>
        <v>0</v>
      </c>
      <c r="H301" s="158"/>
      <c r="I301" s="157">
        <f>ROUND(E301*H301,2)</f>
        <v>0</v>
      </c>
      <c r="J301" s="158"/>
      <c r="K301" s="157">
        <f>ROUND(E301*J301,2)</f>
        <v>0</v>
      </c>
      <c r="L301" s="157">
        <v>21</v>
      </c>
      <c r="M301" s="157">
        <f>G301*(1+L301/100)</f>
        <v>0</v>
      </c>
      <c r="N301" s="156">
        <v>0</v>
      </c>
      <c r="O301" s="156">
        <f>ROUND(E301*N301,2)</f>
        <v>0</v>
      </c>
      <c r="P301" s="156">
        <v>2.4500000000000001E-2</v>
      </c>
      <c r="Q301" s="156">
        <f>ROUND(E301*P301,2)</f>
        <v>0.02</v>
      </c>
      <c r="R301" s="157"/>
      <c r="S301" s="157" t="s">
        <v>1583</v>
      </c>
      <c r="T301" s="157" t="s">
        <v>1584</v>
      </c>
      <c r="U301" s="157">
        <v>0</v>
      </c>
      <c r="V301" s="157">
        <f>ROUND(E301*U301,2)</f>
        <v>0</v>
      </c>
      <c r="W301" s="157"/>
      <c r="X301" s="157" t="s">
        <v>301</v>
      </c>
      <c r="Y301" s="157" t="s">
        <v>302</v>
      </c>
      <c r="Z301" s="147"/>
      <c r="AA301" s="147"/>
      <c r="AB301" s="147"/>
      <c r="AC301" s="147"/>
      <c r="AD301" s="147"/>
      <c r="AE301" s="147"/>
      <c r="AF301" s="147"/>
      <c r="AG301" s="147" t="s">
        <v>1674</v>
      </c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</row>
    <row r="302" spans="1:60" outlineLevel="2" x14ac:dyDescent="0.2">
      <c r="A302" s="154"/>
      <c r="B302" s="155"/>
      <c r="C302" s="274" t="s">
        <v>1876</v>
      </c>
      <c r="D302" s="275"/>
      <c r="E302" s="275"/>
      <c r="F302" s="275"/>
      <c r="G302" s="275"/>
      <c r="H302" s="157"/>
      <c r="I302" s="157"/>
      <c r="J302" s="157"/>
      <c r="K302" s="157"/>
      <c r="L302" s="157"/>
      <c r="M302" s="157"/>
      <c r="N302" s="156"/>
      <c r="O302" s="156"/>
      <c r="P302" s="156"/>
      <c r="Q302" s="156"/>
      <c r="R302" s="157"/>
      <c r="S302" s="157"/>
      <c r="T302" s="157"/>
      <c r="U302" s="157"/>
      <c r="V302" s="157"/>
      <c r="W302" s="157"/>
      <c r="X302" s="157"/>
      <c r="Y302" s="157"/>
      <c r="Z302" s="147"/>
      <c r="AA302" s="147"/>
      <c r="AB302" s="147"/>
      <c r="AC302" s="147"/>
      <c r="AD302" s="147"/>
      <c r="AE302" s="147"/>
      <c r="AF302" s="147"/>
      <c r="AG302" s="147" t="s">
        <v>319</v>
      </c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</row>
    <row r="303" spans="1:60" outlineLevel="2" x14ac:dyDescent="0.2">
      <c r="A303" s="154"/>
      <c r="B303" s="155"/>
      <c r="C303" s="188" t="s">
        <v>1727</v>
      </c>
      <c r="D303" s="159"/>
      <c r="E303" s="160"/>
      <c r="F303" s="157"/>
      <c r="G303" s="157"/>
      <c r="H303" s="157"/>
      <c r="I303" s="157"/>
      <c r="J303" s="157"/>
      <c r="K303" s="157"/>
      <c r="L303" s="157"/>
      <c r="M303" s="157"/>
      <c r="N303" s="156"/>
      <c r="O303" s="156"/>
      <c r="P303" s="156"/>
      <c r="Q303" s="156"/>
      <c r="R303" s="157"/>
      <c r="S303" s="157"/>
      <c r="T303" s="157"/>
      <c r="U303" s="157"/>
      <c r="V303" s="157"/>
      <c r="W303" s="157"/>
      <c r="X303" s="157"/>
      <c r="Y303" s="157"/>
      <c r="Z303" s="147"/>
      <c r="AA303" s="147"/>
      <c r="AB303" s="147"/>
      <c r="AC303" s="147"/>
      <c r="AD303" s="147"/>
      <c r="AE303" s="147"/>
      <c r="AF303" s="147"/>
      <c r="AG303" s="147" t="s">
        <v>305</v>
      </c>
      <c r="AH303" s="147">
        <v>0</v>
      </c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</row>
    <row r="304" spans="1:60" outlineLevel="3" x14ac:dyDescent="0.2">
      <c r="A304" s="154"/>
      <c r="B304" s="155"/>
      <c r="C304" s="188" t="s">
        <v>155</v>
      </c>
      <c r="D304" s="159"/>
      <c r="E304" s="160">
        <v>1</v>
      </c>
      <c r="F304" s="157"/>
      <c r="G304" s="157"/>
      <c r="H304" s="157"/>
      <c r="I304" s="157"/>
      <c r="J304" s="157"/>
      <c r="K304" s="157"/>
      <c r="L304" s="157"/>
      <c r="M304" s="157"/>
      <c r="N304" s="156"/>
      <c r="O304" s="156"/>
      <c r="P304" s="156"/>
      <c r="Q304" s="156"/>
      <c r="R304" s="157"/>
      <c r="S304" s="157"/>
      <c r="T304" s="157"/>
      <c r="U304" s="157"/>
      <c r="V304" s="157"/>
      <c r="W304" s="157"/>
      <c r="X304" s="157"/>
      <c r="Y304" s="157"/>
      <c r="Z304" s="147"/>
      <c r="AA304" s="147"/>
      <c r="AB304" s="147"/>
      <c r="AC304" s="147"/>
      <c r="AD304" s="147"/>
      <c r="AE304" s="147"/>
      <c r="AF304" s="147"/>
      <c r="AG304" s="147" t="s">
        <v>305</v>
      </c>
      <c r="AH304" s="147">
        <v>0</v>
      </c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</row>
    <row r="305" spans="1:60" ht="22.5" outlineLevel="1" x14ac:dyDescent="0.2">
      <c r="A305" s="173">
        <v>80</v>
      </c>
      <c r="B305" s="174" t="s">
        <v>1877</v>
      </c>
      <c r="C305" s="187" t="s">
        <v>1878</v>
      </c>
      <c r="D305" s="175" t="s">
        <v>370</v>
      </c>
      <c r="E305" s="176">
        <v>3</v>
      </c>
      <c r="F305" s="177"/>
      <c r="G305" s="178">
        <f>ROUND(E305*F305,2)</f>
        <v>0</v>
      </c>
      <c r="H305" s="158"/>
      <c r="I305" s="157">
        <f>ROUND(E305*H305,2)</f>
        <v>0</v>
      </c>
      <c r="J305" s="158"/>
      <c r="K305" s="157">
        <f>ROUND(E305*J305,2)</f>
        <v>0</v>
      </c>
      <c r="L305" s="157">
        <v>21</v>
      </c>
      <c r="M305" s="157">
        <f>G305*(1+L305/100)</f>
        <v>0</v>
      </c>
      <c r="N305" s="156">
        <v>0</v>
      </c>
      <c r="O305" s="156">
        <f>ROUND(E305*N305,2)</f>
        <v>0</v>
      </c>
      <c r="P305" s="156">
        <v>9.1999999999999998E-3</v>
      </c>
      <c r="Q305" s="156">
        <f>ROUND(E305*P305,2)</f>
        <v>0.03</v>
      </c>
      <c r="R305" s="157"/>
      <c r="S305" s="157" t="s">
        <v>1583</v>
      </c>
      <c r="T305" s="157" t="s">
        <v>1584</v>
      </c>
      <c r="U305" s="157">
        <v>0</v>
      </c>
      <c r="V305" s="157">
        <f>ROUND(E305*U305,2)</f>
        <v>0</v>
      </c>
      <c r="W305" s="157"/>
      <c r="X305" s="157" t="s">
        <v>301</v>
      </c>
      <c r="Y305" s="157" t="s">
        <v>302</v>
      </c>
      <c r="Z305" s="147"/>
      <c r="AA305" s="147"/>
      <c r="AB305" s="147"/>
      <c r="AC305" s="147"/>
      <c r="AD305" s="147"/>
      <c r="AE305" s="147"/>
      <c r="AF305" s="147"/>
      <c r="AG305" s="147" t="s">
        <v>1674</v>
      </c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</row>
    <row r="306" spans="1:60" outlineLevel="2" x14ac:dyDescent="0.2">
      <c r="A306" s="154"/>
      <c r="B306" s="155"/>
      <c r="C306" s="274" t="s">
        <v>1879</v>
      </c>
      <c r="D306" s="275"/>
      <c r="E306" s="275"/>
      <c r="F306" s="275"/>
      <c r="G306" s="275"/>
      <c r="H306" s="157"/>
      <c r="I306" s="157"/>
      <c r="J306" s="157"/>
      <c r="K306" s="157"/>
      <c r="L306" s="157"/>
      <c r="M306" s="157"/>
      <c r="N306" s="156"/>
      <c r="O306" s="156"/>
      <c r="P306" s="156"/>
      <c r="Q306" s="156"/>
      <c r="R306" s="157"/>
      <c r="S306" s="157"/>
      <c r="T306" s="157"/>
      <c r="U306" s="157"/>
      <c r="V306" s="157"/>
      <c r="W306" s="157"/>
      <c r="X306" s="157"/>
      <c r="Y306" s="157"/>
      <c r="Z306" s="147"/>
      <c r="AA306" s="147"/>
      <c r="AB306" s="147"/>
      <c r="AC306" s="147"/>
      <c r="AD306" s="147"/>
      <c r="AE306" s="147"/>
      <c r="AF306" s="147"/>
      <c r="AG306" s="147" t="s">
        <v>319</v>
      </c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</row>
    <row r="307" spans="1:60" outlineLevel="2" x14ac:dyDescent="0.2">
      <c r="A307" s="154"/>
      <c r="B307" s="155"/>
      <c r="C307" s="188" t="s">
        <v>1746</v>
      </c>
      <c r="D307" s="159"/>
      <c r="E307" s="160"/>
      <c r="F307" s="157"/>
      <c r="G307" s="157"/>
      <c r="H307" s="157"/>
      <c r="I307" s="157"/>
      <c r="J307" s="157"/>
      <c r="K307" s="157"/>
      <c r="L307" s="157"/>
      <c r="M307" s="157"/>
      <c r="N307" s="156"/>
      <c r="O307" s="156"/>
      <c r="P307" s="156"/>
      <c r="Q307" s="156"/>
      <c r="R307" s="157"/>
      <c r="S307" s="157"/>
      <c r="T307" s="157"/>
      <c r="U307" s="157"/>
      <c r="V307" s="157"/>
      <c r="W307" s="157"/>
      <c r="X307" s="157"/>
      <c r="Y307" s="157"/>
      <c r="Z307" s="147"/>
      <c r="AA307" s="147"/>
      <c r="AB307" s="147"/>
      <c r="AC307" s="147"/>
      <c r="AD307" s="147"/>
      <c r="AE307" s="147"/>
      <c r="AF307" s="147"/>
      <c r="AG307" s="147" t="s">
        <v>305</v>
      </c>
      <c r="AH307" s="147">
        <v>0</v>
      </c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</row>
    <row r="308" spans="1:60" outlineLevel="3" x14ac:dyDescent="0.2">
      <c r="A308" s="154"/>
      <c r="B308" s="155"/>
      <c r="C308" s="188" t="s">
        <v>159</v>
      </c>
      <c r="D308" s="159"/>
      <c r="E308" s="160">
        <v>3</v>
      </c>
      <c r="F308" s="157"/>
      <c r="G308" s="157"/>
      <c r="H308" s="157"/>
      <c r="I308" s="157"/>
      <c r="J308" s="157"/>
      <c r="K308" s="157"/>
      <c r="L308" s="157"/>
      <c r="M308" s="157"/>
      <c r="N308" s="156"/>
      <c r="O308" s="156"/>
      <c r="P308" s="156"/>
      <c r="Q308" s="156"/>
      <c r="R308" s="157"/>
      <c r="S308" s="157"/>
      <c r="T308" s="157"/>
      <c r="U308" s="157"/>
      <c r="V308" s="157"/>
      <c r="W308" s="157"/>
      <c r="X308" s="157"/>
      <c r="Y308" s="157"/>
      <c r="Z308" s="147"/>
      <c r="AA308" s="147"/>
      <c r="AB308" s="147"/>
      <c r="AC308" s="147"/>
      <c r="AD308" s="147"/>
      <c r="AE308" s="147"/>
      <c r="AF308" s="147"/>
      <c r="AG308" s="147" t="s">
        <v>305</v>
      </c>
      <c r="AH308" s="147">
        <v>0</v>
      </c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</row>
    <row r="309" spans="1:60" ht="22.5" outlineLevel="1" x14ac:dyDescent="0.2">
      <c r="A309" s="173">
        <v>81</v>
      </c>
      <c r="B309" s="174" t="s">
        <v>1880</v>
      </c>
      <c r="C309" s="187" t="s">
        <v>1881</v>
      </c>
      <c r="D309" s="175" t="s">
        <v>370</v>
      </c>
      <c r="E309" s="176">
        <v>2</v>
      </c>
      <c r="F309" s="177"/>
      <c r="G309" s="178">
        <f>ROUND(E309*F309,2)</f>
        <v>0</v>
      </c>
      <c r="H309" s="158"/>
      <c r="I309" s="157">
        <f>ROUND(E309*H309,2)</f>
        <v>0</v>
      </c>
      <c r="J309" s="158"/>
      <c r="K309" s="157">
        <f>ROUND(E309*J309,2)</f>
        <v>0</v>
      </c>
      <c r="L309" s="157">
        <v>21</v>
      </c>
      <c r="M309" s="157">
        <f>G309*(1+L309/100)</f>
        <v>0</v>
      </c>
      <c r="N309" s="156">
        <v>0</v>
      </c>
      <c r="O309" s="156">
        <f>ROUND(E309*N309,2)</f>
        <v>0</v>
      </c>
      <c r="P309" s="156">
        <v>3.4700000000000002E-2</v>
      </c>
      <c r="Q309" s="156">
        <f>ROUND(E309*P309,2)</f>
        <v>7.0000000000000007E-2</v>
      </c>
      <c r="R309" s="157"/>
      <c r="S309" s="157" t="s">
        <v>1583</v>
      </c>
      <c r="T309" s="157" t="s">
        <v>1584</v>
      </c>
      <c r="U309" s="157">
        <v>0</v>
      </c>
      <c r="V309" s="157">
        <f>ROUND(E309*U309,2)</f>
        <v>0</v>
      </c>
      <c r="W309" s="157"/>
      <c r="X309" s="157" t="s">
        <v>301</v>
      </c>
      <c r="Y309" s="157" t="s">
        <v>302</v>
      </c>
      <c r="Z309" s="147"/>
      <c r="AA309" s="147"/>
      <c r="AB309" s="147"/>
      <c r="AC309" s="147"/>
      <c r="AD309" s="147"/>
      <c r="AE309" s="147"/>
      <c r="AF309" s="147"/>
      <c r="AG309" s="147" t="s">
        <v>1674</v>
      </c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</row>
    <row r="310" spans="1:60" outlineLevel="2" x14ac:dyDescent="0.2">
      <c r="A310" s="154"/>
      <c r="B310" s="155"/>
      <c r="C310" s="274" t="s">
        <v>1882</v>
      </c>
      <c r="D310" s="275"/>
      <c r="E310" s="275"/>
      <c r="F310" s="275"/>
      <c r="G310" s="275"/>
      <c r="H310" s="157"/>
      <c r="I310" s="157"/>
      <c r="J310" s="157"/>
      <c r="K310" s="157"/>
      <c r="L310" s="157"/>
      <c r="M310" s="157"/>
      <c r="N310" s="156"/>
      <c r="O310" s="156"/>
      <c r="P310" s="156"/>
      <c r="Q310" s="156"/>
      <c r="R310" s="157"/>
      <c r="S310" s="157"/>
      <c r="T310" s="157"/>
      <c r="U310" s="157"/>
      <c r="V310" s="157"/>
      <c r="W310" s="157"/>
      <c r="X310" s="157"/>
      <c r="Y310" s="157"/>
      <c r="Z310" s="147"/>
      <c r="AA310" s="147"/>
      <c r="AB310" s="147"/>
      <c r="AC310" s="147"/>
      <c r="AD310" s="147"/>
      <c r="AE310" s="147"/>
      <c r="AF310" s="147"/>
      <c r="AG310" s="147" t="s">
        <v>319</v>
      </c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</row>
    <row r="311" spans="1:60" outlineLevel="2" x14ac:dyDescent="0.2">
      <c r="A311" s="154"/>
      <c r="B311" s="155"/>
      <c r="C311" s="188" t="s">
        <v>1742</v>
      </c>
      <c r="D311" s="159"/>
      <c r="E311" s="160"/>
      <c r="F311" s="157"/>
      <c r="G311" s="157"/>
      <c r="H311" s="157"/>
      <c r="I311" s="157"/>
      <c r="J311" s="157"/>
      <c r="K311" s="157"/>
      <c r="L311" s="157"/>
      <c r="M311" s="157"/>
      <c r="N311" s="156"/>
      <c r="O311" s="156"/>
      <c r="P311" s="156"/>
      <c r="Q311" s="156"/>
      <c r="R311" s="157"/>
      <c r="S311" s="157"/>
      <c r="T311" s="157"/>
      <c r="U311" s="157"/>
      <c r="V311" s="157"/>
      <c r="W311" s="157"/>
      <c r="X311" s="157"/>
      <c r="Y311" s="157"/>
      <c r="Z311" s="147"/>
      <c r="AA311" s="147"/>
      <c r="AB311" s="147"/>
      <c r="AC311" s="147"/>
      <c r="AD311" s="147"/>
      <c r="AE311" s="147"/>
      <c r="AF311" s="147"/>
      <c r="AG311" s="147" t="s">
        <v>305</v>
      </c>
      <c r="AH311" s="147">
        <v>0</v>
      </c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</row>
    <row r="312" spans="1:60" outlineLevel="3" x14ac:dyDescent="0.2">
      <c r="A312" s="154"/>
      <c r="B312" s="155"/>
      <c r="C312" s="188" t="s">
        <v>157</v>
      </c>
      <c r="D312" s="159"/>
      <c r="E312" s="160">
        <v>2</v>
      </c>
      <c r="F312" s="157"/>
      <c r="G312" s="157"/>
      <c r="H312" s="157"/>
      <c r="I312" s="157"/>
      <c r="J312" s="157"/>
      <c r="K312" s="157"/>
      <c r="L312" s="157"/>
      <c r="M312" s="157"/>
      <c r="N312" s="156"/>
      <c r="O312" s="156"/>
      <c r="P312" s="156"/>
      <c r="Q312" s="156"/>
      <c r="R312" s="157"/>
      <c r="S312" s="157"/>
      <c r="T312" s="157"/>
      <c r="U312" s="157"/>
      <c r="V312" s="157"/>
      <c r="W312" s="157"/>
      <c r="X312" s="157"/>
      <c r="Y312" s="157"/>
      <c r="Z312" s="147"/>
      <c r="AA312" s="147"/>
      <c r="AB312" s="147"/>
      <c r="AC312" s="147"/>
      <c r="AD312" s="147"/>
      <c r="AE312" s="147"/>
      <c r="AF312" s="147"/>
      <c r="AG312" s="147" t="s">
        <v>305</v>
      </c>
      <c r="AH312" s="147">
        <v>0</v>
      </c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</row>
    <row r="313" spans="1:60" outlineLevel="1" x14ac:dyDescent="0.2">
      <c r="A313" s="173">
        <v>82</v>
      </c>
      <c r="B313" s="174" t="s">
        <v>1883</v>
      </c>
      <c r="C313" s="187" t="s">
        <v>1884</v>
      </c>
      <c r="D313" s="175" t="s">
        <v>370</v>
      </c>
      <c r="E313" s="176">
        <v>3</v>
      </c>
      <c r="F313" s="177"/>
      <c r="G313" s="178">
        <f>ROUND(E313*F313,2)</f>
        <v>0</v>
      </c>
      <c r="H313" s="158"/>
      <c r="I313" s="157">
        <f>ROUND(E313*H313,2)</f>
        <v>0</v>
      </c>
      <c r="J313" s="158"/>
      <c r="K313" s="157">
        <f>ROUND(E313*J313,2)</f>
        <v>0</v>
      </c>
      <c r="L313" s="157">
        <v>21</v>
      </c>
      <c r="M313" s="157">
        <f>G313*(1+L313/100)</f>
        <v>0</v>
      </c>
      <c r="N313" s="156">
        <v>0</v>
      </c>
      <c r="O313" s="156">
        <f>ROUND(E313*N313,2)</f>
        <v>0</v>
      </c>
      <c r="P313" s="156">
        <v>1.56E-3</v>
      </c>
      <c r="Q313" s="156">
        <f>ROUND(E313*P313,2)</f>
        <v>0</v>
      </c>
      <c r="R313" s="157"/>
      <c r="S313" s="157" t="s">
        <v>1583</v>
      </c>
      <c r="T313" s="157" t="s">
        <v>1584</v>
      </c>
      <c r="U313" s="157">
        <v>0</v>
      </c>
      <c r="V313" s="157">
        <f>ROUND(E313*U313,2)</f>
        <v>0</v>
      </c>
      <c r="W313" s="157"/>
      <c r="X313" s="157" t="s">
        <v>301</v>
      </c>
      <c r="Y313" s="157" t="s">
        <v>302</v>
      </c>
      <c r="Z313" s="147"/>
      <c r="AA313" s="147"/>
      <c r="AB313" s="147"/>
      <c r="AC313" s="147"/>
      <c r="AD313" s="147"/>
      <c r="AE313" s="147"/>
      <c r="AF313" s="147"/>
      <c r="AG313" s="147" t="s">
        <v>1674</v>
      </c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</row>
    <row r="314" spans="1:60" outlineLevel="2" x14ac:dyDescent="0.2">
      <c r="A314" s="154"/>
      <c r="B314" s="155"/>
      <c r="C314" s="274" t="s">
        <v>1885</v>
      </c>
      <c r="D314" s="275"/>
      <c r="E314" s="275"/>
      <c r="F314" s="275"/>
      <c r="G314" s="275"/>
      <c r="H314" s="157"/>
      <c r="I314" s="157"/>
      <c r="J314" s="157"/>
      <c r="K314" s="157"/>
      <c r="L314" s="157"/>
      <c r="M314" s="157"/>
      <c r="N314" s="156"/>
      <c r="O314" s="156"/>
      <c r="P314" s="156"/>
      <c r="Q314" s="156"/>
      <c r="R314" s="157"/>
      <c r="S314" s="157"/>
      <c r="T314" s="157"/>
      <c r="U314" s="157"/>
      <c r="V314" s="157"/>
      <c r="W314" s="157"/>
      <c r="X314" s="157"/>
      <c r="Y314" s="157"/>
      <c r="Z314" s="147"/>
      <c r="AA314" s="147"/>
      <c r="AB314" s="147"/>
      <c r="AC314" s="147"/>
      <c r="AD314" s="147"/>
      <c r="AE314" s="147"/>
      <c r="AF314" s="147"/>
      <c r="AG314" s="147" t="s">
        <v>319</v>
      </c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</row>
    <row r="315" spans="1:60" outlineLevel="2" x14ac:dyDescent="0.2">
      <c r="A315" s="154"/>
      <c r="B315" s="155"/>
      <c r="C315" s="188" t="s">
        <v>1886</v>
      </c>
      <c r="D315" s="159"/>
      <c r="E315" s="160"/>
      <c r="F315" s="157"/>
      <c r="G315" s="157"/>
      <c r="H315" s="157"/>
      <c r="I315" s="157"/>
      <c r="J315" s="157"/>
      <c r="K315" s="157"/>
      <c r="L315" s="157"/>
      <c r="M315" s="157"/>
      <c r="N315" s="156"/>
      <c r="O315" s="156"/>
      <c r="P315" s="156"/>
      <c r="Q315" s="156"/>
      <c r="R315" s="157"/>
      <c r="S315" s="157"/>
      <c r="T315" s="157"/>
      <c r="U315" s="157"/>
      <c r="V315" s="157"/>
      <c r="W315" s="157"/>
      <c r="X315" s="157"/>
      <c r="Y315" s="157"/>
      <c r="Z315" s="147"/>
      <c r="AA315" s="147"/>
      <c r="AB315" s="147"/>
      <c r="AC315" s="147"/>
      <c r="AD315" s="147"/>
      <c r="AE315" s="147"/>
      <c r="AF315" s="147"/>
      <c r="AG315" s="147" t="s">
        <v>305</v>
      </c>
      <c r="AH315" s="147">
        <v>0</v>
      </c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</row>
    <row r="316" spans="1:60" outlineLevel="3" x14ac:dyDescent="0.2">
      <c r="A316" s="154"/>
      <c r="B316" s="155"/>
      <c r="C316" s="188" t="s">
        <v>159</v>
      </c>
      <c r="D316" s="159"/>
      <c r="E316" s="160">
        <v>3</v>
      </c>
      <c r="F316" s="157"/>
      <c r="G316" s="157"/>
      <c r="H316" s="157"/>
      <c r="I316" s="157"/>
      <c r="J316" s="157"/>
      <c r="K316" s="157"/>
      <c r="L316" s="157"/>
      <c r="M316" s="157"/>
      <c r="N316" s="156"/>
      <c r="O316" s="156"/>
      <c r="P316" s="156"/>
      <c r="Q316" s="156"/>
      <c r="R316" s="157"/>
      <c r="S316" s="157"/>
      <c r="T316" s="157"/>
      <c r="U316" s="157"/>
      <c r="V316" s="157"/>
      <c r="W316" s="157"/>
      <c r="X316" s="157"/>
      <c r="Y316" s="157"/>
      <c r="Z316" s="147"/>
      <c r="AA316" s="147"/>
      <c r="AB316" s="147"/>
      <c r="AC316" s="147"/>
      <c r="AD316" s="147"/>
      <c r="AE316" s="147"/>
      <c r="AF316" s="147"/>
      <c r="AG316" s="147" t="s">
        <v>305</v>
      </c>
      <c r="AH316" s="147">
        <v>0</v>
      </c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</row>
    <row r="317" spans="1:60" outlineLevel="1" x14ac:dyDescent="0.2">
      <c r="A317" s="173">
        <v>83</v>
      </c>
      <c r="B317" s="174" t="s">
        <v>1887</v>
      </c>
      <c r="C317" s="187" t="s">
        <v>1888</v>
      </c>
      <c r="D317" s="175" t="s">
        <v>370</v>
      </c>
      <c r="E317" s="176">
        <v>12</v>
      </c>
      <c r="F317" s="177"/>
      <c r="G317" s="178">
        <f>ROUND(E317*F317,2)</f>
        <v>0</v>
      </c>
      <c r="H317" s="158"/>
      <c r="I317" s="157">
        <f>ROUND(E317*H317,2)</f>
        <v>0</v>
      </c>
      <c r="J317" s="158"/>
      <c r="K317" s="157">
        <f>ROUND(E317*J317,2)</f>
        <v>0</v>
      </c>
      <c r="L317" s="157">
        <v>21</v>
      </c>
      <c r="M317" s="157">
        <f>G317*(1+L317/100)</f>
        <v>0</v>
      </c>
      <c r="N317" s="156">
        <v>0</v>
      </c>
      <c r="O317" s="156">
        <f>ROUND(E317*N317,2)</f>
        <v>0</v>
      </c>
      <c r="P317" s="156">
        <v>8.5999999999999998E-4</v>
      </c>
      <c r="Q317" s="156">
        <f>ROUND(E317*P317,2)</f>
        <v>0.01</v>
      </c>
      <c r="R317" s="157"/>
      <c r="S317" s="157" t="s">
        <v>1583</v>
      </c>
      <c r="T317" s="157" t="s">
        <v>1584</v>
      </c>
      <c r="U317" s="157">
        <v>0</v>
      </c>
      <c r="V317" s="157">
        <f>ROUND(E317*U317,2)</f>
        <v>0</v>
      </c>
      <c r="W317" s="157"/>
      <c r="X317" s="157" t="s">
        <v>301</v>
      </c>
      <c r="Y317" s="157" t="s">
        <v>302</v>
      </c>
      <c r="Z317" s="147"/>
      <c r="AA317" s="147"/>
      <c r="AB317" s="147"/>
      <c r="AC317" s="147"/>
      <c r="AD317" s="147"/>
      <c r="AE317" s="147"/>
      <c r="AF317" s="147"/>
      <c r="AG317" s="147" t="s">
        <v>1674</v>
      </c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</row>
    <row r="318" spans="1:60" outlineLevel="2" x14ac:dyDescent="0.2">
      <c r="A318" s="154"/>
      <c r="B318" s="155"/>
      <c r="C318" s="274" t="s">
        <v>1889</v>
      </c>
      <c r="D318" s="275"/>
      <c r="E318" s="275"/>
      <c r="F318" s="275"/>
      <c r="G318" s="275"/>
      <c r="H318" s="157"/>
      <c r="I318" s="157"/>
      <c r="J318" s="157"/>
      <c r="K318" s="157"/>
      <c r="L318" s="157"/>
      <c r="M318" s="157"/>
      <c r="N318" s="156"/>
      <c r="O318" s="156"/>
      <c r="P318" s="156"/>
      <c r="Q318" s="156"/>
      <c r="R318" s="157"/>
      <c r="S318" s="157"/>
      <c r="T318" s="157"/>
      <c r="U318" s="157"/>
      <c r="V318" s="157"/>
      <c r="W318" s="157"/>
      <c r="X318" s="157"/>
      <c r="Y318" s="157"/>
      <c r="Z318" s="147"/>
      <c r="AA318" s="147"/>
      <c r="AB318" s="147"/>
      <c r="AC318" s="147"/>
      <c r="AD318" s="147"/>
      <c r="AE318" s="147"/>
      <c r="AF318" s="147"/>
      <c r="AG318" s="147" t="s">
        <v>319</v>
      </c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</row>
    <row r="319" spans="1:60" outlineLevel="2" x14ac:dyDescent="0.2">
      <c r="A319" s="154"/>
      <c r="B319" s="155"/>
      <c r="C319" s="188" t="s">
        <v>1890</v>
      </c>
      <c r="D319" s="159"/>
      <c r="E319" s="160"/>
      <c r="F319" s="157"/>
      <c r="G319" s="157"/>
      <c r="H319" s="157"/>
      <c r="I319" s="157"/>
      <c r="J319" s="157"/>
      <c r="K319" s="157"/>
      <c r="L319" s="157"/>
      <c r="M319" s="157"/>
      <c r="N319" s="156"/>
      <c r="O319" s="156"/>
      <c r="P319" s="156"/>
      <c r="Q319" s="156"/>
      <c r="R319" s="157"/>
      <c r="S319" s="157"/>
      <c r="T319" s="157"/>
      <c r="U319" s="157"/>
      <c r="V319" s="157"/>
      <c r="W319" s="157"/>
      <c r="X319" s="157"/>
      <c r="Y319" s="157"/>
      <c r="Z319" s="147"/>
      <c r="AA319" s="147"/>
      <c r="AB319" s="147"/>
      <c r="AC319" s="147"/>
      <c r="AD319" s="147"/>
      <c r="AE319" s="147"/>
      <c r="AF319" s="147"/>
      <c r="AG319" s="147" t="s">
        <v>305</v>
      </c>
      <c r="AH319" s="147">
        <v>0</v>
      </c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</row>
    <row r="320" spans="1:60" outlineLevel="3" x14ac:dyDescent="0.2">
      <c r="A320" s="154"/>
      <c r="B320" s="155"/>
      <c r="C320" s="188" t="s">
        <v>1720</v>
      </c>
      <c r="D320" s="159"/>
      <c r="E320" s="160">
        <v>12</v>
      </c>
      <c r="F320" s="157"/>
      <c r="G320" s="157"/>
      <c r="H320" s="157"/>
      <c r="I320" s="157"/>
      <c r="J320" s="157"/>
      <c r="K320" s="157"/>
      <c r="L320" s="157"/>
      <c r="M320" s="157"/>
      <c r="N320" s="156"/>
      <c r="O320" s="156"/>
      <c r="P320" s="156"/>
      <c r="Q320" s="156"/>
      <c r="R320" s="157"/>
      <c r="S320" s="157"/>
      <c r="T320" s="157"/>
      <c r="U320" s="157"/>
      <c r="V320" s="157"/>
      <c r="W320" s="157"/>
      <c r="X320" s="157"/>
      <c r="Y320" s="157"/>
      <c r="Z320" s="147"/>
      <c r="AA320" s="147"/>
      <c r="AB320" s="147"/>
      <c r="AC320" s="147"/>
      <c r="AD320" s="147"/>
      <c r="AE320" s="147"/>
      <c r="AF320" s="147"/>
      <c r="AG320" s="147" t="s">
        <v>305</v>
      </c>
      <c r="AH320" s="147">
        <v>0</v>
      </c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</row>
    <row r="321" spans="1:60" ht="22.5" outlineLevel="1" x14ac:dyDescent="0.2">
      <c r="A321" s="173">
        <v>84</v>
      </c>
      <c r="B321" s="174" t="s">
        <v>1891</v>
      </c>
      <c r="C321" s="187" t="s">
        <v>1892</v>
      </c>
      <c r="D321" s="175" t="s">
        <v>314</v>
      </c>
      <c r="E321" s="176">
        <v>13</v>
      </c>
      <c r="F321" s="177"/>
      <c r="G321" s="178">
        <f>ROUND(E321*F321,2)</f>
        <v>0</v>
      </c>
      <c r="H321" s="158"/>
      <c r="I321" s="157">
        <f>ROUND(E321*H321,2)</f>
        <v>0</v>
      </c>
      <c r="J321" s="158"/>
      <c r="K321" s="157">
        <f>ROUND(E321*J321,2)</f>
        <v>0</v>
      </c>
      <c r="L321" s="157">
        <v>21</v>
      </c>
      <c r="M321" s="157">
        <f>G321*(1+L321/100)</f>
        <v>0</v>
      </c>
      <c r="N321" s="156">
        <v>0</v>
      </c>
      <c r="O321" s="156">
        <f>ROUND(E321*N321,2)</f>
        <v>0</v>
      </c>
      <c r="P321" s="156">
        <v>8.4999999999999995E-4</v>
      </c>
      <c r="Q321" s="156">
        <f>ROUND(E321*P321,2)</f>
        <v>0.01</v>
      </c>
      <c r="R321" s="157"/>
      <c r="S321" s="157" t="s">
        <v>1583</v>
      </c>
      <c r="T321" s="157" t="s">
        <v>1584</v>
      </c>
      <c r="U321" s="157">
        <v>0</v>
      </c>
      <c r="V321" s="157">
        <f>ROUND(E321*U321,2)</f>
        <v>0</v>
      </c>
      <c r="W321" s="157"/>
      <c r="X321" s="157" t="s">
        <v>301</v>
      </c>
      <c r="Y321" s="157" t="s">
        <v>302</v>
      </c>
      <c r="Z321" s="147"/>
      <c r="AA321" s="147"/>
      <c r="AB321" s="147"/>
      <c r="AC321" s="147"/>
      <c r="AD321" s="147"/>
      <c r="AE321" s="147"/>
      <c r="AF321" s="147"/>
      <c r="AG321" s="147" t="s">
        <v>1674</v>
      </c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</row>
    <row r="322" spans="1:60" outlineLevel="2" x14ac:dyDescent="0.2">
      <c r="A322" s="154"/>
      <c r="B322" s="155"/>
      <c r="C322" s="274" t="s">
        <v>1893</v>
      </c>
      <c r="D322" s="275"/>
      <c r="E322" s="275"/>
      <c r="F322" s="275"/>
      <c r="G322" s="275"/>
      <c r="H322" s="157"/>
      <c r="I322" s="157"/>
      <c r="J322" s="157"/>
      <c r="K322" s="157"/>
      <c r="L322" s="157"/>
      <c r="M322" s="157"/>
      <c r="N322" s="156"/>
      <c r="O322" s="156"/>
      <c r="P322" s="156"/>
      <c r="Q322" s="156"/>
      <c r="R322" s="157"/>
      <c r="S322" s="157"/>
      <c r="T322" s="157"/>
      <c r="U322" s="157"/>
      <c r="V322" s="157"/>
      <c r="W322" s="157"/>
      <c r="X322" s="157"/>
      <c r="Y322" s="157"/>
      <c r="Z322" s="147"/>
      <c r="AA322" s="147"/>
      <c r="AB322" s="147"/>
      <c r="AC322" s="147"/>
      <c r="AD322" s="147"/>
      <c r="AE322" s="147"/>
      <c r="AF322" s="147"/>
      <c r="AG322" s="147" t="s">
        <v>319</v>
      </c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</row>
    <row r="323" spans="1:60" outlineLevel="2" x14ac:dyDescent="0.2">
      <c r="A323" s="154"/>
      <c r="B323" s="155"/>
      <c r="C323" s="188" t="s">
        <v>1894</v>
      </c>
      <c r="D323" s="159"/>
      <c r="E323" s="160"/>
      <c r="F323" s="157"/>
      <c r="G323" s="157"/>
      <c r="H323" s="157"/>
      <c r="I323" s="157"/>
      <c r="J323" s="157"/>
      <c r="K323" s="157"/>
      <c r="L323" s="157"/>
      <c r="M323" s="157"/>
      <c r="N323" s="156"/>
      <c r="O323" s="156"/>
      <c r="P323" s="156"/>
      <c r="Q323" s="156"/>
      <c r="R323" s="157"/>
      <c r="S323" s="157"/>
      <c r="T323" s="157"/>
      <c r="U323" s="157"/>
      <c r="V323" s="157"/>
      <c r="W323" s="157"/>
      <c r="X323" s="157"/>
      <c r="Y323" s="157"/>
      <c r="Z323" s="147"/>
      <c r="AA323" s="147"/>
      <c r="AB323" s="147"/>
      <c r="AC323" s="147"/>
      <c r="AD323" s="147"/>
      <c r="AE323" s="147"/>
      <c r="AF323" s="147"/>
      <c r="AG323" s="147" t="s">
        <v>305</v>
      </c>
      <c r="AH323" s="147">
        <v>0</v>
      </c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</row>
    <row r="324" spans="1:60" outlineLevel="3" x14ac:dyDescent="0.2">
      <c r="A324" s="154"/>
      <c r="B324" s="155"/>
      <c r="C324" s="188" t="s">
        <v>1824</v>
      </c>
      <c r="D324" s="159"/>
      <c r="E324" s="160">
        <v>13</v>
      </c>
      <c r="F324" s="157"/>
      <c r="G324" s="157"/>
      <c r="H324" s="157"/>
      <c r="I324" s="157"/>
      <c r="J324" s="157"/>
      <c r="K324" s="157"/>
      <c r="L324" s="157"/>
      <c r="M324" s="157"/>
      <c r="N324" s="156"/>
      <c r="O324" s="156"/>
      <c r="P324" s="156"/>
      <c r="Q324" s="156"/>
      <c r="R324" s="157"/>
      <c r="S324" s="157"/>
      <c r="T324" s="157"/>
      <c r="U324" s="157"/>
      <c r="V324" s="157"/>
      <c r="W324" s="157"/>
      <c r="X324" s="157"/>
      <c r="Y324" s="157"/>
      <c r="Z324" s="147"/>
      <c r="AA324" s="147"/>
      <c r="AB324" s="147"/>
      <c r="AC324" s="147"/>
      <c r="AD324" s="147"/>
      <c r="AE324" s="147"/>
      <c r="AF324" s="147"/>
      <c r="AG324" s="147" t="s">
        <v>305</v>
      </c>
      <c r="AH324" s="147">
        <v>0</v>
      </c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</row>
    <row r="325" spans="1:60" ht="22.5" outlineLevel="1" x14ac:dyDescent="0.2">
      <c r="A325" s="173">
        <v>85</v>
      </c>
      <c r="B325" s="174" t="s">
        <v>1895</v>
      </c>
      <c r="C325" s="187" t="s">
        <v>1896</v>
      </c>
      <c r="D325" s="175" t="s">
        <v>314</v>
      </c>
      <c r="E325" s="176">
        <v>6</v>
      </c>
      <c r="F325" s="177"/>
      <c r="G325" s="178">
        <f>ROUND(E325*F325,2)</f>
        <v>0</v>
      </c>
      <c r="H325" s="158"/>
      <c r="I325" s="157">
        <f>ROUND(E325*H325,2)</f>
        <v>0</v>
      </c>
      <c r="J325" s="158"/>
      <c r="K325" s="157">
        <f>ROUND(E325*J325,2)</f>
        <v>0</v>
      </c>
      <c r="L325" s="157">
        <v>21</v>
      </c>
      <c r="M325" s="157">
        <f>G325*(1+L325/100)</f>
        <v>0</v>
      </c>
      <c r="N325" s="156">
        <v>2.47E-3</v>
      </c>
      <c r="O325" s="156">
        <f>ROUND(E325*N325,2)</f>
        <v>0.01</v>
      </c>
      <c r="P325" s="156">
        <v>0</v>
      </c>
      <c r="Q325" s="156">
        <f>ROUND(E325*P325,2)</f>
        <v>0</v>
      </c>
      <c r="R325" s="157"/>
      <c r="S325" s="157" t="s">
        <v>1583</v>
      </c>
      <c r="T325" s="157" t="s">
        <v>1584</v>
      </c>
      <c r="U325" s="157">
        <v>0</v>
      </c>
      <c r="V325" s="157">
        <f>ROUND(E325*U325,2)</f>
        <v>0</v>
      </c>
      <c r="W325" s="157"/>
      <c r="X325" s="157" t="s">
        <v>301</v>
      </c>
      <c r="Y325" s="157" t="s">
        <v>302</v>
      </c>
      <c r="Z325" s="147"/>
      <c r="AA325" s="147"/>
      <c r="AB325" s="147"/>
      <c r="AC325" s="147"/>
      <c r="AD325" s="147"/>
      <c r="AE325" s="147"/>
      <c r="AF325" s="147"/>
      <c r="AG325" s="147" t="s">
        <v>1674</v>
      </c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</row>
    <row r="326" spans="1:60" outlineLevel="2" x14ac:dyDescent="0.2">
      <c r="A326" s="154"/>
      <c r="B326" s="155"/>
      <c r="C326" s="274" t="s">
        <v>1897</v>
      </c>
      <c r="D326" s="275"/>
      <c r="E326" s="275"/>
      <c r="F326" s="275"/>
      <c r="G326" s="275"/>
      <c r="H326" s="157"/>
      <c r="I326" s="157"/>
      <c r="J326" s="157"/>
      <c r="K326" s="157"/>
      <c r="L326" s="157"/>
      <c r="M326" s="157"/>
      <c r="N326" s="156"/>
      <c r="O326" s="156"/>
      <c r="P326" s="156"/>
      <c r="Q326" s="156"/>
      <c r="R326" s="157"/>
      <c r="S326" s="157"/>
      <c r="T326" s="157"/>
      <c r="U326" s="157"/>
      <c r="V326" s="157"/>
      <c r="W326" s="157"/>
      <c r="X326" s="157"/>
      <c r="Y326" s="157"/>
      <c r="Z326" s="147"/>
      <c r="AA326" s="147"/>
      <c r="AB326" s="147"/>
      <c r="AC326" s="147"/>
      <c r="AD326" s="147"/>
      <c r="AE326" s="147"/>
      <c r="AF326" s="147"/>
      <c r="AG326" s="147" t="s">
        <v>319</v>
      </c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</row>
    <row r="327" spans="1:60" outlineLevel="2" x14ac:dyDescent="0.2">
      <c r="A327" s="154"/>
      <c r="B327" s="155"/>
      <c r="C327" s="188" t="s">
        <v>1898</v>
      </c>
      <c r="D327" s="159"/>
      <c r="E327" s="160"/>
      <c r="F327" s="157"/>
      <c r="G327" s="157"/>
      <c r="H327" s="157"/>
      <c r="I327" s="157"/>
      <c r="J327" s="157"/>
      <c r="K327" s="157"/>
      <c r="L327" s="157"/>
      <c r="M327" s="157"/>
      <c r="N327" s="156"/>
      <c r="O327" s="156"/>
      <c r="P327" s="156"/>
      <c r="Q327" s="156"/>
      <c r="R327" s="157"/>
      <c r="S327" s="157"/>
      <c r="T327" s="157"/>
      <c r="U327" s="157"/>
      <c r="V327" s="157"/>
      <c r="W327" s="157"/>
      <c r="X327" s="157"/>
      <c r="Y327" s="157"/>
      <c r="Z327" s="147"/>
      <c r="AA327" s="147"/>
      <c r="AB327" s="147"/>
      <c r="AC327" s="147"/>
      <c r="AD327" s="147"/>
      <c r="AE327" s="147"/>
      <c r="AF327" s="147"/>
      <c r="AG327" s="147" t="s">
        <v>305</v>
      </c>
      <c r="AH327" s="147">
        <v>0</v>
      </c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</row>
    <row r="328" spans="1:60" outlineLevel="3" x14ac:dyDescent="0.2">
      <c r="A328" s="154"/>
      <c r="B328" s="155"/>
      <c r="C328" s="188" t="s">
        <v>169</v>
      </c>
      <c r="D328" s="159"/>
      <c r="E328" s="160">
        <v>6</v>
      </c>
      <c r="F328" s="157"/>
      <c r="G328" s="157"/>
      <c r="H328" s="157"/>
      <c r="I328" s="157"/>
      <c r="J328" s="157"/>
      <c r="K328" s="157"/>
      <c r="L328" s="157"/>
      <c r="M328" s="157"/>
      <c r="N328" s="156"/>
      <c r="O328" s="156"/>
      <c r="P328" s="156"/>
      <c r="Q328" s="156"/>
      <c r="R328" s="157"/>
      <c r="S328" s="157"/>
      <c r="T328" s="157"/>
      <c r="U328" s="157"/>
      <c r="V328" s="157"/>
      <c r="W328" s="157"/>
      <c r="X328" s="157"/>
      <c r="Y328" s="157"/>
      <c r="Z328" s="147"/>
      <c r="AA328" s="147"/>
      <c r="AB328" s="147"/>
      <c r="AC328" s="147"/>
      <c r="AD328" s="147"/>
      <c r="AE328" s="147"/>
      <c r="AF328" s="147"/>
      <c r="AG328" s="147" t="s">
        <v>305</v>
      </c>
      <c r="AH328" s="147">
        <v>0</v>
      </c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</row>
    <row r="329" spans="1:60" ht="33.75" outlineLevel="1" x14ac:dyDescent="0.2">
      <c r="A329" s="173">
        <v>86</v>
      </c>
      <c r="B329" s="174" t="s">
        <v>1899</v>
      </c>
      <c r="C329" s="187" t="s">
        <v>1900</v>
      </c>
      <c r="D329" s="175" t="s">
        <v>314</v>
      </c>
      <c r="E329" s="176">
        <v>3</v>
      </c>
      <c r="F329" s="177"/>
      <c r="G329" s="178">
        <f>ROUND(E329*F329,2)</f>
        <v>0</v>
      </c>
      <c r="H329" s="158"/>
      <c r="I329" s="157">
        <f>ROUND(E329*H329,2)</f>
        <v>0</v>
      </c>
      <c r="J329" s="158"/>
      <c r="K329" s="157">
        <f>ROUND(E329*J329,2)</f>
        <v>0</v>
      </c>
      <c r="L329" s="157">
        <v>21</v>
      </c>
      <c r="M329" s="157">
        <f>G329*(1+L329/100)</f>
        <v>0</v>
      </c>
      <c r="N329" s="156">
        <v>1.4999999999999999E-2</v>
      </c>
      <c r="O329" s="156">
        <f>ROUND(E329*N329,2)</f>
        <v>0.05</v>
      </c>
      <c r="P329" s="156">
        <v>0</v>
      </c>
      <c r="Q329" s="156">
        <f>ROUND(E329*P329,2)</f>
        <v>0</v>
      </c>
      <c r="R329" s="157"/>
      <c r="S329" s="157" t="s">
        <v>1583</v>
      </c>
      <c r="T329" s="157" t="s">
        <v>1584</v>
      </c>
      <c r="U329" s="157">
        <v>0</v>
      </c>
      <c r="V329" s="157">
        <f>ROUND(E329*U329,2)</f>
        <v>0</v>
      </c>
      <c r="W329" s="157"/>
      <c r="X329" s="157" t="s">
        <v>334</v>
      </c>
      <c r="Y329" s="157" t="s">
        <v>302</v>
      </c>
      <c r="Z329" s="147"/>
      <c r="AA329" s="147"/>
      <c r="AB329" s="147"/>
      <c r="AC329" s="147"/>
      <c r="AD329" s="147"/>
      <c r="AE329" s="147"/>
      <c r="AF329" s="147"/>
      <c r="AG329" s="147" t="s">
        <v>1597</v>
      </c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</row>
    <row r="330" spans="1:60" outlineLevel="2" x14ac:dyDescent="0.2">
      <c r="A330" s="154"/>
      <c r="B330" s="155"/>
      <c r="C330" s="188" t="s">
        <v>1746</v>
      </c>
      <c r="D330" s="159"/>
      <c r="E330" s="160"/>
      <c r="F330" s="157"/>
      <c r="G330" s="157"/>
      <c r="H330" s="157"/>
      <c r="I330" s="157"/>
      <c r="J330" s="157"/>
      <c r="K330" s="157"/>
      <c r="L330" s="157"/>
      <c r="M330" s="157"/>
      <c r="N330" s="156"/>
      <c r="O330" s="156"/>
      <c r="P330" s="156"/>
      <c r="Q330" s="156"/>
      <c r="R330" s="157"/>
      <c r="S330" s="157"/>
      <c r="T330" s="157"/>
      <c r="U330" s="157"/>
      <c r="V330" s="157"/>
      <c r="W330" s="157"/>
      <c r="X330" s="157"/>
      <c r="Y330" s="157"/>
      <c r="Z330" s="147"/>
      <c r="AA330" s="147"/>
      <c r="AB330" s="147"/>
      <c r="AC330" s="147"/>
      <c r="AD330" s="147"/>
      <c r="AE330" s="147"/>
      <c r="AF330" s="147"/>
      <c r="AG330" s="147" t="s">
        <v>305</v>
      </c>
      <c r="AH330" s="147">
        <v>0</v>
      </c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</row>
    <row r="331" spans="1:60" outlineLevel="3" x14ac:dyDescent="0.2">
      <c r="A331" s="154"/>
      <c r="B331" s="155"/>
      <c r="C331" s="188" t="s">
        <v>159</v>
      </c>
      <c r="D331" s="159"/>
      <c r="E331" s="160">
        <v>3</v>
      </c>
      <c r="F331" s="157"/>
      <c r="G331" s="157"/>
      <c r="H331" s="157"/>
      <c r="I331" s="157"/>
      <c r="J331" s="157"/>
      <c r="K331" s="157"/>
      <c r="L331" s="157"/>
      <c r="M331" s="157"/>
      <c r="N331" s="156"/>
      <c r="O331" s="156"/>
      <c r="P331" s="156"/>
      <c r="Q331" s="156"/>
      <c r="R331" s="157"/>
      <c r="S331" s="157"/>
      <c r="T331" s="157"/>
      <c r="U331" s="157"/>
      <c r="V331" s="157"/>
      <c r="W331" s="157"/>
      <c r="X331" s="157"/>
      <c r="Y331" s="157"/>
      <c r="Z331" s="147"/>
      <c r="AA331" s="147"/>
      <c r="AB331" s="147"/>
      <c r="AC331" s="147"/>
      <c r="AD331" s="147"/>
      <c r="AE331" s="147"/>
      <c r="AF331" s="147"/>
      <c r="AG331" s="147" t="s">
        <v>305</v>
      </c>
      <c r="AH331" s="147">
        <v>0</v>
      </c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</row>
    <row r="332" spans="1:60" ht="22.5" outlineLevel="1" x14ac:dyDescent="0.2">
      <c r="A332" s="173">
        <v>87</v>
      </c>
      <c r="B332" s="174" t="s">
        <v>1901</v>
      </c>
      <c r="C332" s="187" t="s">
        <v>1902</v>
      </c>
      <c r="D332" s="175" t="s">
        <v>314</v>
      </c>
      <c r="E332" s="176">
        <v>3</v>
      </c>
      <c r="F332" s="177"/>
      <c r="G332" s="178">
        <f>ROUND(E332*F332,2)</f>
        <v>0</v>
      </c>
      <c r="H332" s="158"/>
      <c r="I332" s="157">
        <f>ROUND(E332*H332,2)</f>
        <v>0</v>
      </c>
      <c r="J332" s="158"/>
      <c r="K332" s="157">
        <f>ROUND(E332*J332,2)</f>
        <v>0</v>
      </c>
      <c r="L332" s="157">
        <v>21</v>
      </c>
      <c r="M332" s="157">
        <f>G332*(1+L332/100)</f>
        <v>0</v>
      </c>
      <c r="N332" s="156">
        <v>2.1899999999999999E-2</v>
      </c>
      <c r="O332" s="156">
        <f>ROUND(E332*N332,2)</f>
        <v>7.0000000000000007E-2</v>
      </c>
      <c r="P332" s="156">
        <v>0</v>
      </c>
      <c r="Q332" s="156">
        <f>ROUND(E332*P332,2)</f>
        <v>0</v>
      </c>
      <c r="R332" s="157"/>
      <c r="S332" s="157" t="s">
        <v>1583</v>
      </c>
      <c r="T332" s="157" t="s">
        <v>1584</v>
      </c>
      <c r="U332" s="157">
        <v>0</v>
      </c>
      <c r="V332" s="157">
        <f>ROUND(E332*U332,2)</f>
        <v>0</v>
      </c>
      <c r="W332" s="157"/>
      <c r="X332" s="157" t="s">
        <v>334</v>
      </c>
      <c r="Y332" s="157" t="s">
        <v>302</v>
      </c>
      <c r="Z332" s="147"/>
      <c r="AA332" s="147"/>
      <c r="AB332" s="147"/>
      <c r="AC332" s="147"/>
      <c r="AD332" s="147"/>
      <c r="AE332" s="147"/>
      <c r="AF332" s="147"/>
      <c r="AG332" s="147" t="s">
        <v>1597</v>
      </c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</row>
    <row r="333" spans="1:60" outlineLevel="2" x14ac:dyDescent="0.2">
      <c r="A333" s="154"/>
      <c r="B333" s="155"/>
      <c r="C333" s="188" t="s">
        <v>1746</v>
      </c>
      <c r="D333" s="159"/>
      <c r="E333" s="160"/>
      <c r="F333" s="157"/>
      <c r="G333" s="157"/>
      <c r="H333" s="157"/>
      <c r="I333" s="157"/>
      <c r="J333" s="157"/>
      <c r="K333" s="157"/>
      <c r="L333" s="157"/>
      <c r="M333" s="157"/>
      <c r="N333" s="156"/>
      <c r="O333" s="156"/>
      <c r="P333" s="156"/>
      <c r="Q333" s="156"/>
      <c r="R333" s="157"/>
      <c r="S333" s="157"/>
      <c r="T333" s="157"/>
      <c r="U333" s="157"/>
      <c r="V333" s="157"/>
      <c r="W333" s="157"/>
      <c r="X333" s="157"/>
      <c r="Y333" s="157"/>
      <c r="Z333" s="147"/>
      <c r="AA333" s="147"/>
      <c r="AB333" s="147"/>
      <c r="AC333" s="147"/>
      <c r="AD333" s="147"/>
      <c r="AE333" s="147"/>
      <c r="AF333" s="147"/>
      <c r="AG333" s="147" t="s">
        <v>305</v>
      </c>
      <c r="AH333" s="147">
        <v>0</v>
      </c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</row>
    <row r="334" spans="1:60" outlineLevel="3" x14ac:dyDescent="0.2">
      <c r="A334" s="154"/>
      <c r="B334" s="155"/>
      <c r="C334" s="188" t="s">
        <v>159</v>
      </c>
      <c r="D334" s="159"/>
      <c r="E334" s="160">
        <v>3</v>
      </c>
      <c r="F334" s="157"/>
      <c r="G334" s="157"/>
      <c r="H334" s="157"/>
      <c r="I334" s="157"/>
      <c r="J334" s="157"/>
      <c r="K334" s="157"/>
      <c r="L334" s="157"/>
      <c r="M334" s="157"/>
      <c r="N334" s="156"/>
      <c r="O334" s="156"/>
      <c r="P334" s="156"/>
      <c r="Q334" s="156"/>
      <c r="R334" s="157"/>
      <c r="S334" s="157"/>
      <c r="T334" s="157"/>
      <c r="U334" s="157"/>
      <c r="V334" s="157"/>
      <c r="W334" s="157"/>
      <c r="X334" s="157"/>
      <c r="Y334" s="157"/>
      <c r="Z334" s="147"/>
      <c r="AA334" s="147"/>
      <c r="AB334" s="147"/>
      <c r="AC334" s="147"/>
      <c r="AD334" s="147"/>
      <c r="AE334" s="147"/>
      <c r="AF334" s="147"/>
      <c r="AG334" s="147" t="s">
        <v>305</v>
      </c>
      <c r="AH334" s="147">
        <v>0</v>
      </c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</row>
    <row r="335" spans="1:60" ht="22.5" outlineLevel="1" x14ac:dyDescent="0.2">
      <c r="A335" s="173">
        <v>88</v>
      </c>
      <c r="B335" s="174" t="s">
        <v>1903</v>
      </c>
      <c r="C335" s="187" t="s">
        <v>1904</v>
      </c>
      <c r="D335" s="175" t="s">
        <v>314</v>
      </c>
      <c r="E335" s="176">
        <v>6</v>
      </c>
      <c r="F335" s="177"/>
      <c r="G335" s="178">
        <f>ROUND(E335*F335,2)</f>
        <v>0</v>
      </c>
      <c r="H335" s="158"/>
      <c r="I335" s="157">
        <f>ROUND(E335*H335,2)</f>
        <v>0</v>
      </c>
      <c r="J335" s="158"/>
      <c r="K335" s="157">
        <f>ROUND(E335*J335,2)</f>
        <v>0</v>
      </c>
      <c r="L335" s="157">
        <v>21</v>
      </c>
      <c r="M335" s="157">
        <f>G335*(1+L335/100)</f>
        <v>0</v>
      </c>
      <c r="N335" s="156">
        <v>2.2000000000000001E-3</v>
      </c>
      <c r="O335" s="156">
        <f>ROUND(E335*N335,2)</f>
        <v>0.01</v>
      </c>
      <c r="P335" s="156">
        <v>0</v>
      </c>
      <c r="Q335" s="156">
        <f>ROUND(E335*P335,2)</f>
        <v>0</v>
      </c>
      <c r="R335" s="157"/>
      <c r="S335" s="157" t="s">
        <v>1583</v>
      </c>
      <c r="T335" s="157" t="s">
        <v>1584</v>
      </c>
      <c r="U335" s="157">
        <v>0</v>
      </c>
      <c r="V335" s="157">
        <f>ROUND(E335*U335,2)</f>
        <v>0</v>
      </c>
      <c r="W335" s="157"/>
      <c r="X335" s="157" t="s">
        <v>334</v>
      </c>
      <c r="Y335" s="157" t="s">
        <v>302</v>
      </c>
      <c r="Z335" s="147"/>
      <c r="AA335" s="147"/>
      <c r="AB335" s="147"/>
      <c r="AC335" s="147"/>
      <c r="AD335" s="147"/>
      <c r="AE335" s="147"/>
      <c r="AF335" s="147"/>
      <c r="AG335" s="147" t="s">
        <v>1597</v>
      </c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</row>
    <row r="336" spans="1:60" outlineLevel="2" x14ac:dyDescent="0.2">
      <c r="A336" s="154"/>
      <c r="B336" s="155"/>
      <c r="C336" s="188" t="s">
        <v>1898</v>
      </c>
      <c r="D336" s="159"/>
      <c r="E336" s="160"/>
      <c r="F336" s="157"/>
      <c r="G336" s="157"/>
      <c r="H336" s="157"/>
      <c r="I336" s="157"/>
      <c r="J336" s="157"/>
      <c r="K336" s="157"/>
      <c r="L336" s="157"/>
      <c r="M336" s="157"/>
      <c r="N336" s="156"/>
      <c r="O336" s="156"/>
      <c r="P336" s="156"/>
      <c r="Q336" s="156"/>
      <c r="R336" s="157"/>
      <c r="S336" s="157"/>
      <c r="T336" s="157"/>
      <c r="U336" s="157"/>
      <c r="V336" s="157"/>
      <c r="W336" s="157"/>
      <c r="X336" s="157"/>
      <c r="Y336" s="157"/>
      <c r="Z336" s="147"/>
      <c r="AA336" s="147"/>
      <c r="AB336" s="147"/>
      <c r="AC336" s="147"/>
      <c r="AD336" s="147"/>
      <c r="AE336" s="147"/>
      <c r="AF336" s="147"/>
      <c r="AG336" s="147" t="s">
        <v>305</v>
      </c>
      <c r="AH336" s="147">
        <v>0</v>
      </c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</row>
    <row r="337" spans="1:60" outlineLevel="3" x14ac:dyDescent="0.2">
      <c r="A337" s="154"/>
      <c r="B337" s="155"/>
      <c r="C337" s="188" t="s">
        <v>169</v>
      </c>
      <c r="D337" s="159"/>
      <c r="E337" s="160">
        <v>6</v>
      </c>
      <c r="F337" s="157"/>
      <c r="G337" s="157"/>
      <c r="H337" s="157"/>
      <c r="I337" s="157"/>
      <c r="J337" s="157"/>
      <c r="K337" s="157"/>
      <c r="L337" s="157"/>
      <c r="M337" s="157"/>
      <c r="N337" s="156"/>
      <c r="O337" s="156"/>
      <c r="P337" s="156"/>
      <c r="Q337" s="156"/>
      <c r="R337" s="157"/>
      <c r="S337" s="157"/>
      <c r="T337" s="157"/>
      <c r="U337" s="157"/>
      <c r="V337" s="157"/>
      <c r="W337" s="157"/>
      <c r="X337" s="157"/>
      <c r="Y337" s="157"/>
      <c r="Z337" s="147"/>
      <c r="AA337" s="147"/>
      <c r="AB337" s="147"/>
      <c r="AC337" s="147"/>
      <c r="AD337" s="147"/>
      <c r="AE337" s="147"/>
      <c r="AF337" s="147"/>
      <c r="AG337" s="147" t="s">
        <v>305</v>
      </c>
      <c r="AH337" s="147">
        <v>0</v>
      </c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</row>
    <row r="338" spans="1:60" outlineLevel="1" x14ac:dyDescent="0.2">
      <c r="A338" s="173">
        <v>89</v>
      </c>
      <c r="B338" s="174" t="s">
        <v>1905</v>
      </c>
      <c r="C338" s="187" t="s">
        <v>1906</v>
      </c>
      <c r="D338" s="175" t="s">
        <v>1907</v>
      </c>
      <c r="E338" s="176">
        <v>6</v>
      </c>
      <c r="F338" s="177"/>
      <c r="G338" s="178">
        <f>ROUND(E338*F338,2)</f>
        <v>0</v>
      </c>
      <c r="H338" s="158"/>
      <c r="I338" s="157">
        <f>ROUND(E338*H338,2)</f>
        <v>0</v>
      </c>
      <c r="J338" s="158"/>
      <c r="K338" s="157">
        <f>ROUND(E338*J338,2)</f>
        <v>0</v>
      </c>
      <c r="L338" s="157">
        <v>21</v>
      </c>
      <c r="M338" s="157">
        <f>G338*(1+L338/100)</f>
        <v>0</v>
      </c>
      <c r="N338" s="156">
        <v>8.0000000000000004E-4</v>
      </c>
      <c r="O338" s="156">
        <f>ROUND(E338*N338,2)</f>
        <v>0</v>
      </c>
      <c r="P338" s="156">
        <v>0</v>
      </c>
      <c r="Q338" s="156">
        <f>ROUND(E338*P338,2)</f>
        <v>0</v>
      </c>
      <c r="R338" s="157"/>
      <c r="S338" s="157" t="s">
        <v>1583</v>
      </c>
      <c r="T338" s="157" t="s">
        <v>1584</v>
      </c>
      <c r="U338" s="157">
        <v>0</v>
      </c>
      <c r="V338" s="157">
        <f>ROUND(E338*U338,2)</f>
        <v>0</v>
      </c>
      <c r="W338" s="157"/>
      <c r="X338" s="157" t="s">
        <v>334</v>
      </c>
      <c r="Y338" s="157" t="s">
        <v>302</v>
      </c>
      <c r="Z338" s="147"/>
      <c r="AA338" s="147"/>
      <c r="AB338" s="147"/>
      <c r="AC338" s="147"/>
      <c r="AD338" s="147"/>
      <c r="AE338" s="147"/>
      <c r="AF338" s="147"/>
      <c r="AG338" s="147" t="s">
        <v>1597</v>
      </c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</row>
    <row r="339" spans="1:60" outlineLevel="2" x14ac:dyDescent="0.2">
      <c r="A339" s="154"/>
      <c r="B339" s="155"/>
      <c r="C339" s="188" t="s">
        <v>1898</v>
      </c>
      <c r="D339" s="159"/>
      <c r="E339" s="160"/>
      <c r="F339" s="157"/>
      <c r="G339" s="157"/>
      <c r="H339" s="157"/>
      <c r="I339" s="157"/>
      <c r="J339" s="157"/>
      <c r="K339" s="157"/>
      <c r="L339" s="157"/>
      <c r="M339" s="157"/>
      <c r="N339" s="156"/>
      <c r="O339" s="156"/>
      <c r="P339" s="156"/>
      <c r="Q339" s="156"/>
      <c r="R339" s="157"/>
      <c r="S339" s="157"/>
      <c r="T339" s="157"/>
      <c r="U339" s="157"/>
      <c r="V339" s="157"/>
      <c r="W339" s="157"/>
      <c r="X339" s="157"/>
      <c r="Y339" s="157"/>
      <c r="Z339" s="147"/>
      <c r="AA339" s="147"/>
      <c r="AB339" s="147"/>
      <c r="AC339" s="147"/>
      <c r="AD339" s="147"/>
      <c r="AE339" s="147"/>
      <c r="AF339" s="147"/>
      <c r="AG339" s="147" t="s">
        <v>305</v>
      </c>
      <c r="AH339" s="147">
        <v>0</v>
      </c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</row>
    <row r="340" spans="1:60" outlineLevel="3" x14ac:dyDescent="0.2">
      <c r="A340" s="154"/>
      <c r="B340" s="155"/>
      <c r="C340" s="188" t="s">
        <v>169</v>
      </c>
      <c r="D340" s="159"/>
      <c r="E340" s="160">
        <v>6</v>
      </c>
      <c r="F340" s="157"/>
      <c r="G340" s="157"/>
      <c r="H340" s="157"/>
      <c r="I340" s="157"/>
      <c r="J340" s="157"/>
      <c r="K340" s="157"/>
      <c r="L340" s="157"/>
      <c r="M340" s="157"/>
      <c r="N340" s="156"/>
      <c r="O340" s="156"/>
      <c r="P340" s="156"/>
      <c r="Q340" s="156"/>
      <c r="R340" s="157"/>
      <c r="S340" s="157"/>
      <c r="T340" s="157"/>
      <c r="U340" s="157"/>
      <c r="V340" s="157"/>
      <c r="W340" s="157"/>
      <c r="X340" s="157"/>
      <c r="Y340" s="157"/>
      <c r="Z340" s="147"/>
      <c r="AA340" s="147"/>
      <c r="AB340" s="147"/>
      <c r="AC340" s="147"/>
      <c r="AD340" s="147"/>
      <c r="AE340" s="147"/>
      <c r="AF340" s="147"/>
      <c r="AG340" s="147" t="s">
        <v>305</v>
      </c>
      <c r="AH340" s="147">
        <v>0</v>
      </c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</row>
    <row r="341" spans="1:60" ht="22.5" outlineLevel="1" x14ac:dyDescent="0.2">
      <c r="A341" s="173">
        <v>90</v>
      </c>
      <c r="B341" s="174" t="s">
        <v>1908</v>
      </c>
      <c r="C341" s="187" t="s">
        <v>1909</v>
      </c>
      <c r="D341" s="175" t="s">
        <v>370</v>
      </c>
      <c r="E341" s="176">
        <v>8</v>
      </c>
      <c r="F341" s="177"/>
      <c r="G341" s="178">
        <f>ROUND(E341*F341,2)</f>
        <v>0</v>
      </c>
      <c r="H341" s="158"/>
      <c r="I341" s="157">
        <f>ROUND(E341*H341,2)</f>
        <v>0</v>
      </c>
      <c r="J341" s="158"/>
      <c r="K341" s="157">
        <f>ROUND(E341*J341,2)</f>
        <v>0</v>
      </c>
      <c r="L341" s="157">
        <v>21</v>
      </c>
      <c r="M341" s="157">
        <f>G341*(1+L341/100)</f>
        <v>0</v>
      </c>
      <c r="N341" s="156">
        <v>1.73E-3</v>
      </c>
      <c r="O341" s="156">
        <f>ROUND(E341*N341,2)</f>
        <v>0.01</v>
      </c>
      <c r="P341" s="156">
        <v>0</v>
      </c>
      <c r="Q341" s="156">
        <f>ROUND(E341*P341,2)</f>
        <v>0</v>
      </c>
      <c r="R341" s="157"/>
      <c r="S341" s="157" t="s">
        <v>1583</v>
      </c>
      <c r="T341" s="157" t="s">
        <v>1584</v>
      </c>
      <c r="U341" s="157">
        <v>0</v>
      </c>
      <c r="V341" s="157">
        <f>ROUND(E341*U341,2)</f>
        <v>0</v>
      </c>
      <c r="W341" s="157"/>
      <c r="X341" s="157" t="s">
        <v>301</v>
      </c>
      <c r="Y341" s="157" t="s">
        <v>302</v>
      </c>
      <c r="Z341" s="147"/>
      <c r="AA341" s="147"/>
      <c r="AB341" s="147"/>
      <c r="AC341" s="147"/>
      <c r="AD341" s="147"/>
      <c r="AE341" s="147"/>
      <c r="AF341" s="147"/>
      <c r="AG341" s="147" t="s">
        <v>1674</v>
      </c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</row>
    <row r="342" spans="1:60" outlineLevel="2" x14ac:dyDescent="0.2">
      <c r="A342" s="154"/>
      <c r="B342" s="155"/>
      <c r="C342" s="274" t="s">
        <v>1910</v>
      </c>
      <c r="D342" s="275"/>
      <c r="E342" s="275"/>
      <c r="F342" s="275"/>
      <c r="G342" s="275"/>
      <c r="H342" s="157"/>
      <c r="I342" s="157"/>
      <c r="J342" s="157"/>
      <c r="K342" s="157"/>
      <c r="L342" s="157"/>
      <c r="M342" s="157"/>
      <c r="N342" s="156"/>
      <c r="O342" s="156"/>
      <c r="P342" s="156"/>
      <c r="Q342" s="156"/>
      <c r="R342" s="157"/>
      <c r="S342" s="157"/>
      <c r="T342" s="157"/>
      <c r="U342" s="157"/>
      <c r="V342" s="157"/>
      <c r="W342" s="157"/>
      <c r="X342" s="157"/>
      <c r="Y342" s="157"/>
      <c r="Z342" s="147"/>
      <c r="AA342" s="147"/>
      <c r="AB342" s="147"/>
      <c r="AC342" s="147"/>
      <c r="AD342" s="147"/>
      <c r="AE342" s="147"/>
      <c r="AF342" s="147"/>
      <c r="AG342" s="147" t="s">
        <v>319</v>
      </c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</row>
    <row r="343" spans="1:60" outlineLevel="2" x14ac:dyDescent="0.2">
      <c r="A343" s="154"/>
      <c r="B343" s="155"/>
      <c r="C343" s="188" t="s">
        <v>1911</v>
      </c>
      <c r="D343" s="159"/>
      <c r="E343" s="160"/>
      <c r="F343" s="157"/>
      <c r="G343" s="157"/>
      <c r="H343" s="157"/>
      <c r="I343" s="157"/>
      <c r="J343" s="157"/>
      <c r="K343" s="157"/>
      <c r="L343" s="157"/>
      <c r="M343" s="157"/>
      <c r="N343" s="156"/>
      <c r="O343" s="156"/>
      <c r="P343" s="156"/>
      <c r="Q343" s="156"/>
      <c r="R343" s="157"/>
      <c r="S343" s="157"/>
      <c r="T343" s="157"/>
      <c r="U343" s="157"/>
      <c r="V343" s="157"/>
      <c r="W343" s="157"/>
      <c r="X343" s="157"/>
      <c r="Y343" s="157"/>
      <c r="Z343" s="147"/>
      <c r="AA343" s="147"/>
      <c r="AB343" s="147"/>
      <c r="AC343" s="147"/>
      <c r="AD343" s="147"/>
      <c r="AE343" s="147"/>
      <c r="AF343" s="147"/>
      <c r="AG343" s="147" t="s">
        <v>305</v>
      </c>
      <c r="AH343" s="147">
        <v>0</v>
      </c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</row>
    <row r="344" spans="1:60" outlineLevel="3" x14ac:dyDescent="0.2">
      <c r="A344" s="154"/>
      <c r="B344" s="155"/>
      <c r="C344" s="188" t="s">
        <v>182</v>
      </c>
      <c r="D344" s="159"/>
      <c r="E344" s="160">
        <v>8</v>
      </c>
      <c r="F344" s="157"/>
      <c r="G344" s="157"/>
      <c r="H344" s="157"/>
      <c r="I344" s="157"/>
      <c r="J344" s="157"/>
      <c r="K344" s="157"/>
      <c r="L344" s="157"/>
      <c r="M344" s="157"/>
      <c r="N344" s="156"/>
      <c r="O344" s="156"/>
      <c r="P344" s="156"/>
      <c r="Q344" s="156"/>
      <c r="R344" s="157"/>
      <c r="S344" s="157"/>
      <c r="T344" s="157"/>
      <c r="U344" s="157"/>
      <c r="V344" s="157"/>
      <c r="W344" s="157"/>
      <c r="X344" s="157"/>
      <c r="Y344" s="157"/>
      <c r="Z344" s="147"/>
      <c r="AA344" s="147"/>
      <c r="AB344" s="147"/>
      <c r="AC344" s="147"/>
      <c r="AD344" s="147"/>
      <c r="AE344" s="147"/>
      <c r="AF344" s="147"/>
      <c r="AG344" s="147" t="s">
        <v>305</v>
      </c>
      <c r="AH344" s="147">
        <v>0</v>
      </c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</row>
    <row r="345" spans="1:60" ht="22.5" outlineLevel="1" x14ac:dyDescent="0.2">
      <c r="A345" s="173">
        <v>91</v>
      </c>
      <c r="B345" s="174" t="s">
        <v>1912</v>
      </c>
      <c r="C345" s="187" t="s">
        <v>1913</v>
      </c>
      <c r="D345" s="175" t="s">
        <v>314</v>
      </c>
      <c r="E345" s="176">
        <v>5</v>
      </c>
      <c r="F345" s="177"/>
      <c r="G345" s="178">
        <f>ROUND(E345*F345,2)</f>
        <v>0</v>
      </c>
      <c r="H345" s="158"/>
      <c r="I345" s="157">
        <f>ROUND(E345*H345,2)</f>
        <v>0</v>
      </c>
      <c r="J345" s="158"/>
      <c r="K345" s="157">
        <f>ROUND(E345*J345,2)</f>
        <v>0</v>
      </c>
      <c r="L345" s="157">
        <v>21</v>
      </c>
      <c r="M345" s="157">
        <f>G345*(1+L345/100)</f>
        <v>0</v>
      </c>
      <c r="N345" s="156">
        <v>1.9E-2</v>
      </c>
      <c r="O345" s="156">
        <f>ROUND(E345*N345,2)</f>
        <v>0.1</v>
      </c>
      <c r="P345" s="156">
        <v>0</v>
      </c>
      <c r="Q345" s="156">
        <f>ROUND(E345*P345,2)</f>
        <v>0</v>
      </c>
      <c r="R345" s="157"/>
      <c r="S345" s="157" t="s">
        <v>1583</v>
      </c>
      <c r="T345" s="157" t="s">
        <v>1584</v>
      </c>
      <c r="U345" s="157">
        <v>0</v>
      </c>
      <c r="V345" s="157">
        <f>ROUND(E345*U345,2)</f>
        <v>0</v>
      </c>
      <c r="W345" s="157"/>
      <c r="X345" s="157" t="s">
        <v>334</v>
      </c>
      <c r="Y345" s="157" t="s">
        <v>302</v>
      </c>
      <c r="Z345" s="147"/>
      <c r="AA345" s="147"/>
      <c r="AB345" s="147"/>
      <c r="AC345" s="147"/>
      <c r="AD345" s="147"/>
      <c r="AE345" s="147"/>
      <c r="AF345" s="147"/>
      <c r="AG345" s="147" t="s">
        <v>1597</v>
      </c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</row>
    <row r="346" spans="1:60" outlineLevel="2" x14ac:dyDescent="0.2">
      <c r="A346" s="154"/>
      <c r="B346" s="155"/>
      <c r="C346" s="188" t="s">
        <v>1914</v>
      </c>
      <c r="D346" s="159"/>
      <c r="E346" s="160"/>
      <c r="F346" s="157"/>
      <c r="G346" s="157"/>
      <c r="H346" s="157"/>
      <c r="I346" s="157"/>
      <c r="J346" s="157"/>
      <c r="K346" s="157"/>
      <c r="L346" s="157"/>
      <c r="M346" s="157"/>
      <c r="N346" s="156"/>
      <c r="O346" s="156"/>
      <c r="P346" s="156"/>
      <c r="Q346" s="156"/>
      <c r="R346" s="157"/>
      <c r="S346" s="157"/>
      <c r="T346" s="157"/>
      <c r="U346" s="157"/>
      <c r="V346" s="157"/>
      <c r="W346" s="157"/>
      <c r="X346" s="157"/>
      <c r="Y346" s="157"/>
      <c r="Z346" s="147"/>
      <c r="AA346" s="147"/>
      <c r="AB346" s="147"/>
      <c r="AC346" s="147"/>
      <c r="AD346" s="147"/>
      <c r="AE346" s="147"/>
      <c r="AF346" s="147"/>
      <c r="AG346" s="147" t="s">
        <v>305</v>
      </c>
      <c r="AH346" s="147">
        <v>0</v>
      </c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</row>
    <row r="347" spans="1:60" outlineLevel="3" x14ac:dyDescent="0.2">
      <c r="A347" s="154"/>
      <c r="B347" s="155"/>
      <c r="C347" s="188" t="s">
        <v>167</v>
      </c>
      <c r="D347" s="159"/>
      <c r="E347" s="160">
        <v>5</v>
      </c>
      <c r="F347" s="157"/>
      <c r="G347" s="157"/>
      <c r="H347" s="157"/>
      <c r="I347" s="157"/>
      <c r="J347" s="157"/>
      <c r="K347" s="157"/>
      <c r="L347" s="157"/>
      <c r="M347" s="157"/>
      <c r="N347" s="156"/>
      <c r="O347" s="156"/>
      <c r="P347" s="156"/>
      <c r="Q347" s="156"/>
      <c r="R347" s="157"/>
      <c r="S347" s="157"/>
      <c r="T347" s="157"/>
      <c r="U347" s="157"/>
      <c r="V347" s="157"/>
      <c r="W347" s="157"/>
      <c r="X347" s="157"/>
      <c r="Y347" s="157"/>
      <c r="Z347" s="147"/>
      <c r="AA347" s="147"/>
      <c r="AB347" s="147"/>
      <c r="AC347" s="147"/>
      <c r="AD347" s="147"/>
      <c r="AE347" s="147"/>
      <c r="AF347" s="147"/>
      <c r="AG347" s="147" t="s">
        <v>305</v>
      </c>
      <c r="AH347" s="147">
        <v>0</v>
      </c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</row>
    <row r="348" spans="1:60" ht="22.5" outlineLevel="1" x14ac:dyDescent="0.2">
      <c r="A348" s="173">
        <v>92</v>
      </c>
      <c r="B348" s="174" t="s">
        <v>1915</v>
      </c>
      <c r="C348" s="187" t="s">
        <v>1916</v>
      </c>
      <c r="D348" s="175" t="s">
        <v>314</v>
      </c>
      <c r="E348" s="176">
        <v>3</v>
      </c>
      <c r="F348" s="177"/>
      <c r="G348" s="178">
        <f>ROUND(E348*F348,2)</f>
        <v>0</v>
      </c>
      <c r="H348" s="158"/>
      <c r="I348" s="157">
        <f>ROUND(E348*H348,2)</f>
        <v>0</v>
      </c>
      <c r="J348" s="158"/>
      <c r="K348" s="157">
        <f>ROUND(E348*J348,2)</f>
        <v>0</v>
      </c>
      <c r="L348" s="157">
        <v>21</v>
      </c>
      <c r="M348" s="157">
        <f>G348*(1+L348/100)</f>
        <v>0</v>
      </c>
      <c r="N348" s="156">
        <v>1.7600000000000001E-2</v>
      </c>
      <c r="O348" s="156">
        <f>ROUND(E348*N348,2)</f>
        <v>0.05</v>
      </c>
      <c r="P348" s="156">
        <v>0</v>
      </c>
      <c r="Q348" s="156">
        <f>ROUND(E348*P348,2)</f>
        <v>0</v>
      </c>
      <c r="R348" s="157"/>
      <c r="S348" s="157" t="s">
        <v>1583</v>
      </c>
      <c r="T348" s="157" t="s">
        <v>1584</v>
      </c>
      <c r="U348" s="157">
        <v>0</v>
      </c>
      <c r="V348" s="157">
        <f>ROUND(E348*U348,2)</f>
        <v>0</v>
      </c>
      <c r="W348" s="157"/>
      <c r="X348" s="157" t="s">
        <v>334</v>
      </c>
      <c r="Y348" s="157" t="s">
        <v>302</v>
      </c>
      <c r="Z348" s="147"/>
      <c r="AA348" s="147"/>
      <c r="AB348" s="147"/>
      <c r="AC348" s="147"/>
      <c r="AD348" s="147"/>
      <c r="AE348" s="147"/>
      <c r="AF348" s="147"/>
      <c r="AG348" s="147" t="s">
        <v>1597</v>
      </c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</row>
    <row r="349" spans="1:60" outlineLevel="2" x14ac:dyDescent="0.2">
      <c r="A349" s="154"/>
      <c r="B349" s="155"/>
      <c r="C349" s="188" t="s">
        <v>1746</v>
      </c>
      <c r="D349" s="159"/>
      <c r="E349" s="160"/>
      <c r="F349" s="157"/>
      <c r="G349" s="157"/>
      <c r="H349" s="157"/>
      <c r="I349" s="157"/>
      <c r="J349" s="157"/>
      <c r="K349" s="157"/>
      <c r="L349" s="157"/>
      <c r="M349" s="157"/>
      <c r="N349" s="156"/>
      <c r="O349" s="156"/>
      <c r="P349" s="156"/>
      <c r="Q349" s="156"/>
      <c r="R349" s="157"/>
      <c r="S349" s="157"/>
      <c r="T349" s="157"/>
      <c r="U349" s="157"/>
      <c r="V349" s="157"/>
      <c r="W349" s="157"/>
      <c r="X349" s="157"/>
      <c r="Y349" s="157"/>
      <c r="Z349" s="147"/>
      <c r="AA349" s="147"/>
      <c r="AB349" s="147"/>
      <c r="AC349" s="147"/>
      <c r="AD349" s="147"/>
      <c r="AE349" s="147"/>
      <c r="AF349" s="147"/>
      <c r="AG349" s="147" t="s">
        <v>305</v>
      </c>
      <c r="AH349" s="147">
        <v>0</v>
      </c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</row>
    <row r="350" spans="1:60" outlineLevel="3" x14ac:dyDescent="0.2">
      <c r="A350" s="154"/>
      <c r="B350" s="155"/>
      <c r="C350" s="188" t="s">
        <v>159</v>
      </c>
      <c r="D350" s="159"/>
      <c r="E350" s="160">
        <v>3</v>
      </c>
      <c r="F350" s="157"/>
      <c r="G350" s="157"/>
      <c r="H350" s="157"/>
      <c r="I350" s="157"/>
      <c r="J350" s="157"/>
      <c r="K350" s="157"/>
      <c r="L350" s="157"/>
      <c r="M350" s="157"/>
      <c r="N350" s="156"/>
      <c r="O350" s="156"/>
      <c r="P350" s="156"/>
      <c r="Q350" s="156"/>
      <c r="R350" s="157"/>
      <c r="S350" s="157"/>
      <c r="T350" s="157"/>
      <c r="U350" s="157"/>
      <c r="V350" s="157"/>
      <c r="W350" s="157"/>
      <c r="X350" s="157"/>
      <c r="Y350" s="157"/>
      <c r="Z350" s="147"/>
      <c r="AA350" s="147"/>
      <c r="AB350" s="147"/>
      <c r="AC350" s="147"/>
      <c r="AD350" s="147"/>
      <c r="AE350" s="147"/>
      <c r="AF350" s="147"/>
      <c r="AG350" s="147" t="s">
        <v>305</v>
      </c>
      <c r="AH350" s="147">
        <v>0</v>
      </c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</row>
    <row r="351" spans="1:60" ht="22.5" outlineLevel="1" x14ac:dyDescent="0.2">
      <c r="A351" s="173">
        <v>93</v>
      </c>
      <c r="B351" s="174" t="s">
        <v>1917</v>
      </c>
      <c r="C351" s="187" t="s">
        <v>1918</v>
      </c>
      <c r="D351" s="175" t="s">
        <v>314</v>
      </c>
      <c r="E351" s="176">
        <v>8</v>
      </c>
      <c r="F351" s="177"/>
      <c r="G351" s="178">
        <f>ROUND(E351*F351,2)</f>
        <v>0</v>
      </c>
      <c r="H351" s="158"/>
      <c r="I351" s="157">
        <f>ROUND(E351*H351,2)</f>
        <v>0</v>
      </c>
      <c r="J351" s="158"/>
      <c r="K351" s="157">
        <f>ROUND(E351*J351,2)</f>
        <v>0</v>
      </c>
      <c r="L351" s="157">
        <v>21</v>
      </c>
      <c r="M351" s="157">
        <f>G351*(1+L351/100)</f>
        <v>0</v>
      </c>
      <c r="N351" s="156">
        <v>4.0000000000000003E-5</v>
      </c>
      <c r="O351" s="156">
        <f>ROUND(E351*N351,2)</f>
        <v>0</v>
      </c>
      <c r="P351" s="156">
        <v>0</v>
      </c>
      <c r="Q351" s="156">
        <f>ROUND(E351*P351,2)</f>
        <v>0</v>
      </c>
      <c r="R351" s="157"/>
      <c r="S351" s="157" t="s">
        <v>1583</v>
      </c>
      <c r="T351" s="157" t="s">
        <v>1584</v>
      </c>
      <c r="U351" s="157">
        <v>0</v>
      </c>
      <c r="V351" s="157">
        <f>ROUND(E351*U351,2)</f>
        <v>0</v>
      </c>
      <c r="W351" s="157"/>
      <c r="X351" s="157" t="s">
        <v>301</v>
      </c>
      <c r="Y351" s="157" t="s">
        <v>302</v>
      </c>
      <c r="Z351" s="147"/>
      <c r="AA351" s="147"/>
      <c r="AB351" s="147"/>
      <c r="AC351" s="147"/>
      <c r="AD351" s="147"/>
      <c r="AE351" s="147"/>
      <c r="AF351" s="147"/>
      <c r="AG351" s="147" t="s">
        <v>1674</v>
      </c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</row>
    <row r="352" spans="1:60" outlineLevel="2" x14ac:dyDescent="0.2">
      <c r="A352" s="154"/>
      <c r="B352" s="155"/>
      <c r="C352" s="274" t="s">
        <v>1919</v>
      </c>
      <c r="D352" s="275"/>
      <c r="E352" s="275"/>
      <c r="F352" s="275"/>
      <c r="G352" s="275"/>
      <c r="H352" s="157"/>
      <c r="I352" s="157"/>
      <c r="J352" s="157"/>
      <c r="K352" s="157"/>
      <c r="L352" s="157"/>
      <c r="M352" s="157"/>
      <c r="N352" s="156"/>
      <c r="O352" s="156"/>
      <c r="P352" s="156"/>
      <c r="Q352" s="156"/>
      <c r="R352" s="157"/>
      <c r="S352" s="157"/>
      <c r="T352" s="157"/>
      <c r="U352" s="157"/>
      <c r="V352" s="157"/>
      <c r="W352" s="157"/>
      <c r="X352" s="157"/>
      <c r="Y352" s="157"/>
      <c r="Z352" s="147"/>
      <c r="AA352" s="147"/>
      <c r="AB352" s="147"/>
      <c r="AC352" s="147"/>
      <c r="AD352" s="147"/>
      <c r="AE352" s="147"/>
      <c r="AF352" s="147"/>
      <c r="AG352" s="147" t="s">
        <v>319</v>
      </c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</row>
    <row r="353" spans="1:60" outlineLevel="2" x14ac:dyDescent="0.2">
      <c r="A353" s="154"/>
      <c r="B353" s="155"/>
      <c r="C353" s="188" t="s">
        <v>1911</v>
      </c>
      <c r="D353" s="159"/>
      <c r="E353" s="160"/>
      <c r="F353" s="157"/>
      <c r="G353" s="157"/>
      <c r="H353" s="157"/>
      <c r="I353" s="157"/>
      <c r="J353" s="157"/>
      <c r="K353" s="157"/>
      <c r="L353" s="157"/>
      <c r="M353" s="157"/>
      <c r="N353" s="156"/>
      <c r="O353" s="156"/>
      <c r="P353" s="156"/>
      <c r="Q353" s="156"/>
      <c r="R353" s="157"/>
      <c r="S353" s="157"/>
      <c r="T353" s="157"/>
      <c r="U353" s="157"/>
      <c r="V353" s="157"/>
      <c r="W353" s="157"/>
      <c r="X353" s="157"/>
      <c r="Y353" s="157"/>
      <c r="Z353" s="147"/>
      <c r="AA353" s="147"/>
      <c r="AB353" s="147"/>
      <c r="AC353" s="147"/>
      <c r="AD353" s="147"/>
      <c r="AE353" s="147"/>
      <c r="AF353" s="147"/>
      <c r="AG353" s="147" t="s">
        <v>305</v>
      </c>
      <c r="AH353" s="147">
        <v>0</v>
      </c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</row>
    <row r="354" spans="1:60" outlineLevel="3" x14ac:dyDescent="0.2">
      <c r="A354" s="154"/>
      <c r="B354" s="155"/>
      <c r="C354" s="188" t="s">
        <v>182</v>
      </c>
      <c r="D354" s="159"/>
      <c r="E354" s="160">
        <v>8</v>
      </c>
      <c r="F354" s="157"/>
      <c r="G354" s="157"/>
      <c r="H354" s="157"/>
      <c r="I354" s="157"/>
      <c r="J354" s="157"/>
      <c r="K354" s="157"/>
      <c r="L354" s="157"/>
      <c r="M354" s="157"/>
      <c r="N354" s="156"/>
      <c r="O354" s="156"/>
      <c r="P354" s="156"/>
      <c r="Q354" s="156"/>
      <c r="R354" s="157"/>
      <c r="S354" s="157"/>
      <c r="T354" s="157"/>
      <c r="U354" s="157"/>
      <c r="V354" s="157"/>
      <c r="W354" s="157"/>
      <c r="X354" s="157"/>
      <c r="Y354" s="157"/>
      <c r="Z354" s="147"/>
      <c r="AA354" s="147"/>
      <c r="AB354" s="147"/>
      <c r="AC354" s="147"/>
      <c r="AD354" s="147"/>
      <c r="AE354" s="147"/>
      <c r="AF354" s="147"/>
      <c r="AG354" s="147" t="s">
        <v>305</v>
      </c>
      <c r="AH354" s="147">
        <v>0</v>
      </c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</row>
    <row r="355" spans="1:60" ht="22.5" outlineLevel="1" x14ac:dyDescent="0.2">
      <c r="A355" s="173">
        <v>94</v>
      </c>
      <c r="B355" s="174" t="s">
        <v>1920</v>
      </c>
      <c r="C355" s="187" t="s">
        <v>1921</v>
      </c>
      <c r="D355" s="175" t="s">
        <v>314</v>
      </c>
      <c r="E355" s="176">
        <v>5</v>
      </c>
      <c r="F355" s="177"/>
      <c r="G355" s="178">
        <f>ROUND(E355*F355,2)</f>
        <v>0</v>
      </c>
      <c r="H355" s="158"/>
      <c r="I355" s="157">
        <f>ROUND(E355*H355,2)</f>
        <v>0</v>
      </c>
      <c r="J355" s="158"/>
      <c r="K355" s="157">
        <f>ROUND(E355*J355,2)</f>
        <v>0</v>
      </c>
      <c r="L355" s="157">
        <v>21</v>
      </c>
      <c r="M355" s="157">
        <f>G355*(1+L355/100)</f>
        <v>0</v>
      </c>
      <c r="N355" s="156">
        <v>1.8E-3</v>
      </c>
      <c r="O355" s="156">
        <f>ROUND(E355*N355,2)</f>
        <v>0.01</v>
      </c>
      <c r="P355" s="156">
        <v>0</v>
      </c>
      <c r="Q355" s="156">
        <f>ROUND(E355*P355,2)</f>
        <v>0</v>
      </c>
      <c r="R355" s="157"/>
      <c r="S355" s="157" t="s">
        <v>1583</v>
      </c>
      <c r="T355" s="157" t="s">
        <v>1584</v>
      </c>
      <c r="U355" s="157">
        <v>0</v>
      </c>
      <c r="V355" s="157">
        <f>ROUND(E355*U355,2)</f>
        <v>0</v>
      </c>
      <c r="W355" s="157"/>
      <c r="X355" s="157" t="s">
        <v>334</v>
      </c>
      <c r="Y355" s="157" t="s">
        <v>302</v>
      </c>
      <c r="Z355" s="147"/>
      <c r="AA355" s="147"/>
      <c r="AB355" s="147"/>
      <c r="AC355" s="147"/>
      <c r="AD355" s="147"/>
      <c r="AE355" s="147"/>
      <c r="AF355" s="147"/>
      <c r="AG355" s="147" t="s">
        <v>1597</v>
      </c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</row>
    <row r="356" spans="1:60" outlineLevel="2" x14ac:dyDescent="0.2">
      <c r="A356" s="154"/>
      <c r="B356" s="155"/>
      <c r="C356" s="188" t="s">
        <v>1914</v>
      </c>
      <c r="D356" s="159"/>
      <c r="E356" s="160"/>
      <c r="F356" s="157"/>
      <c r="G356" s="157"/>
      <c r="H356" s="157"/>
      <c r="I356" s="157"/>
      <c r="J356" s="157"/>
      <c r="K356" s="157"/>
      <c r="L356" s="157"/>
      <c r="M356" s="157"/>
      <c r="N356" s="156"/>
      <c r="O356" s="156"/>
      <c r="P356" s="156"/>
      <c r="Q356" s="156"/>
      <c r="R356" s="157"/>
      <c r="S356" s="157"/>
      <c r="T356" s="157"/>
      <c r="U356" s="157"/>
      <c r="V356" s="157"/>
      <c r="W356" s="157"/>
      <c r="X356" s="157"/>
      <c r="Y356" s="157"/>
      <c r="Z356" s="147"/>
      <c r="AA356" s="147"/>
      <c r="AB356" s="147"/>
      <c r="AC356" s="147"/>
      <c r="AD356" s="147"/>
      <c r="AE356" s="147"/>
      <c r="AF356" s="147"/>
      <c r="AG356" s="147" t="s">
        <v>305</v>
      </c>
      <c r="AH356" s="147">
        <v>0</v>
      </c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</row>
    <row r="357" spans="1:60" outlineLevel="3" x14ac:dyDescent="0.2">
      <c r="A357" s="154"/>
      <c r="B357" s="155"/>
      <c r="C357" s="188" t="s">
        <v>167</v>
      </c>
      <c r="D357" s="159"/>
      <c r="E357" s="160">
        <v>5</v>
      </c>
      <c r="F357" s="157"/>
      <c r="G357" s="157"/>
      <c r="H357" s="157"/>
      <c r="I357" s="157"/>
      <c r="J357" s="157"/>
      <c r="K357" s="157"/>
      <c r="L357" s="157"/>
      <c r="M357" s="157"/>
      <c r="N357" s="156"/>
      <c r="O357" s="156"/>
      <c r="P357" s="156"/>
      <c r="Q357" s="156"/>
      <c r="R357" s="157"/>
      <c r="S357" s="157"/>
      <c r="T357" s="157"/>
      <c r="U357" s="157"/>
      <c r="V357" s="157"/>
      <c r="W357" s="157"/>
      <c r="X357" s="157"/>
      <c r="Y357" s="157"/>
      <c r="Z357" s="147"/>
      <c r="AA357" s="147"/>
      <c r="AB357" s="147"/>
      <c r="AC357" s="147"/>
      <c r="AD357" s="147"/>
      <c r="AE357" s="147"/>
      <c r="AF357" s="147"/>
      <c r="AG357" s="147" t="s">
        <v>305</v>
      </c>
      <c r="AH357" s="147">
        <v>0</v>
      </c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</row>
    <row r="358" spans="1:60" ht="22.5" outlineLevel="1" x14ac:dyDescent="0.2">
      <c r="A358" s="173">
        <v>95</v>
      </c>
      <c r="B358" s="174" t="s">
        <v>1922</v>
      </c>
      <c r="C358" s="187" t="s">
        <v>1923</v>
      </c>
      <c r="D358" s="175" t="s">
        <v>314</v>
      </c>
      <c r="E358" s="176">
        <v>3</v>
      </c>
      <c r="F358" s="177"/>
      <c r="G358" s="178">
        <f>ROUND(E358*F358,2)</f>
        <v>0</v>
      </c>
      <c r="H358" s="158"/>
      <c r="I358" s="157">
        <f>ROUND(E358*H358,2)</f>
        <v>0</v>
      </c>
      <c r="J358" s="158"/>
      <c r="K358" s="157">
        <f>ROUND(E358*J358,2)</f>
        <v>0</v>
      </c>
      <c r="L358" s="157">
        <v>21</v>
      </c>
      <c r="M358" s="157">
        <f>G358*(1+L358/100)</f>
        <v>0</v>
      </c>
      <c r="N358" s="156">
        <v>1.8E-3</v>
      </c>
      <c r="O358" s="156">
        <f>ROUND(E358*N358,2)</f>
        <v>0.01</v>
      </c>
      <c r="P358" s="156">
        <v>0</v>
      </c>
      <c r="Q358" s="156">
        <f>ROUND(E358*P358,2)</f>
        <v>0</v>
      </c>
      <c r="R358" s="157"/>
      <c r="S358" s="157" t="s">
        <v>1583</v>
      </c>
      <c r="T358" s="157" t="s">
        <v>1584</v>
      </c>
      <c r="U358" s="157">
        <v>0</v>
      </c>
      <c r="V358" s="157">
        <f>ROUND(E358*U358,2)</f>
        <v>0</v>
      </c>
      <c r="W358" s="157"/>
      <c r="X358" s="157" t="s">
        <v>334</v>
      </c>
      <c r="Y358" s="157" t="s">
        <v>302</v>
      </c>
      <c r="Z358" s="147"/>
      <c r="AA358" s="147"/>
      <c r="AB358" s="147"/>
      <c r="AC358" s="147"/>
      <c r="AD358" s="147"/>
      <c r="AE358" s="147"/>
      <c r="AF358" s="147"/>
      <c r="AG358" s="147" t="s">
        <v>1597</v>
      </c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</row>
    <row r="359" spans="1:60" outlineLevel="2" x14ac:dyDescent="0.2">
      <c r="A359" s="154"/>
      <c r="B359" s="155"/>
      <c r="C359" s="188" t="s">
        <v>1746</v>
      </c>
      <c r="D359" s="159"/>
      <c r="E359" s="160"/>
      <c r="F359" s="157"/>
      <c r="G359" s="157"/>
      <c r="H359" s="157"/>
      <c r="I359" s="157"/>
      <c r="J359" s="157"/>
      <c r="K359" s="157"/>
      <c r="L359" s="157"/>
      <c r="M359" s="157"/>
      <c r="N359" s="156"/>
      <c r="O359" s="156"/>
      <c r="P359" s="156"/>
      <c r="Q359" s="156"/>
      <c r="R359" s="157"/>
      <c r="S359" s="157"/>
      <c r="T359" s="157"/>
      <c r="U359" s="157"/>
      <c r="V359" s="157"/>
      <c r="W359" s="157"/>
      <c r="X359" s="157"/>
      <c r="Y359" s="157"/>
      <c r="Z359" s="147"/>
      <c r="AA359" s="147"/>
      <c r="AB359" s="147"/>
      <c r="AC359" s="147"/>
      <c r="AD359" s="147"/>
      <c r="AE359" s="147"/>
      <c r="AF359" s="147"/>
      <c r="AG359" s="147" t="s">
        <v>305</v>
      </c>
      <c r="AH359" s="147">
        <v>0</v>
      </c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</row>
    <row r="360" spans="1:60" outlineLevel="3" x14ac:dyDescent="0.2">
      <c r="A360" s="154"/>
      <c r="B360" s="155"/>
      <c r="C360" s="188" t="s">
        <v>159</v>
      </c>
      <c r="D360" s="159"/>
      <c r="E360" s="160">
        <v>3</v>
      </c>
      <c r="F360" s="157"/>
      <c r="G360" s="157"/>
      <c r="H360" s="157"/>
      <c r="I360" s="157"/>
      <c r="J360" s="157"/>
      <c r="K360" s="157"/>
      <c r="L360" s="157"/>
      <c r="M360" s="157"/>
      <c r="N360" s="156"/>
      <c r="O360" s="156"/>
      <c r="P360" s="156"/>
      <c r="Q360" s="156"/>
      <c r="R360" s="157"/>
      <c r="S360" s="157"/>
      <c r="T360" s="157"/>
      <c r="U360" s="157"/>
      <c r="V360" s="157"/>
      <c r="W360" s="157"/>
      <c r="X360" s="157"/>
      <c r="Y360" s="157"/>
      <c r="Z360" s="147"/>
      <c r="AA360" s="147"/>
      <c r="AB360" s="147"/>
      <c r="AC360" s="147"/>
      <c r="AD360" s="147"/>
      <c r="AE360" s="147"/>
      <c r="AF360" s="147"/>
      <c r="AG360" s="147" t="s">
        <v>305</v>
      </c>
      <c r="AH360" s="147">
        <v>0</v>
      </c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</row>
    <row r="361" spans="1:60" ht="22.5" outlineLevel="1" x14ac:dyDescent="0.2">
      <c r="A361" s="173">
        <v>96</v>
      </c>
      <c r="B361" s="174" t="s">
        <v>1924</v>
      </c>
      <c r="C361" s="187" t="s">
        <v>1925</v>
      </c>
      <c r="D361" s="175" t="s">
        <v>314</v>
      </c>
      <c r="E361" s="176">
        <v>8</v>
      </c>
      <c r="F361" s="177"/>
      <c r="G361" s="178">
        <f>ROUND(E361*F361,2)</f>
        <v>0</v>
      </c>
      <c r="H361" s="158"/>
      <c r="I361" s="157">
        <f>ROUND(E361*H361,2)</f>
        <v>0</v>
      </c>
      <c r="J361" s="158"/>
      <c r="K361" s="157">
        <f>ROUND(E361*J361,2)</f>
        <v>0</v>
      </c>
      <c r="L361" s="157">
        <v>21</v>
      </c>
      <c r="M361" s="157">
        <f>G361*(1+L361/100)</f>
        <v>0</v>
      </c>
      <c r="N361" s="156">
        <v>2.4000000000000001E-4</v>
      </c>
      <c r="O361" s="156">
        <f>ROUND(E361*N361,2)</f>
        <v>0</v>
      </c>
      <c r="P361" s="156">
        <v>0</v>
      </c>
      <c r="Q361" s="156">
        <f>ROUND(E361*P361,2)</f>
        <v>0</v>
      </c>
      <c r="R361" s="157"/>
      <c r="S361" s="157" t="s">
        <v>1583</v>
      </c>
      <c r="T361" s="157" t="s">
        <v>1584</v>
      </c>
      <c r="U361" s="157">
        <v>0</v>
      </c>
      <c r="V361" s="157">
        <f>ROUND(E361*U361,2)</f>
        <v>0</v>
      </c>
      <c r="W361" s="157"/>
      <c r="X361" s="157" t="s">
        <v>301</v>
      </c>
      <c r="Y361" s="157" t="s">
        <v>302</v>
      </c>
      <c r="Z361" s="147"/>
      <c r="AA361" s="147"/>
      <c r="AB361" s="147"/>
      <c r="AC361" s="147"/>
      <c r="AD361" s="147"/>
      <c r="AE361" s="147"/>
      <c r="AF361" s="147"/>
      <c r="AG361" s="147" t="s">
        <v>1674</v>
      </c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</row>
    <row r="362" spans="1:60" outlineLevel="2" x14ac:dyDescent="0.2">
      <c r="A362" s="154"/>
      <c r="B362" s="155"/>
      <c r="C362" s="274" t="s">
        <v>1926</v>
      </c>
      <c r="D362" s="275"/>
      <c r="E362" s="275"/>
      <c r="F362" s="275"/>
      <c r="G362" s="275"/>
      <c r="H362" s="157"/>
      <c r="I362" s="157"/>
      <c r="J362" s="157"/>
      <c r="K362" s="157"/>
      <c r="L362" s="157"/>
      <c r="M362" s="157"/>
      <c r="N362" s="156"/>
      <c r="O362" s="156"/>
      <c r="P362" s="156"/>
      <c r="Q362" s="156"/>
      <c r="R362" s="157"/>
      <c r="S362" s="157"/>
      <c r="T362" s="157"/>
      <c r="U362" s="157"/>
      <c r="V362" s="157"/>
      <c r="W362" s="157"/>
      <c r="X362" s="157"/>
      <c r="Y362" s="157"/>
      <c r="Z362" s="147"/>
      <c r="AA362" s="147"/>
      <c r="AB362" s="147"/>
      <c r="AC362" s="147"/>
      <c r="AD362" s="147"/>
      <c r="AE362" s="147"/>
      <c r="AF362" s="147"/>
      <c r="AG362" s="147" t="s">
        <v>319</v>
      </c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</row>
    <row r="363" spans="1:60" outlineLevel="2" x14ac:dyDescent="0.2">
      <c r="A363" s="154"/>
      <c r="B363" s="155"/>
      <c r="C363" s="188" t="s">
        <v>1911</v>
      </c>
      <c r="D363" s="159"/>
      <c r="E363" s="160"/>
      <c r="F363" s="157"/>
      <c r="G363" s="157"/>
      <c r="H363" s="157"/>
      <c r="I363" s="157"/>
      <c r="J363" s="157"/>
      <c r="K363" s="157"/>
      <c r="L363" s="157"/>
      <c r="M363" s="157"/>
      <c r="N363" s="156"/>
      <c r="O363" s="156"/>
      <c r="P363" s="156"/>
      <c r="Q363" s="156"/>
      <c r="R363" s="157"/>
      <c r="S363" s="157"/>
      <c r="T363" s="157"/>
      <c r="U363" s="157"/>
      <c r="V363" s="157"/>
      <c r="W363" s="157"/>
      <c r="X363" s="157"/>
      <c r="Y363" s="157"/>
      <c r="Z363" s="147"/>
      <c r="AA363" s="147"/>
      <c r="AB363" s="147"/>
      <c r="AC363" s="147"/>
      <c r="AD363" s="147"/>
      <c r="AE363" s="147"/>
      <c r="AF363" s="147"/>
      <c r="AG363" s="147" t="s">
        <v>305</v>
      </c>
      <c r="AH363" s="147">
        <v>0</v>
      </c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</row>
    <row r="364" spans="1:60" outlineLevel="3" x14ac:dyDescent="0.2">
      <c r="A364" s="154"/>
      <c r="B364" s="155"/>
      <c r="C364" s="188" t="s">
        <v>182</v>
      </c>
      <c r="D364" s="159"/>
      <c r="E364" s="160">
        <v>8</v>
      </c>
      <c r="F364" s="157"/>
      <c r="G364" s="157"/>
      <c r="H364" s="157"/>
      <c r="I364" s="157"/>
      <c r="J364" s="157"/>
      <c r="K364" s="157"/>
      <c r="L364" s="157"/>
      <c r="M364" s="157"/>
      <c r="N364" s="156"/>
      <c r="O364" s="156"/>
      <c r="P364" s="156"/>
      <c r="Q364" s="156"/>
      <c r="R364" s="157"/>
      <c r="S364" s="157"/>
      <c r="T364" s="157"/>
      <c r="U364" s="157"/>
      <c r="V364" s="157"/>
      <c r="W364" s="157"/>
      <c r="X364" s="157"/>
      <c r="Y364" s="157"/>
      <c r="Z364" s="147"/>
      <c r="AA364" s="147"/>
      <c r="AB364" s="147"/>
      <c r="AC364" s="147"/>
      <c r="AD364" s="147"/>
      <c r="AE364" s="147"/>
      <c r="AF364" s="147"/>
      <c r="AG364" s="147" t="s">
        <v>305</v>
      </c>
      <c r="AH364" s="147">
        <v>0</v>
      </c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</row>
    <row r="365" spans="1:60" ht="45" outlineLevel="1" x14ac:dyDescent="0.2">
      <c r="A365" s="173">
        <v>97</v>
      </c>
      <c r="B365" s="174" t="s">
        <v>1927</v>
      </c>
      <c r="C365" s="187" t="s">
        <v>1928</v>
      </c>
      <c r="D365" s="175" t="s">
        <v>370</v>
      </c>
      <c r="E365" s="176">
        <v>4</v>
      </c>
      <c r="F365" s="177"/>
      <c r="G365" s="178">
        <f>ROUND(E365*F365,2)</f>
        <v>0</v>
      </c>
      <c r="H365" s="158"/>
      <c r="I365" s="157">
        <f>ROUND(E365*H365,2)</f>
        <v>0</v>
      </c>
      <c r="J365" s="158"/>
      <c r="K365" s="157">
        <f>ROUND(E365*J365,2)</f>
        <v>0</v>
      </c>
      <c r="L365" s="157">
        <v>21</v>
      </c>
      <c r="M365" s="157">
        <f>G365*(1+L365/100)</f>
        <v>0</v>
      </c>
      <c r="N365" s="156">
        <v>4.9300000000000004E-3</v>
      </c>
      <c r="O365" s="156">
        <f>ROUND(E365*N365,2)</f>
        <v>0.02</v>
      </c>
      <c r="P365" s="156">
        <v>0</v>
      </c>
      <c r="Q365" s="156">
        <f>ROUND(E365*P365,2)</f>
        <v>0</v>
      </c>
      <c r="R365" s="157"/>
      <c r="S365" s="157" t="s">
        <v>1583</v>
      </c>
      <c r="T365" s="157" t="s">
        <v>1584</v>
      </c>
      <c r="U365" s="157">
        <v>0</v>
      </c>
      <c r="V365" s="157">
        <f>ROUND(E365*U365,2)</f>
        <v>0</v>
      </c>
      <c r="W365" s="157"/>
      <c r="X365" s="157" t="s">
        <v>301</v>
      </c>
      <c r="Y365" s="157" t="s">
        <v>302</v>
      </c>
      <c r="Z365" s="147"/>
      <c r="AA365" s="147"/>
      <c r="AB365" s="147"/>
      <c r="AC365" s="147"/>
      <c r="AD365" s="147"/>
      <c r="AE365" s="147"/>
      <c r="AF365" s="147"/>
      <c r="AG365" s="147" t="s">
        <v>1674</v>
      </c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</row>
    <row r="366" spans="1:60" outlineLevel="2" x14ac:dyDescent="0.2">
      <c r="A366" s="154"/>
      <c r="B366" s="155"/>
      <c r="C366" s="274" t="s">
        <v>1929</v>
      </c>
      <c r="D366" s="275"/>
      <c r="E366" s="275"/>
      <c r="F366" s="275"/>
      <c r="G366" s="275"/>
      <c r="H366" s="157"/>
      <c r="I366" s="157"/>
      <c r="J366" s="157"/>
      <c r="K366" s="157"/>
      <c r="L366" s="157"/>
      <c r="M366" s="157"/>
      <c r="N366" s="156"/>
      <c r="O366" s="156"/>
      <c r="P366" s="156"/>
      <c r="Q366" s="156"/>
      <c r="R366" s="157"/>
      <c r="S366" s="157"/>
      <c r="T366" s="157"/>
      <c r="U366" s="157"/>
      <c r="V366" s="157"/>
      <c r="W366" s="157"/>
      <c r="X366" s="157"/>
      <c r="Y366" s="157"/>
      <c r="Z366" s="147"/>
      <c r="AA366" s="147"/>
      <c r="AB366" s="147"/>
      <c r="AC366" s="147"/>
      <c r="AD366" s="147"/>
      <c r="AE366" s="147"/>
      <c r="AF366" s="147"/>
      <c r="AG366" s="147" t="s">
        <v>319</v>
      </c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</row>
    <row r="367" spans="1:60" outlineLevel="2" x14ac:dyDescent="0.2">
      <c r="A367" s="154"/>
      <c r="B367" s="155"/>
      <c r="C367" s="188" t="s">
        <v>1739</v>
      </c>
      <c r="D367" s="159"/>
      <c r="E367" s="160"/>
      <c r="F367" s="157"/>
      <c r="G367" s="157"/>
      <c r="H367" s="157"/>
      <c r="I367" s="157"/>
      <c r="J367" s="157"/>
      <c r="K367" s="157"/>
      <c r="L367" s="157"/>
      <c r="M367" s="157"/>
      <c r="N367" s="156"/>
      <c r="O367" s="156"/>
      <c r="P367" s="156"/>
      <c r="Q367" s="156"/>
      <c r="R367" s="157"/>
      <c r="S367" s="157"/>
      <c r="T367" s="157"/>
      <c r="U367" s="157"/>
      <c r="V367" s="157"/>
      <c r="W367" s="157"/>
      <c r="X367" s="157"/>
      <c r="Y367" s="157"/>
      <c r="Z367" s="147"/>
      <c r="AA367" s="147"/>
      <c r="AB367" s="147"/>
      <c r="AC367" s="147"/>
      <c r="AD367" s="147"/>
      <c r="AE367" s="147"/>
      <c r="AF367" s="147"/>
      <c r="AG367" s="147" t="s">
        <v>305</v>
      </c>
      <c r="AH367" s="147">
        <v>0</v>
      </c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</row>
    <row r="368" spans="1:60" outlineLevel="3" x14ac:dyDescent="0.2">
      <c r="A368" s="154"/>
      <c r="B368" s="155"/>
      <c r="C368" s="188" t="s">
        <v>163</v>
      </c>
      <c r="D368" s="159"/>
      <c r="E368" s="160">
        <v>4</v>
      </c>
      <c r="F368" s="157"/>
      <c r="G368" s="157"/>
      <c r="H368" s="157"/>
      <c r="I368" s="157"/>
      <c r="J368" s="157"/>
      <c r="K368" s="157"/>
      <c r="L368" s="157"/>
      <c r="M368" s="157"/>
      <c r="N368" s="156"/>
      <c r="O368" s="156"/>
      <c r="P368" s="156"/>
      <c r="Q368" s="156"/>
      <c r="R368" s="157"/>
      <c r="S368" s="157"/>
      <c r="T368" s="157"/>
      <c r="U368" s="157"/>
      <c r="V368" s="157"/>
      <c r="W368" s="157"/>
      <c r="X368" s="157"/>
      <c r="Y368" s="157"/>
      <c r="Z368" s="147"/>
      <c r="AA368" s="147"/>
      <c r="AB368" s="147"/>
      <c r="AC368" s="147"/>
      <c r="AD368" s="147"/>
      <c r="AE368" s="147"/>
      <c r="AF368" s="147"/>
      <c r="AG368" s="147" t="s">
        <v>305</v>
      </c>
      <c r="AH368" s="147">
        <v>0</v>
      </c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</row>
    <row r="369" spans="1:60" ht="22.5" outlineLevel="1" x14ac:dyDescent="0.2">
      <c r="A369" s="173">
        <v>98</v>
      </c>
      <c r="B369" s="174" t="s">
        <v>1930</v>
      </c>
      <c r="C369" s="187" t="s">
        <v>1931</v>
      </c>
      <c r="D369" s="175" t="s">
        <v>370</v>
      </c>
      <c r="E369" s="176">
        <v>4</v>
      </c>
      <c r="F369" s="177"/>
      <c r="G369" s="178">
        <f>ROUND(E369*F369,2)</f>
        <v>0</v>
      </c>
      <c r="H369" s="158"/>
      <c r="I369" s="157">
        <f>ROUND(E369*H369,2)</f>
        <v>0</v>
      </c>
      <c r="J369" s="158"/>
      <c r="K369" s="157">
        <f>ROUND(E369*J369,2)</f>
        <v>0</v>
      </c>
      <c r="L369" s="157">
        <v>21</v>
      </c>
      <c r="M369" s="157">
        <f>G369*(1+L369/100)</f>
        <v>0</v>
      </c>
      <c r="N369" s="156">
        <v>1.8E-3</v>
      </c>
      <c r="O369" s="156">
        <f>ROUND(E369*N369,2)</f>
        <v>0.01</v>
      </c>
      <c r="P369" s="156">
        <v>0</v>
      </c>
      <c r="Q369" s="156">
        <f>ROUND(E369*P369,2)</f>
        <v>0</v>
      </c>
      <c r="R369" s="157"/>
      <c r="S369" s="157" t="s">
        <v>1583</v>
      </c>
      <c r="T369" s="157" t="s">
        <v>1584</v>
      </c>
      <c r="U369" s="157">
        <v>0</v>
      </c>
      <c r="V369" s="157">
        <f>ROUND(E369*U369,2)</f>
        <v>0</v>
      </c>
      <c r="W369" s="157"/>
      <c r="X369" s="157" t="s">
        <v>301</v>
      </c>
      <c r="Y369" s="157" t="s">
        <v>302</v>
      </c>
      <c r="Z369" s="147"/>
      <c r="AA369" s="147"/>
      <c r="AB369" s="147"/>
      <c r="AC369" s="147"/>
      <c r="AD369" s="147"/>
      <c r="AE369" s="147"/>
      <c r="AF369" s="147"/>
      <c r="AG369" s="147" t="s">
        <v>1674</v>
      </c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</row>
    <row r="370" spans="1:60" outlineLevel="2" x14ac:dyDescent="0.2">
      <c r="A370" s="154"/>
      <c r="B370" s="155"/>
      <c r="C370" s="274" t="s">
        <v>1932</v>
      </c>
      <c r="D370" s="275"/>
      <c r="E370" s="275"/>
      <c r="F370" s="275"/>
      <c r="G370" s="275"/>
      <c r="H370" s="157"/>
      <c r="I370" s="157"/>
      <c r="J370" s="157"/>
      <c r="K370" s="157"/>
      <c r="L370" s="157"/>
      <c r="M370" s="157"/>
      <c r="N370" s="156"/>
      <c r="O370" s="156"/>
      <c r="P370" s="156"/>
      <c r="Q370" s="156"/>
      <c r="R370" s="157"/>
      <c r="S370" s="157"/>
      <c r="T370" s="157"/>
      <c r="U370" s="157"/>
      <c r="V370" s="157"/>
      <c r="W370" s="157"/>
      <c r="X370" s="157"/>
      <c r="Y370" s="157"/>
      <c r="Z370" s="147"/>
      <c r="AA370" s="147"/>
      <c r="AB370" s="147"/>
      <c r="AC370" s="147"/>
      <c r="AD370" s="147"/>
      <c r="AE370" s="147"/>
      <c r="AF370" s="147"/>
      <c r="AG370" s="147" t="s">
        <v>319</v>
      </c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</row>
    <row r="371" spans="1:60" outlineLevel="2" x14ac:dyDescent="0.2">
      <c r="A371" s="154"/>
      <c r="B371" s="155"/>
      <c r="C371" s="188" t="s">
        <v>1739</v>
      </c>
      <c r="D371" s="159"/>
      <c r="E371" s="160"/>
      <c r="F371" s="157"/>
      <c r="G371" s="157"/>
      <c r="H371" s="157"/>
      <c r="I371" s="157"/>
      <c r="J371" s="157"/>
      <c r="K371" s="157"/>
      <c r="L371" s="157"/>
      <c r="M371" s="157"/>
      <c r="N371" s="156"/>
      <c r="O371" s="156"/>
      <c r="P371" s="156"/>
      <c r="Q371" s="156"/>
      <c r="R371" s="157"/>
      <c r="S371" s="157"/>
      <c r="T371" s="157"/>
      <c r="U371" s="157"/>
      <c r="V371" s="157"/>
      <c r="W371" s="157"/>
      <c r="X371" s="157"/>
      <c r="Y371" s="157"/>
      <c r="Z371" s="147"/>
      <c r="AA371" s="147"/>
      <c r="AB371" s="147"/>
      <c r="AC371" s="147"/>
      <c r="AD371" s="147"/>
      <c r="AE371" s="147"/>
      <c r="AF371" s="147"/>
      <c r="AG371" s="147" t="s">
        <v>305</v>
      </c>
      <c r="AH371" s="147">
        <v>0</v>
      </c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</row>
    <row r="372" spans="1:60" outlineLevel="3" x14ac:dyDescent="0.2">
      <c r="A372" s="154"/>
      <c r="B372" s="155"/>
      <c r="C372" s="188" t="s">
        <v>163</v>
      </c>
      <c r="D372" s="159"/>
      <c r="E372" s="160">
        <v>4</v>
      </c>
      <c r="F372" s="157"/>
      <c r="G372" s="157"/>
      <c r="H372" s="157"/>
      <c r="I372" s="157"/>
      <c r="J372" s="157"/>
      <c r="K372" s="157"/>
      <c r="L372" s="157"/>
      <c r="M372" s="157"/>
      <c r="N372" s="156"/>
      <c r="O372" s="156"/>
      <c r="P372" s="156"/>
      <c r="Q372" s="156"/>
      <c r="R372" s="157"/>
      <c r="S372" s="157"/>
      <c r="T372" s="157"/>
      <c r="U372" s="157"/>
      <c r="V372" s="157"/>
      <c r="W372" s="157"/>
      <c r="X372" s="157"/>
      <c r="Y372" s="157"/>
      <c r="Z372" s="147"/>
      <c r="AA372" s="147"/>
      <c r="AB372" s="147"/>
      <c r="AC372" s="147"/>
      <c r="AD372" s="147"/>
      <c r="AE372" s="147"/>
      <c r="AF372" s="147"/>
      <c r="AG372" s="147" t="s">
        <v>305</v>
      </c>
      <c r="AH372" s="147">
        <v>0</v>
      </c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</row>
    <row r="373" spans="1:60" ht="33.75" outlineLevel="1" x14ac:dyDescent="0.2">
      <c r="A373" s="173">
        <v>99</v>
      </c>
      <c r="B373" s="174" t="s">
        <v>1933</v>
      </c>
      <c r="C373" s="187" t="s">
        <v>1934</v>
      </c>
      <c r="D373" s="175" t="s">
        <v>370</v>
      </c>
      <c r="E373" s="176">
        <v>1</v>
      </c>
      <c r="F373" s="177"/>
      <c r="G373" s="178">
        <f>ROUND(E373*F373,2)</f>
        <v>0</v>
      </c>
      <c r="H373" s="158"/>
      <c r="I373" s="157">
        <f>ROUND(E373*H373,2)</f>
        <v>0</v>
      </c>
      <c r="J373" s="158"/>
      <c r="K373" s="157">
        <f>ROUND(E373*J373,2)</f>
        <v>0</v>
      </c>
      <c r="L373" s="157">
        <v>21</v>
      </c>
      <c r="M373" s="157">
        <f>G373*(1+L373/100)</f>
        <v>0</v>
      </c>
      <c r="N373" s="156">
        <v>1.4749999999999999E-2</v>
      </c>
      <c r="O373" s="156">
        <f>ROUND(E373*N373,2)</f>
        <v>0.01</v>
      </c>
      <c r="P373" s="156">
        <v>0</v>
      </c>
      <c r="Q373" s="156">
        <f>ROUND(E373*P373,2)</f>
        <v>0</v>
      </c>
      <c r="R373" s="157"/>
      <c r="S373" s="157" t="s">
        <v>1583</v>
      </c>
      <c r="T373" s="157" t="s">
        <v>1584</v>
      </c>
      <c r="U373" s="157">
        <v>0</v>
      </c>
      <c r="V373" s="157">
        <f>ROUND(E373*U373,2)</f>
        <v>0</v>
      </c>
      <c r="W373" s="157"/>
      <c r="X373" s="157" t="s">
        <v>301</v>
      </c>
      <c r="Y373" s="157" t="s">
        <v>302</v>
      </c>
      <c r="Z373" s="147"/>
      <c r="AA373" s="147"/>
      <c r="AB373" s="147"/>
      <c r="AC373" s="147"/>
      <c r="AD373" s="147"/>
      <c r="AE373" s="147"/>
      <c r="AF373" s="147"/>
      <c r="AG373" s="147" t="s">
        <v>1674</v>
      </c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</row>
    <row r="374" spans="1:60" outlineLevel="2" x14ac:dyDescent="0.2">
      <c r="A374" s="154"/>
      <c r="B374" s="155"/>
      <c r="C374" s="274" t="s">
        <v>1935</v>
      </c>
      <c r="D374" s="275"/>
      <c r="E374" s="275"/>
      <c r="F374" s="275"/>
      <c r="G374" s="275"/>
      <c r="H374" s="157"/>
      <c r="I374" s="157"/>
      <c r="J374" s="157"/>
      <c r="K374" s="157"/>
      <c r="L374" s="157"/>
      <c r="M374" s="157"/>
      <c r="N374" s="156"/>
      <c r="O374" s="156"/>
      <c r="P374" s="156"/>
      <c r="Q374" s="156"/>
      <c r="R374" s="157"/>
      <c r="S374" s="157"/>
      <c r="T374" s="157"/>
      <c r="U374" s="157"/>
      <c r="V374" s="157"/>
      <c r="W374" s="157"/>
      <c r="X374" s="157"/>
      <c r="Y374" s="157"/>
      <c r="Z374" s="147"/>
      <c r="AA374" s="147"/>
      <c r="AB374" s="147"/>
      <c r="AC374" s="147"/>
      <c r="AD374" s="147"/>
      <c r="AE374" s="147"/>
      <c r="AF374" s="147"/>
      <c r="AG374" s="147" t="s">
        <v>319</v>
      </c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</row>
    <row r="375" spans="1:60" outlineLevel="2" x14ac:dyDescent="0.2">
      <c r="A375" s="154"/>
      <c r="B375" s="155"/>
      <c r="C375" s="188" t="s">
        <v>1727</v>
      </c>
      <c r="D375" s="159"/>
      <c r="E375" s="160"/>
      <c r="F375" s="157"/>
      <c r="G375" s="157"/>
      <c r="H375" s="157"/>
      <c r="I375" s="157"/>
      <c r="J375" s="157"/>
      <c r="K375" s="157"/>
      <c r="L375" s="157"/>
      <c r="M375" s="157"/>
      <c r="N375" s="156"/>
      <c r="O375" s="156"/>
      <c r="P375" s="156"/>
      <c r="Q375" s="156"/>
      <c r="R375" s="157"/>
      <c r="S375" s="157"/>
      <c r="T375" s="157"/>
      <c r="U375" s="157"/>
      <c r="V375" s="157"/>
      <c r="W375" s="157"/>
      <c r="X375" s="157"/>
      <c r="Y375" s="157"/>
      <c r="Z375" s="147"/>
      <c r="AA375" s="147"/>
      <c r="AB375" s="147"/>
      <c r="AC375" s="147"/>
      <c r="AD375" s="147"/>
      <c r="AE375" s="147"/>
      <c r="AF375" s="147"/>
      <c r="AG375" s="147" t="s">
        <v>305</v>
      </c>
      <c r="AH375" s="147">
        <v>0</v>
      </c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</row>
    <row r="376" spans="1:60" outlineLevel="3" x14ac:dyDescent="0.2">
      <c r="A376" s="154"/>
      <c r="B376" s="155"/>
      <c r="C376" s="188" t="s">
        <v>155</v>
      </c>
      <c r="D376" s="159"/>
      <c r="E376" s="160">
        <v>1</v>
      </c>
      <c r="F376" s="157"/>
      <c r="G376" s="157"/>
      <c r="H376" s="157"/>
      <c r="I376" s="157"/>
      <c r="J376" s="157"/>
      <c r="K376" s="157"/>
      <c r="L376" s="157"/>
      <c r="M376" s="157"/>
      <c r="N376" s="156"/>
      <c r="O376" s="156"/>
      <c r="P376" s="156"/>
      <c r="Q376" s="156"/>
      <c r="R376" s="157"/>
      <c r="S376" s="157"/>
      <c r="T376" s="157"/>
      <c r="U376" s="157"/>
      <c r="V376" s="157"/>
      <c r="W376" s="157"/>
      <c r="X376" s="157"/>
      <c r="Y376" s="157"/>
      <c r="Z376" s="147"/>
      <c r="AA376" s="147"/>
      <c r="AB376" s="147"/>
      <c r="AC376" s="147"/>
      <c r="AD376" s="147"/>
      <c r="AE376" s="147"/>
      <c r="AF376" s="147"/>
      <c r="AG376" s="147" t="s">
        <v>305</v>
      </c>
      <c r="AH376" s="147">
        <v>0</v>
      </c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</row>
    <row r="377" spans="1:60" ht="33.75" outlineLevel="1" x14ac:dyDescent="0.2">
      <c r="A377" s="173">
        <v>100</v>
      </c>
      <c r="B377" s="174" t="s">
        <v>1936</v>
      </c>
      <c r="C377" s="187" t="s">
        <v>1937</v>
      </c>
      <c r="D377" s="175" t="s">
        <v>370</v>
      </c>
      <c r="E377" s="176">
        <v>1</v>
      </c>
      <c r="F377" s="177"/>
      <c r="G377" s="178">
        <f>ROUND(E377*F377,2)</f>
        <v>0</v>
      </c>
      <c r="H377" s="158"/>
      <c r="I377" s="157">
        <f>ROUND(E377*H377,2)</f>
        <v>0</v>
      </c>
      <c r="J377" s="158"/>
      <c r="K377" s="157">
        <f>ROUND(E377*J377,2)</f>
        <v>0</v>
      </c>
      <c r="L377" s="157">
        <v>21</v>
      </c>
      <c r="M377" s="157">
        <f>G377*(1+L377/100)</f>
        <v>0</v>
      </c>
      <c r="N377" s="156">
        <v>1.72E-3</v>
      </c>
      <c r="O377" s="156">
        <f>ROUND(E377*N377,2)</f>
        <v>0</v>
      </c>
      <c r="P377" s="156">
        <v>0</v>
      </c>
      <c r="Q377" s="156">
        <f>ROUND(E377*P377,2)</f>
        <v>0</v>
      </c>
      <c r="R377" s="157"/>
      <c r="S377" s="157" t="s">
        <v>1583</v>
      </c>
      <c r="T377" s="157" t="s">
        <v>1584</v>
      </c>
      <c r="U377" s="157">
        <v>0</v>
      </c>
      <c r="V377" s="157">
        <f>ROUND(E377*U377,2)</f>
        <v>0</v>
      </c>
      <c r="W377" s="157"/>
      <c r="X377" s="157" t="s">
        <v>301</v>
      </c>
      <c r="Y377" s="157" t="s">
        <v>302</v>
      </c>
      <c r="Z377" s="147"/>
      <c r="AA377" s="147"/>
      <c r="AB377" s="147"/>
      <c r="AC377" s="147"/>
      <c r="AD377" s="147"/>
      <c r="AE377" s="147"/>
      <c r="AF377" s="147"/>
      <c r="AG377" s="147" t="s">
        <v>1674</v>
      </c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</row>
    <row r="378" spans="1:60" outlineLevel="2" x14ac:dyDescent="0.2">
      <c r="A378" s="154"/>
      <c r="B378" s="155"/>
      <c r="C378" s="274" t="s">
        <v>1938</v>
      </c>
      <c r="D378" s="275"/>
      <c r="E378" s="275"/>
      <c r="F378" s="275"/>
      <c r="G378" s="275"/>
      <c r="H378" s="157"/>
      <c r="I378" s="157"/>
      <c r="J378" s="157"/>
      <c r="K378" s="157"/>
      <c r="L378" s="157"/>
      <c r="M378" s="157"/>
      <c r="N378" s="156"/>
      <c r="O378" s="156"/>
      <c r="P378" s="156"/>
      <c r="Q378" s="156"/>
      <c r="R378" s="157"/>
      <c r="S378" s="157"/>
      <c r="T378" s="157"/>
      <c r="U378" s="157"/>
      <c r="V378" s="157"/>
      <c r="W378" s="157"/>
      <c r="X378" s="157"/>
      <c r="Y378" s="157"/>
      <c r="Z378" s="147"/>
      <c r="AA378" s="147"/>
      <c r="AB378" s="147"/>
      <c r="AC378" s="147"/>
      <c r="AD378" s="147"/>
      <c r="AE378" s="147"/>
      <c r="AF378" s="147"/>
      <c r="AG378" s="147" t="s">
        <v>319</v>
      </c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</row>
    <row r="379" spans="1:60" outlineLevel="2" x14ac:dyDescent="0.2">
      <c r="A379" s="154"/>
      <c r="B379" s="155"/>
      <c r="C379" s="188" t="s">
        <v>1727</v>
      </c>
      <c r="D379" s="159"/>
      <c r="E379" s="160"/>
      <c r="F379" s="157"/>
      <c r="G379" s="157"/>
      <c r="H379" s="157"/>
      <c r="I379" s="157"/>
      <c r="J379" s="157"/>
      <c r="K379" s="157"/>
      <c r="L379" s="157"/>
      <c r="M379" s="157"/>
      <c r="N379" s="156"/>
      <c r="O379" s="156"/>
      <c r="P379" s="156"/>
      <c r="Q379" s="156"/>
      <c r="R379" s="157"/>
      <c r="S379" s="157"/>
      <c r="T379" s="157"/>
      <c r="U379" s="157"/>
      <c r="V379" s="157"/>
      <c r="W379" s="157"/>
      <c r="X379" s="157"/>
      <c r="Y379" s="157"/>
      <c r="Z379" s="147"/>
      <c r="AA379" s="147"/>
      <c r="AB379" s="147"/>
      <c r="AC379" s="147"/>
      <c r="AD379" s="147"/>
      <c r="AE379" s="147"/>
      <c r="AF379" s="147"/>
      <c r="AG379" s="147" t="s">
        <v>305</v>
      </c>
      <c r="AH379" s="147">
        <v>0</v>
      </c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</row>
    <row r="380" spans="1:60" outlineLevel="3" x14ac:dyDescent="0.2">
      <c r="A380" s="154"/>
      <c r="B380" s="155"/>
      <c r="C380" s="188" t="s">
        <v>155</v>
      </c>
      <c r="D380" s="159"/>
      <c r="E380" s="160">
        <v>1</v>
      </c>
      <c r="F380" s="157"/>
      <c r="G380" s="157"/>
      <c r="H380" s="157"/>
      <c r="I380" s="157"/>
      <c r="J380" s="157"/>
      <c r="K380" s="157"/>
      <c r="L380" s="157"/>
      <c r="M380" s="157"/>
      <c r="N380" s="156"/>
      <c r="O380" s="156"/>
      <c r="P380" s="156"/>
      <c r="Q380" s="156"/>
      <c r="R380" s="157"/>
      <c r="S380" s="157"/>
      <c r="T380" s="157"/>
      <c r="U380" s="157"/>
      <c r="V380" s="157"/>
      <c r="W380" s="157"/>
      <c r="X380" s="157"/>
      <c r="Y380" s="157"/>
      <c r="Z380" s="147"/>
      <c r="AA380" s="147"/>
      <c r="AB380" s="147"/>
      <c r="AC380" s="147"/>
      <c r="AD380" s="147"/>
      <c r="AE380" s="147"/>
      <c r="AF380" s="147"/>
      <c r="AG380" s="147" t="s">
        <v>305</v>
      </c>
      <c r="AH380" s="147">
        <v>0</v>
      </c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</row>
    <row r="381" spans="1:60" ht="22.5" outlineLevel="1" x14ac:dyDescent="0.2">
      <c r="A381" s="173">
        <v>101</v>
      </c>
      <c r="B381" s="174" t="s">
        <v>1939</v>
      </c>
      <c r="C381" s="187" t="s">
        <v>1940</v>
      </c>
      <c r="D381" s="175" t="s">
        <v>314</v>
      </c>
      <c r="E381" s="176">
        <v>12</v>
      </c>
      <c r="F381" s="177"/>
      <c r="G381" s="178">
        <f>ROUND(E381*F381,2)</f>
        <v>0</v>
      </c>
      <c r="H381" s="158"/>
      <c r="I381" s="157">
        <f>ROUND(E381*H381,2)</f>
        <v>0</v>
      </c>
      <c r="J381" s="158"/>
      <c r="K381" s="157">
        <f>ROUND(E381*J381,2)</f>
        <v>0</v>
      </c>
      <c r="L381" s="157">
        <v>21</v>
      </c>
      <c r="M381" s="157">
        <f>G381*(1+L381/100)</f>
        <v>0</v>
      </c>
      <c r="N381" s="156">
        <v>0</v>
      </c>
      <c r="O381" s="156">
        <f>ROUND(E381*N381,2)</f>
        <v>0</v>
      </c>
      <c r="P381" s="156">
        <v>0</v>
      </c>
      <c r="Q381" s="156">
        <f>ROUND(E381*P381,2)</f>
        <v>0</v>
      </c>
      <c r="R381" s="157"/>
      <c r="S381" s="157" t="s">
        <v>1583</v>
      </c>
      <c r="T381" s="157" t="s">
        <v>1584</v>
      </c>
      <c r="U381" s="157">
        <v>0</v>
      </c>
      <c r="V381" s="157">
        <f>ROUND(E381*U381,2)</f>
        <v>0</v>
      </c>
      <c r="W381" s="157"/>
      <c r="X381" s="157" t="s">
        <v>301</v>
      </c>
      <c r="Y381" s="157" t="s">
        <v>302</v>
      </c>
      <c r="Z381" s="147"/>
      <c r="AA381" s="147"/>
      <c r="AB381" s="147"/>
      <c r="AC381" s="147"/>
      <c r="AD381" s="147"/>
      <c r="AE381" s="147"/>
      <c r="AF381" s="147"/>
      <c r="AG381" s="147" t="s">
        <v>1674</v>
      </c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</row>
    <row r="382" spans="1:60" outlineLevel="2" x14ac:dyDescent="0.2">
      <c r="A382" s="154"/>
      <c r="B382" s="155"/>
      <c r="C382" s="274" t="s">
        <v>1941</v>
      </c>
      <c r="D382" s="275"/>
      <c r="E382" s="275"/>
      <c r="F382" s="275"/>
      <c r="G382" s="275"/>
      <c r="H382" s="157"/>
      <c r="I382" s="157"/>
      <c r="J382" s="157"/>
      <c r="K382" s="157"/>
      <c r="L382" s="157"/>
      <c r="M382" s="157"/>
      <c r="N382" s="156"/>
      <c r="O382" s="156"/>
      <c r="P382" s="156"/>
      <c r="Q382" s="156"/>
      <c r="R382" s="157"/>
      <c r="S382" s="157"/>
      <c r="T382" s="157"/>
      <c r="U382" s="157"/>
      <c r="V382" s="157"/>
      <c r="W382" s="157"/>
      <c r="X382" s="157"/>
      <c r="Y382" s="157"/>
      <c r="Z382" s="147"/>
      <c r="AA382" s="147"/>
      <c r="AB382" s="147"/>
      <c r="AC382" s="147"/>
      <c r="AD382" s="147"/>
      <c r="AE382" s="147"/>
      <c r="AF382" s="147"/>
      <c r="AG382" s="147" t="s">
        <v>319</v>
      </c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</row>
    <row r="383" spans="1:60" outlineLevel="2" x14ac:dyDescent="0.2">
      <c r="A383" s="154"/>
      <c r="B383" s="155"/>
      <c r="C383" s="188" t="s">
        <v>1942</v>
      </c>
      <c r="D383" s="159"/>
      <c r="E383" s="160"/>
      <c r="F383" s="157"/>
      <c r="G383" s="157"/>
      <c r="H383" s="157"/>
      <c r="I383" s="157"/>
      <c r="J383" s="157"/>
      <c r="K383" s="157"/>
      <c r="L383" s="157"/>
      <c r="M383" s="157"/>
      <c r="N383" s="156"/>
      <c r="O383" s="156"/>
      <c r="P383" s="156"/>
      <c r="Q383" s="156"/>
      <c r="R383" s="157"/>
      <c r="S383" s="157"/>
      <c r="T383" s="157"/>
      <c r="U383" s="157"/>
      <c r="V383" s="157"/>
      <c r="W383" s="157"/>
      <c r="X383" s="157"/>
      <c r="Y383" s="157"/>
      <c r="Z383" s="147"/>
      <c r="AA383" s="147"/>
      <c r="AB383" s="147"/>
      <c r="AC383" s="147"/>
      <c r="AD383" s="147"/>
      <c r="AE383" s="147"/>
      <c r="AF383" s="147"/>
      <c r="AG383" s="147" t="s">
        <v>305</v>
      </c>
      <c r="AH383" s="147">
        <v>0</v>
      </c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</row>
    <row r="384" spans="1:60" outlineLevel="3" x14ac:dyDescent="0.2">
      <c r="A384" s="154"/>
      <c r="B384" s="155"/>
      <c r="C384" s="188" t="s">
        <v>1720</v>
      </c>
      <c r="D384" s="159"/>
      <c r="E384" s="160">
        <v>12</v>
      </c>
      <c r="F384" s="157"/>
      <c r="G384" s="157"/>
      <c r="H384" s="157"/>
      <c r="I384" s="157"/>
      <c r="J384" s="157"/>
      <c r="K384" s="157"/>
      <c r="L384" s="157"/>
      <c r="M384" s="157"/>
      <c r="N384" s="156"/>
      <c r="O384" s="156"/>
      <c r="P384" s="156"/>
      <c r="Q384" s="156"/>
      <c r="R384" s="157"/>
      <c r="S384" s="157"/>
      <c r="T384" s="157"/>
      <c r="U384" s="157"/>
      <c r="V384" s="157"/>
      <c r="W384" s="157"/>
      <c r="X384" s="157"/>
      <c r="Y384" s="157"/>
      <c r="Z384" s="147"/>
      <c r="AA384" s="147"/>
      <c r="AB384" s="147"/>
      <c r="AC384" s="147"/>
      <c r="AD384" s="147"/>
      <c r="AE384" s="147"/>
      <c r="AF384" s="147"/>
      <c r="AG384" s="147" t="s">
        <v>305</v>
      </c>
      <c r="AH384" s="147">
        <v>0</v>
      </c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</row>
    <row r="385" spans="1:60" outlineLevel="1" x14ac:dyDescent="0.2">
      <c r="A385" s="173">
        <v>102</v>
      </c>
      <c r="B385" s="174" t="s">
        <v>1943</v>
      </c>
      <c r="C385" s="187" t="s">
        <v>1944</v>
      </c>
      <c r="D385" s="175" t="s">
        <v>314</v>
      </c>
      <c r="E385" s="176">
        <v>3</v>
      </c>
      <c r="F385" s="177"/>
      <c r="G385" s="178">
        <f>ROUND(E385*F385,2)</f>
        <v>0</v>
      </c>
      <c r="H385" s="158"/>
      <c r="I385" s="157">
        <f>ROUND(E385*H385,2)</f>
        <v>0</v>
      </c>
      <c r="J385" s="158"/>
      <c r="K385" s="157">
        <f>ROUND(E385*J385,2)</f>
        <v>0</v>
      </c>
      <c r="L385" s="157">
        <v>21</v>
      </c>
      <c r="M385" s="157">
        <f>G385*(1+L385/100)</f>
        <v>0</v>
      </c>
      <c r="N385" s="156">
        <v>7.5000000000000002E-4</v>
      </c>
      <c r="O385" s="156">
        <f>ROUND(E385*N385,2)</f>
        <v>0</v>
      </c>
      <c r="P385" s="156">
        <v>0</v>
      </c>
      <c r="Q385" s="156">
        <f>ROUND(E385*P385,2)</f>
        <v>0</v>
      </c>
      <c r="R385" s="157"/>
      <c r="S385" s="157" t="s">
        <v>1583</v>
      </c>
      <c r="T385" s="157" t="s">
        <v>1584</v>
      </c>
      <c r="U385" s="157">
        <v>0</v>
      </c>
      <c r="V385" s="157">
        <f>ROUND(E385*U385,2)</f>
        <v>0</v>
      </c>
      <c r="W385" s="157"/>
      <c r="X385" s="157" t="s">
        <v>334</v>
      </c>
      <c r="Y385" s="157" t="s">
        <v>302</v>
      </c>
      <c r="Z385" s="147"/>
      <c r="AA385" s="147"/>
      <c r="AB385" s="147"/>
      <c r="AC385" s="147"/>
      <c r="AD385" s="147"/>
      <c r="AE385" s="147"/>
      <c r="AF385" s="147"/>
      <c r="AG385" s="147" t="s">
        <v>1597</v>
      </c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</row>
    <row r="386" spans="1:60" outlineLevel="2" x14ac:dyDescent="0.2">
      <c r="A386" s="154"/>
      <c r="B386" s="155"/>
      <c r="C386" s="188" t="s">
        <v>1746</v>
      </c>
      <c r="D386" s="159"/>
      <c r="E386" s="160"/>
      <c r="F386" s="157"/>
      <c r="G386" s="157"/>
      <c r="H386" s="157"/>
      <c r="I386" s="157"/>
      <c r="J386" s="157"/>
      <c r="K386" s="157"/>
      <c r="L386" s="157"/>
      <c r="M386" s="157"/>
      <c r="N386" s="156"/>
      <c r="O386" s="156"/>
      <c r="P386" s="156"/>
      <c r="Q386" s="156"/>
      <c r="R386" s="157"/>
      <c r="S386" s="157"/>
      <c r="T386" s="157"/>
      <c r="U386" s="157"/>
      <c r="V386" s="157"/>
      <c r="W386" s="157"/>
      <c r="X386" s="157"/>
      <c r="Y386" s="157"/>
      <c r="Z386" s="147"/>
      <c r="AA386" s="147"/>
      <c r="AB386" s="147"/>
      <c r="AC386" s="147"/>
      <c r="AD386" s="147"/>
      <c r="AE386" s="147"/>
      <c r="AF386" s="147"/>
      <c r="AG386" s="147" t="s">
        <v>305</v>
      </c>
      <c r="AH386" s="147">
        <v>0</v>
      </c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</row>
    <row r="387" spans="1:60" outlineLevel="3" x14ac:dyDescent="0.2">
      <c r="A387" s="154"/>
      <c r="B387" s="155"/>
      <c r="C387" s="188" t="s">
        <v>159</v>
      </c>
      <c r="D387" s="159"/>
      <c r="E387" s="160">
        <v>3</v>
      </c>
      <c r="F387" s="157"/>
      <c r="G387" s="157"/>
      <c r="H387" s="157"/>
      <c r="I387" s="157"/>
      <c r="J387" s="157"/>
      <c r="K387" s="157"/>
      <c r="L387" s="157"/>
      <c r="M387" s="157"/>
      <c r="N387" s="156"/>
      <c r="O387" s="156"/>
      <c r="P387" s="156"/>
      <c r="Q387" s="156"/>
      <c r="R387" s="157"/>
      <c r="S387" s="157"/>
      <c r="T387" s="157"/>
      <c r="U387" s="157"/>
      <c r="V387" s="157"/>
      <c r="W387" s="157"/>
      <c r="X387" s="157"/>
      <c r="Y387" s="157"/>
      <c r="Z387" s="147"/>
      <c r="AA387" s="147"/>
      <c r="AB387" s="147"/>
      <c r="AC387" s="147"/>
      <c r="AD387" s="147"/>
      <c r="AE387" s="147"/>
      <c r="AF387" s="147"/>
      <c r="AG387" s="147" t="s">
        <v>305</v>
      </c>
      <c r="AH387" s="147">
        <v>0</v>
      </c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</row>
    <row r="388" spans="1:60" ht="22.5" outlineLevel="1" x14ac:dyDescent="0.2">
      <c r="A388" s="173">
        <v>103</v>
      </c>
      <c r="B388" s="174" t="s">
        <v>1945</v>
      </c>
      <c r="C388" s="187" t="s">
        <v>1946</v>
      </c>
      <c r="D388" s="175" t="s">
        <v>314</v>
      </c>
      <c r="E388" s="176">
        <v>3</v>
      </c>
      <c r="F388" s="177"/>
      <c r="G388" s="178">
        <f>ROUND(E388*F388,2)</f>
        <v>0</v>
      </c>
      <c r="H388" s="158"/>
      <c r="I388" s="157">
        <f>ROUND(E388*H388,2)</f>
        <v>0</v>
      </c>
      <c r="J388" s="158"/>
      <c r="K388" s="157">
        <f>ROUND(E388*J388,2)</f>
        <v>0</v>
      </c>
      <c r="L388" s="157">
        <v>21</v>
      </c>
      <c r="M388" s="157">
        <f>G388*(1+L388/100)</f>
        <v>0</v>
      </c>
      <c r="N388" s="156">
        <v>8.4999999999999995E-4</v>
      </c>
      <c r="O388" s="156">
        <f>ROUND(E388*N388,2)</f>
        <v>0</v>
      </c>
      <c r="P388" s="156">
        <v>0</v>
      </c>
      <c r="Q388" s="156">
        <f>ROUND(E388*P388,2)</f>
        <v>0</v>
      </c>
      <c r="R388" s="157"/>
      <c r="S388" s="157" t="s">
        <v>1583</v>
      </c>
      <c r="T388" s="157" t="s">
        <v>1584</v>
      </c>
      <c r="U388" s="157">
        <v>0</v>
      </c>
      <c r="V388" s="157">
        <f>ROUND(E388*U388,2)</f>
        <v>0</v>
      </c>
      <c r="W388" s="157"/>
      <c r="X388" s="157" t="s">
        <v>334</v>
      </c>
      <c r="Y388" s="157" t="s">
        <v>302</v>
      </c>
      <c r="Z388" s="147"/>
      <c r="AA388" s="147"/>
      <c r="AB388" s="147"/>
      <c r="AC388" s="147"/>
      <c r="AD388" s="147"/>
      <c r="AE388" s="147"/>
      <c r="AF388" s="147"/>
      <c r="AG388" s="147" t="s">
        <v>1597</v>
      </c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</row>
    <row r="389" spans="1:60" outlineLevel="2" x14ac:dyDescent="0.2">
      <c r="A389" s="154"/>
      <c r="B389" s="155"/>
      <c r="C389" s="188" t="s">
        <v>1746</v>
      </c>
      <c r="D389" s="159"/>
      <c r="E389" s="160"/>
      <c r="F389" s="157"/>
      <c r="G389" s="157"/>
      <c r="H389" s="157"/>
      <c r="I389" s="157"/>
      <c r="J389" s="157"/>
      <c r="K389" s="157"/>
      <c r="L389" s="157"/>
      <c r="M389" s="157"/>
      <c r="N389" s="156"/>
      <c r="O389" s="156"/>
      <c r="P389" s="156"/>
      <c r="Q389" s="156"/>
      <c r="R389" s="157"/>
      <c r="S389" s="157"/>
      <c r="T389" s="157"/>
      <c r="U389" s="157"/>
      <c r="V389" s="157"/>
      <c r="W389" s="157"/>
      <c r="X389" s="157"/>
      <c r="Y389" s="157"/>
      <c r="Z389" s="147"/>
      <c r="AA389" s="147"/>
      <c r="AB389" s="147"/>
      <c r="AC389" s="147"/>
      <c r="AD389" s="147"/>
      <c r="AE389" s="147"/>
      <c r="AF389" s="147"/>
      <c r="AG389" s="147" t="s">
        <v>305</v>
      </c>
      <c r="AH389" s="147">
        <v>0</v>
      </c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</row>
    <row r="390" spans="1:60" outlineLevel="3" x14ac:dyDescent="0.2">
      <c r="A390" s="154"/>
      <c r="B390" s="155"/>
      <c r="C390" s="188" t="s">
        <v>159</v>
      </c>
      <c r="D390" s="159"/>
      <c r="E390" s="160">
        <v>3</v>
      </c>
      <c r="F390" s="157"/>
      <c r="G390" s="157"/>
      <c r="H390" s="157"/>
      <c r="I390" s="157"/>
      <c r="J390" s="157"/>
      <c r="K390" s="157"/>
      <c r="L390" s="157"/>
      <c r="M390" s="157"/>
      <c r="N390" s="156"/>
      <c r="O390" s="156"/>
      <c r="P390" s="156"/>
      <c r="Q390" s="156"/>
      <c r="R390" s="157"/>
      <c r="S390" s="157"/>
      <c r="T390" s="157"/>
      <c r="U390" s="157"/>
      <c r="V390" s="157"/>
      <c r="W390" s="157"/>
      <c r="X390" s="157"/>
      <c r="Y390" s="157"/>
      <c r="Z390" s="147"/>
      <c r="AA390" s="147"/>
      <c r="AB390" s="147"/>
      <c r="AC390" s="147"/>
      <c r="AD390" s="147"/>
      <c r="AE390" s="147"/>
      <c r="AF390" s="147"/>
      <c r="AG390" s="147" t="s">
        <v>305</v>
      </c>
      <c r="AH390" s="147">
        <v>0</v>
      </c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</row>
    <row r="391" spans="1:60" outlineLevel="1" x14ac:dyDescent="0.2">
      <c r="A391" s="173">
        <v>104</v>
      </c>
      <c r="B391" s="174" t="s">
        <v>1947</v>
      </c>
      <c r="C391" s="187" t="s">
        <v>1948</v>
      </c>
      <c r="D391" s="175" t="s">
        <v>314</v>
      </c>
      <c r="E391" s="176">
        <v>3</v>
      </c>
      <c r="F391" s="177"/>
      <c r="G391" s="178">
        <f>ROUND(E391*F391,2)</f>
        <v>0</v>
      </c>
      <c r="H391" s="158"/>
      <c r="I391" s="157">
        <f>ROUND(E391*H391,2)</f>
        <v>0</v>
      </c>
      <c r="J391" s="158"/>
      <c r="K391" s="157">
        <f>ROUND(E391*J391,2)</f>
        <v>0</v>
      </c>
      <c r="L391" s="157">
        <v>21</v>
      </c>
      <c r="M391" s="157">
        <f>G391*(1+L391/100)</f>
        <v>0</v>
      </c>
      <c r="N391" s="156">
        <v>8.4999999999999995E-4</v>
      </c>
      <c r="O391" s="156">
        <f>ROUND(E391*N391,2)</f>
        <v>0</v>
      </c>
      <c r="P391" s="156">
        <v>0</v>
      </c>
      <c r="Q391" s="156">
        <f>ROUND(E391*P391,2)</f>
        <v>0</v>
      </c>
      <c r="R391" s="157"/>
      <c r="S391" s="157" t="s">
        <v>1583</v>
      </c>
      <c r="T391" s="157" t="s">
        <v>1584</v>
      </c>
      <c r="U391" s="157">
        <v>0</v>
      </c>
      <c r="V391" s="157">
        <f>ROUND(E391*U391,2)</f>
        <v>0</v>
      </c>
      <c r="W391" s="157"/>
      <c r="X391" s="157" t="s">
        <v>334</v>
      </c>
      <c r="Y391" s="157" t="s">
        <v>302</v>
      </c>
      <c r="Z391" s="147"/>
      <c r="AA391" s="147"/>
      <c r="AB391" s="147"/>
      <c r="AC391" s="147"/>
      <c r="AD391" s="147"/>
      <c r="AE391" s="147"/>
      <c r="AF391" s="147"/>
      <c r="AG391" s="147" t="s">
        <v>1597</v>
      </c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</row>
    <row r="392" spans="1:60" outlineLevel="2" x14ac:dyDescent="0.2">
      <c r="A392" s="154"/>
      <c r="B392" s="155"/>
      <c r="C392" s="188" t="s">
        <v>1746</v>
      </c>
      <c r="D392" s="159"/>
      <c r="E392" s="160"/>
      <c r="F392" s="157"/>
      <c r="G392" s="157"/>
      <c r="H392" s="157"/>
      <c r="I392" s="157"/>
      <c r="J392" s="157"/>
      <c r="K392" s="157"/>
      <c r="L392" s="157"/>
      <c r="M392" s="157"/>
      <c r="N392" s="156"/>
      <c r="O392" s="156"/>
      <c r="P392" s="156"/>
      <c r="Q392" s="156"/>
      <c r="R392" s="157"/>
      <c r="S392" s="157"/>
      <c r="T392" s="157"/>
      <c r="U392" s="157"/>
      <c r="V392" s="157"/>
      <c r="W392" s="157"/>
      <c r="X392" s="157"/>
      <c r="Y392" s="157"/>
      <c r="Z392" s="147"/>
      <c r="AA392" s="147"/>
      <c r="AB392" s="147"/>
      <c r="AC392" s="147"/>
      <c r="AD392" s="147"/>
      <c r="AE392" s="147"/>
      <c r="AF392" s="147"/>
      <c r="AG392" s="147" t="s">
        <v>305</v>
      </c>
      <c r="AH392" s="147">
        <v>0</v>
      </c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</row>
    <row r="393" spans="1:60" outlineLevel="3" x14ac:dyDescent="0.2">
      <c r="A393" s="154"/>
      <c r="B393" s="155"/>
      <c r="C393" s="188" t="s">
        <v>159</v>
      </c>
      <c r="D393" s="159"/>
      <c r="E393" s="160">
        <v>3</v>
      </c>
      <c r="F393" s="157"/>
      <c r="G393" s="157"/>
      <c r="H393" s="157"/>
      <c r="I393" s="157"/>
      <c r="J393" s="157"/>
      <c r="K393" s="157"/>
      <c r="L393" s="157"/>
      <c r="M393" s="157"/>
      <c r="N393" s="156"/>
      <c r="O393" s="156"/>
      <c r="P393" s="156"/>
      <c r="Q393" s="156"/>
      <c r="R393" s="157"/>
      <c r="S393" s="157"/>
      <c r="T393" s="157"/>
      <c r="U393" s="157"/>
      <c r="V393" s="157"/>
      <c r="W393" s="157"/>
      <c r="X393" s="157"/>
      <c r="Y393" s="157"/>
      <c r="Z393" s="147"/>
      <c r="AA393" s="147"/>
      <c r="AB393" s="147"/>
      <c r="AC393" s="147"/>
      <c r="AD393" s="147"/>
      <c r="AE393" s="147"/>
      <c r="AF393" s="147"/>
      <c r="AG393" s="147" t="s">
        <v>305</v>
      </c>
      <c r="AH393" s="147">
        <v>0</v>
      </c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</row>
    <row r="394" spans="1:60" ht="22.5" outlineLevel="1" x14ac:dyDescent="0.2">
      <c r="A394" s="173">
        <v>105</v>
      </c>
      <c r="B394" s="174" t="s">
        <v>1949</v>
      </c>
      <c r="C394" s="187" t="s">
        <v>1950</v>
      </c>
      <c r="D394" s="175" t="s">
        <v>314</v>
      </c>
      <c r="E394" s="176">
        <v>3</v>
      </c>
      <c r="F394" s="177"/>
      <c r="G394" s="178">
        <f>ROUND(E394*F394,2)</f>
        <v>0</v>
      </c>
      <c r="H394" s="158"/>
      <c r="I394" s="157">
        <f>ROUND(E394*H394,2)</f>
        <v>0</v>
      </c>
      <c r="J394" s="158"/>
      <c r="K394" s="157">
        <f>ROUND(E394*J394,2)</f>
        <v>0</v>
      </c>
      <c r="L394" s="157">
        <v>21</v>
      </c>
      <c r="M394" s="157">
        <f>G394*(1+L394/100)</f>
        <v>0</v>
      </c>
      <c r="N394" s="156">
        <v>7.5000000000000002E-4</v>
      </c>
      <c r="O394" s="156">
        <f>ROUND(E394*N394,2)</f>
        <v>0</v>
      </c>
      <c r="P394" s="156">
        <v>0</v>
      </c>
      <c r="Q394" s="156">
        <f>ROUND(E394*P394,2)</f>
        <v>0</v>
      </c>
      <c r="R394" s="157"/>
      <c r="S394" s="157" t="s">
        <v>1583</v>
      </c>
      <c r="T394" s="157" t="s">
        <v>1584</v>
      </c>
      <c r="U394" s="157">
        <v>0</v>
      </c>
      <c r="V394" s="157">
        <f>ROUND(E394*U394,2)</f>
        <v>0</v>
      </c>
      <c r="W394" s="157"/>
      <c r="X394" s="157" t="s">
        <v>334</v>
      </c>
      <c r="Y394" s="157" t="s">
        <v>302</v>
      </c>
      <c r="Z394" s="147"/>
      <c r="AA394" s="147"/>
      <c r="AB394" s="147"/>
      <c r="AC394" s="147"/>
      <c r="AD394" s="147"/>
      <c r="AE394" s="147"/>
      <c r="AF394" s="147"/>
      <c r="AG394" s="147" t="s">
        <v>1597</v>
      </c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</row>
    <row r="395" spans="1:60" outlineLevel="2" x14ac:dyDescent="0.2">
      <c r="A395" s="154"/>
      <c r="B395" s="155"/>
      <c r="C395" s="188" t="s">
        <v>1746</v>
      </c>
      <c r="D395" s="159"/>
      <c r="E395" s="160"/>
      <c r="F395" s="157"/>
      <c r="G395" s="157"/>
      <c r="H395" s="157"/>
      <c r="I395" s="157"/>
      <c r="J395" s="157"/>
      <c r="K395" s="157"/>
      <c r="L395" s="157"/>
      <c r="M395" s="157"/>
      <c r="N395" s="156"/>
      <c r="O395" s="156"/>
      <c r="P395" s="156"/>
      <c r="Q395" s="156"/>
      <c r="R395" s="157"/>
      <c r="S395" s="157"/>
      <c r="T395" s="157"/>
      <c r="U395" s="157"/>
      <c r="V395" s="157"/>
      <c r="W395" s="157"/>
      <c r="X395" s="157"/>
      <c r="Y395" s="157"/>
      <c r="Z395" s="147"/>
      <c r="AA395" s="147"/>
      <c r="AB395" s="147"/>
      <c r="AC395" s="147"/>
      <c r="AD395" s="147"/>
      <c r="AE395" s="147"/>
      <c r="AF395" s="147"/>
      <c r="AG395" s="147" t="s">
        <v>305</v>
      </c>
      <c r="AH395" s="147">
        <v>0</v>
      </c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</row>
    <row r="396" spans="1:60" outlineLevel="3" x14ac:dyDescent="0.2">
      <c r="A396" s="154"/>
      <c r="B396" s="155"/>
      <c r="C396" s="188" t="s">
        <v>159</v>
      </c>
      <c r="D396" s="159"/>
      <c r="E396" s="160">
        <v>3</v>
      </c>
      <c r="F396" s="157"/>
      <c r="G396" s="157"/>
      <c r="H396" s="157"/>
      <c r="I396" s="157"/>
      <c r="J396" s="157"/>
      <c r="K396" s="157"/>
      <c r="L396" s="157"/>
      <c r="M396" s="157"/>
      <c r="N396" s="156"/>
      <c r="O396" s="156"/>
      <c r="P396" s="156"/>
      <c r="Q396" s="156"/>
      <c r="R396" s="157"/>
      <c r="S396" s="157"/>
      <c r="T396" s="157"/>
      <c r="U396" s="157"/>
      <c r="V396" s="157"/>
      <c r="W396" s="157"/>
      <c r="X396" s="157"/>
      <c r="Y396" s="157"/>
      <c r="Z396" s="147"/>
      <c r="AA396" s="147"/>
      <c r="AB396" s="147"/>
      <c r="AC396" s="147"/>
      <c r="AD396" s="147"/>
      <c r="AE396" s="147"/>
      <c r="AF396" s="147"/>
      <c r="AG396" s="147" t="s">
        <v>305</v>
      </c>
      <c r="AH396" s="147">
        <v>0</v>
      </c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</row>
    <row r="397" spans="1:60" ht="22.5" outlineLevel="1" x14ac:dyDescent="0.2">
      <c r="A397" s="173">
        <v>106</v>
      </c>
      <c r="B397" s="174" t="s">
        <v>1951</v>
      </c>
      <c r="C397" s="187" t="s">
        <v>1952</v>
      </c>
      <c r="D397" s="175" t="s">
        <v>314</v>
      </c>
      <c r="E397" s="176">
        <v>8</v>
      </c>
      <c r="F397" s="177"/>
      <c r="G397" s="178">
        <f>ROUND(E397*F397,2)</f>
        <v>0</v>
      </c>
      <c r="H397" s="158"/>
      <c r="I397" s="157">
        <f>ROUND(E397*H397,2)</f>
        <v>0</v>
      </c>
      <c r="J397" s="158"/>
      <c r="K397" s="157">
        <f>ROUND(E397*J397,2)</f>
        <v>0</v>
      </c>
      <c r="L397" s="157">
        <v>21</v>
      </c>
      <c r="M397" s="157">
        <f>G397*(1+L397/100)</f>
        <v>0</v>
      </c>
      <c r="N397" s="156">
        <v>0</v>
      </c>
      <c r="O397" s="156">
        <f>ROUND(E397*N397,2)</f>
        <v>0</v>
      </c>
      <c r="P397" s="156">
        <v>0</v>
      </c>
      <c r="Q397" s="156">
        <f>ROUND(E397*P397,2)</f>
        <v>0</v>
      </c>
      <c r="R397" s="157"/>
      <c r="S397" s="157" t="s">
        <v>1583</v>
      </c>
      <c r="T397" s="157" t="s">
        <v>1584</v>
      </c>
      <c r="U397" s="157">
        <v>0</v>
      </c>
      <c r="V397" s="157">
        <f>ROUND(E397*U397,2)</f>
        <v>0</v>
      </c>
      <c r="W397" s="157"/>
      <c r="X397" s="157" t="s">
        <v>301</v>
      </c>
      <c r="Y397" s="157" t="s">
        <v>302</v>
      </c>
      <c r="Z397" s="147"/>
      <c r="AA397" s="147"/>
      <c r="AB397" s="147"/>
      <c r="AC397" s="147"/>
      <c r="AD397" s="147"/>
      <c r="AE397" s="147"/>
      <c r="AF397" s="147"/>
      <c r="AG397" s="147" t="s">
        <v>1674</v>
      </c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</row>
    <row r="398" spans="1:60" outlineLevel="2" x14ac:dyDescent="0.2">
      <c r="A398" s="154"/>
      <c r="B398" s="155"/>
      <c r="C398" s="274" t="s">
        <v>1953</v>
      </c>
      <c r="D398" s="275"/>
      <c r="E398" s="275"/>
      <c r="F398" s="275"/>
      <c r="G398" s="275"/>
      <c r="H398" s="157"/>
      <c r="I398" s="157"/>
      <c r="J398" s="157"/>
      <c r="K398" s="157"/>
      <c r="L398" s="157"/>
      <c r="M398" s="157"/>
      <c r="N398" s="156"/>
      <c r="O398" s="156"/>
      <c r="P398" s="156"/>
      <c r="Q398" s="156"/>
      <c r="R398" s="157"/>
      <c r="S398" s="157"/>
      <c r="T398" s="157"/>
      <c r="U398" s="157"/>
      <c r="V398" s="157"/>
      <c r="W398" s="157"/>
      <c r="X398" s="157"/>
      <c r="Y398" s="157"/>
      <c r="Z398" s="147"/>
      <c r="AA398" s="147"/>
      <c r="AB398" s="147"/>
      <c r="AC398" s="147"/>
      <c r="AD398" s="147"/>
      <c r="AE398" s="147"/>
      <c r="AF398" s="147"/>
      <c r="AG398" s="147" t="s">
        <v>319</v>
      </c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</row>
    <row r="399" spans="1:60" outlineLevel="2" x14ac:dyDescent="0.2">
      <c r="A399" s="154"/>
      <c r="B399" s="155"/>
      <c r="C399" s="188" t="s">
        <v>1911</v>
      </c>
      <c r="D399" s="159"/>
      <c r="E399" s="160"/>
      <c r="F399" s="157"/>
      <c r="G399" s="157"/>
      <c r="H399" s="157"/>
      <c r="I399" s="157"/>
      <c r="J399" s="157"/>
      <c r="K399" s="157"/>
      <c r="L399" s="157"/>
      <c r="M399" s="157"/>
      <c r="N399" s="156"/>
      <c r="O399" s="156"/>
      <c r="P399" s="156"/>
      <c r="Q399" s="156"/>
      <c r="R399" s="157"/>
      <c r="S399" s="157"/>
      <c r="T399" s="157"/>
      <c r="U399" s="157"/>
      <c r="V399" s="157"/>
      <c r="W399" s="157"/>
      <c r="X399" s="157"/>
      <c r="Y399" s="157"/>
      <c r="Z399" s="147"/>
      <c r="AA399" s="147"/>
      <c r="AB399" s="147"/>
      <c r="AC399" s="147"/>
      <c r="AD399" s="147"/>
      <c r="AE399" s="147"/>
      <c r="AF399" s="147"/>
      <c r="AG399" s="147" t="s">
        <v>305</v>
      </c>
      <c r="AH399" s="147">
        <v>0</v>
      </c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</row>
    <row r="400" spans="1:60" outlineLevel="3" x14ac:dyDescent="0.2">
      <c r="A400" s="154"/>
      <c r="B400" s="155"/>
      <c r="C400" s="188" t="s">
        <v>182</v>
      </c>
      <c r="D400" s="159"/>
      <c r="E400" s="160">
        <v>8</v>
      </c>
      <c r="F400" s="157"/>
      <c r="G400" s="157"/>
      <c r="H400" s="157"/>
      <c r="I400" s="157"/>
      <c r="J400" s="157"/>
      <c r="K400" s="157"/>
      <c r="L400" s="157"/>
      <c r="M400" s="157"/>
      <c r="N400" s="156"/>
      <c r="O400" s="156"/>
      <c r="P400" s="156"/>
      <c r="Q400" s="156"/>
      <c r="R400" s="157"/>
      <c r="S400" s="157"/>
      <c r="T400" s="157"/>
      <c r="U400" s="157"/>
      <c r="V400" s="157"/>
      <c r="W400" s="157"/>
      <c r="X400" s="157"/>
      <c r="Y400" s="157"/>
      <c r="Z400" s="147"/>
      <c r="AA400" s="147"/>
      <c r="AB400" s="147"/>
      <c r="AC400" s="147"/>
      <c r="AD400" s="147"/>
      <c r="AE400" s="147"/>
      <c r="AF400" s="147"/>
      <c r="AG400" s="147" t="s">
        <v>305</v>
      </c>
      <c r="AH400" s="147">
        <v>0</v>
      </c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</row>
    <row r="401" spans="1:60" ht="22.5" outlineLevel="1" x14ac:dyDescent="0.2">
      <c r="A401" s="173">
        <v>107</v>
      </c>
      <c r="B401" s="174" t="s">
        <v>1954</v>
      </c>
      <c r="C401" s="187" t="s">
        <v>1955</v>
      </c>
      <c r="D401" s="175" t="s">
        <v>314</v>
      </c>
      <c r="E401" s="176">
        <v>8</v>
      </c>
      <c r="F401" s="177"/>
      <c r="G401" s="178">
        <f>ROUND(E401*F401,2)</f>
        <v>0</v>
      </c>
      <c r="H401" s="158"/>
      <c r="I401" s="157">
        <f>ROUND(E401*H401,2)</f>
        <v>0</v>
      </c>
      <c r="J401" s="158"/>
      <c r="K401" s="157">
        <f>ROUND(E401*J401,2)</f>
        <v>0</v>
      </c>
      <c r="L401" s="157">
        <v>21</v>
      </c>
      <c r="M401" s="157">
        <f>G401*(1+L401/100)</f>
        <v>0</v>
      </c>
      <c r="N401" s="156">
        <v>5.0000000000000001E-4</v>
      </c>
      <c r="O401" s="156">
        <f>ROUND(E401*N401,2)</f>
        <v>0</v>
      </c>
      <c r="P401" s="156">
        <v>0</v>
      </c>
      <c r="Q401" s="156">
        <f>ROUND(E401*P401,2)</f>
        <v>0</v>
      </c>
      <c r="R401" s="157"/>
      <c r="S401" s="157" t="s">
        <v>1583</v>
      </c>
      <c r="T401" s="157" t="s">
        <v>1584</v>
      </c>
      <c r="U401" s="157">
        <v>0</v>
      </c>
      <c r="V401" s="157">
        <f>ROUND(E401*U401,2)</f>
        <v>0</v>
      </c>
      <c r="W401" s="157"/>
      <c r="X401" s="157" t="s">
        <v>334</v>
      </c>
      <c r="Y401" s="157" t="s">
        <v>302</v>
      </c>
      <c r="Z401" s="147"/>
      <c r="AA401" s="147"/>
      <c r="AB401" s="147"/>
      <c r="AC401" s="147"/>
      <c r="AD401" s="147"/>
      <c r="AE401" s="147"/>
      <c r="AF401" s="147"/>
      <c r="AG401" s="147" t="s">
        <v>1597</v>
      </c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</row>
    <row r="402" spans="1:60" outlineLevel="2" x14ac:dyDescent="0.2">
      <c r="A402" s="154"/>
      <c r="B402" s="155"/>
      <c r="C402" s="188" t="s">
        <v>1911</v>
      </c>
      <c r="D402" s="159"/>
      <c r="E402" s="160"/>
      <c r="F402" s="157"/>
      <c r="G402" s="157"/>
      <c r="H402" s="157"/>
      <c r="I402" s="157"/>
      <c r="J402" s="157"/>
      <c r="K402" s="157"/>
      <c r="L402" s="157"/>
      <c r="M402" s="157"/>
      <c r="N402" s="156"/>
      <c r="O402" s="156"/>
      <c r="P402" s="156"/>
      <c r="Q402" s="156"/>
      <c r="R402" s="157"/>
      <c r="S402" s="157"/>
      <c r="T402" s="157"/>
      <c r="U402" s="157"/>
      <c r="V402" s="157"/>
      <c r="W402" s="157"/>
      <c r="X402" s="157"/>
      <c r="Y402" s="157"/>
      <c r="Z402" s="147"/>
      <c r="AA402" s="147"/>
      <c r="AB402" s="147"/>
      <c r="AC402" s="147"/>
      <c r="AD402" s="147"/>
      <c r="AE402" s="147"/>
      <c r="AF402" s="147"/>
      <c r="AG402" s="147" t="s">
        <v>305</v>
      </c>
      <c r="AH402" s="147">
        <v>0</v>
      </c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</row>
    <row r="403" spans="1:60" outlineLevel="3" x14ac:dyDescent="0.2">
      <c r="A403" s="154"/>
      <c r="B403" s="155"/>
      <c r="C403" s="188" t="s">
        <v>182</v>
      </c>
      <c r="D403" s="159"/>
      <c r="E403" s="160">
        <v>8</v>
      </c>
      <c r="F403" s="157"/>
      <c r="G403" s="157"/>
      <c r="H403" s="157"/>
      <c r="I403" s="157"/>
      <c r="J403" s="157"/>
      <c r="K403" s="157"/>
      <c r="L403" s="157"/>
      <c r="M403" s="157"/>
      <c r="N403" s="156"/>
      <c r="O403" s="156"/>
      <c r="P403" s="156"/>
      <c r="Q403" s="156"/>
      <c r="R403" s="157"/>
      <c r="S403" s="157"/>
      <c r="T403" s="157"/>
      <c r="U403" s="157"/>
      <c r="V403" s="157"/>
      <c r="W403" s="157"/>
      <c r="X403" s="157"/>
      <c r="Y403" s="157"/>
      <c r="Z403" s="147"/>
      <c r="AA403" s="147"/>
      <c r="AB403" s="147"/>
      <c r="AC403" s="147"/>
      <c r="AD403" s="147"/>
      <c r="AE403" s="147"/>
      <c r="AF403" s="147"/>
      <c r="AG403" s="147" t="s">
        <v>305</v>
      </c>
      <c r="AH403" s="147">
        <v>0</v>
      </c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</row>
    <row r="404" spans="1:60" ht="22.5" outlineLevel="1" x14ac:dyDescent="0.2">
      <c r="A404" s="173">
        <v>108</v>
      </c>
      <c r="B404" s="174" t="s">
        <v>1956</v>
      </c>
      <c r="C404" s="187" t="s">
        <v>1957</v>
      </c>
      <c r="D404" s="175" t="s">
        <v>314</v>
      </c>
      <c r="E404" s="176">
        <v>6</v>
      </c>
      <c r="F404" s="177"/>
      <c r="G404" s="178">
        <f>ROUND(E404*F404,2)</f>
        <v>0</v>
      </c>
      <c r="H404" s="158"/>
      <c r="I404" s="157">
        <f>ROUND(E404*H404,2)</f>
        <v>0</v>
      </c>
      <c r="J404" s="158"/>
      <c r="K404" s="157">
        <f>ROUND(E404*J404,2)</f>
        <v>0</v>
      </c>
      <c r="L404" s="157">
        <v>21</v>
      </c>
      <c r="M404" s="157">
        <f>G404*(1+L404/100)</f>
        <v>0</v>
      </c>
      <c r="N404" s="156">
        <v>0</v>
      </c>
      <c r="O404" s="156">
        <f>ROUND(E404*N404,2)</f>
        <v>0</v>
      </c>
      <c r="P404" s="156">
        <v>0</v>
      </c>
      <c r="Q404" s="156">
        <f>ROUND(E404*P404,2)</f>
        <v>0</v>
      </c>
      <c r="R404" s="157"/>
      <c r="S404" s="157" t="s">
        <v>1583</v>
      </c>
      <c r="T404" s="157" t="s">
        <v>1584</v>
      </c>
      <c r="U404" s="157">
        <v>0</v>
      </c>
      <c r="V404" s="157">
        <f>ROUND(E404*U404,2)</f>
        <v>0</v>
      </c>
      <c r="W404" s="157"/>
      <c r="X404" s="157" t="s">
        <v>301</v>
      </c>
      <c r="Y404" s="157" t="s">
        <v>302</v>
      </c>
      <c r="Z404" s="147"/>
      <c r="AA404" s="147"/>
      <c r="AB404" s="147"/>
      <c r="AC404" s="147"/>
      <c r="AD404" s="147"/>
      <c r="AE404" s="147"/>
      <c r="AF404" s="147"/>
      <c r="AG404" s="147" t="s">
        <v>1674</v>
      </c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</row>
    <row r="405" spans="1:60" outlineLevel="2" x14ac:dyDescent="0.2">
      <c r="A405" s="154"/>
      <c r="B405" s="155"/>
      <c r="C405" s="274" t="s">
        <v>1958</v>
      </c>
      <c r="D405" s="275"/>
      <c r="E405" s="275"/>
      <c r="F405" s="275"/>
      <c r="G405" s="275"/>
      <c r="H405" s="157"/>
      <c r="I405" s="157"/>
      <c r="J405" s="157"/>
      <c r="K405" s="157"/>
      <c r="L405" s="157"/>
      <c r="M405" s="157"/>
      <c r="N405" s="156"/>
      <c r="O405" s="156"/>
      <c r="P405" s="156"/>
      <c r="Q405" s="156"/>
      <c r="R405" s="157"/>
      <c r="S405" s="157"/>
      <c r="T405" s="157"/>
      <c r="U405" s="157"/>
      <c r="V405" s="157"/>
      <c r="W405" s="157"/>
      <c r="X405" s="157"/>
      <c r="Y405" s="157"/>
      <c r="Z405" s="147"/>
      <c r="AA405" s="147"/>
      <c r="AB405" s="147"/>
      <c r="AC405" s="147"/>
      <c r="AD405" s="147"/>
      <c r="AE405" s="147"/>
      <c r="AF405" s="147"/>
      <c r="AG405" s="147" t="s">
        <v>319</v>
      </c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</row>
    <row r="406" spans="1:60" outlineLevel="2" x14ac:dyDescent="0.2">
      <c r="A406" s="154"/>
      <c r="B406" s="155"/>
      <c r="C406" s="188" t="s">
        <v>1898</v>
      </c>
      <c r="D406" s="159"/>
      <c r="E406" s="160"/>
      <c r="F406" s="157"/>
      <c r="G406" s="157"/>
      <c r="H406" s="157"/>
      <c r="I406" s="157"/>
      <c r="J406" s="157"/>
      <c r="K406" s="157"/>
      <c r="L406" s="157"/>
      <c r="M406" s="157"/>
      <c r="N406" s="156"/>
      <c r="O406" s="156"/>
      <c r="P406" s="156"/>
      <c r="Q406" s="156"/>
      <c r="R406" s="157"/>
      <c r="S406" s="157"/>
      <c r="T406" s="157"/>
      <c r="U406" s="157"/>
      <c r="V406" s="157"/>
      <c r="W406" s="157"/>
      <c r="X406" s="157"/>
      <c r="Y406" s="157"/>
      <c r="Z406" s="147"/>
      <c r="AA406" s="147"/>
      <c r="AB406" s="147"/>
      <c r="AC406" s="147"/>
      <c r="AD406" s="147"/>
      <c r="AE406" s="147"/>
      <c r="AF406" s="147"/>
      <c r="AG406" s="147" t="s">
        <v>305</v>
      </c>
      <c r="AH406" s="147">
        <v>0</v>
      </c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</row>
    <row r="407" spans="1:60" outlineLevel="3" x14ac:dyDescent="0.2">
      <c r="A407" s="154"/>
      <c r="B407" s="155"/>
      <c r="C407" s="188" t="s">
        <v>169</v>
      </c>
      <c r="D407" s="159"/>
      <c r="E407" s="160">
        <v>6</v>
      </c>
      <c r="F407" s="157"/>
      <c r="G407" s="157"/>
      <c r="H407" s="157"/>
      <c r="I407" s="157"/>
      <c r="J407" s="157"/>
      <c r="K407" s="157"/>
      <c r="L407" s="157"/>
      <c r="M407" s="157"/>
      <c r="N407" s="156"/>
      <c r="O407" s="156"/>
      <c r="P407" s="156"/>
      <c r="Q407" s="156"/>
      <c r="R407" s="157"/>
      <c r="S407" s="157"/>
      <c r="T407" s="157"/>
      <c r="U407" s="157"/>
      <c r="V407" s="157"/>
      <c r="W407" s="157"/>
      <c r="X407" s="157"/>
      <c r="Y407" s="157"/>
      <c r="Z407" s="147"/>
      <c r="AA407" s="147"/>
      <c r="AB407" s="147"/>
      <c r="AC407" s="147"/>
      <c r="AD407" s="147"/>
      <c r="AE407" s="147"/>
      <c r="AF407" s="147"/>
      <c r="AG407" s="147" t="s">
        <v>305</v>
      </c>
      <c r="AH407" s="147">
        <v>0</v>
      </c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</row>
    <row r="408" spans="1:60" ht="22.5" outlineLevel="1" x14ac:dyDescent="0.2">
      <c r="A408" s="173">
        <v>109</v>
      </c>
      <c r="B408" s="174" t="s">
        <v>1959</v>
      </c>
      <c r="C408" s="187" t="s">
        <v>1960</v>
      </c>
      <c r="D408" s="175" t="s">
        <v>314</v>
      </c>
      <c r="E408" s="176">
        <v>6</v>
      </c>
      <c r="F408" s="177"/>
      <c r="G408" s="178">
        <f>ROUND(E408*F408,2)</f>
        <v>0</v>
      </c>
      <c r="H408" s="158"/>
      <c r="I408" s="157">
        <f>ROUND(E408*H408,2)</f>
        <v>0</v>
      </c>
      <c r="J408" s="158"/>
      <c r="K408" s="157">
        <f>ROUND(E408*J408,2)</f>
        <v>0</v>
      </c>
      <c r="L408" s="157">
        <v>21</v>
      </c>
      <c r="M408" s="157">
        <f>G408*(1+L408/100)</f>
        <v>0</v>
      </c>
      <c r="N408" s="156">
        <v>5.0000000000000001E-4</v>
      </c>
      <c r="O408" s="156">
        <f>ROUND(E408*N408,2)</f>
        <v>0</v>
      </c>
      <c r="P408" s="156">
        <v>0</v>
      </c>
      <c r="Q408" s="156">
        <f>ROUND(E408*P408,2)</f>
        <v>0</v>
      </c>
      <c r="R408" s="157"/>
      <c r="S408" s="157" t="s">
        <v>1583</v>
      </c>
      <c r="T408" s="157" t="s">
        <v>1584</v>
      </c>
      <c r="U408" s="157">
        <v>0</v>
      </c>
      <c r="V408" s="157">
        <f>ROUND(E408*U408,2)</f>
        <v>0</v>
      </c>
      <c r="W408" s="157"/>
      <c r="X408" s="157" t="s">
        <v>334</v>
      </c>
      <c r="Y408" s="157" t="s">
        <v>302</v>
      </c>
      <c r="Z408" s="147"/>
      <c r="AA408" s="147"/>
      <c r="AB408" s="147"/>
      <c r="AC408" s="147"/>
      <c r="AD408" s="147"/>
      <c r="AE408" s="147"/>
      <c r="AF408" s="147"/>
      <c r="AG408" s="147" t="s">
        <v>1597</v>
      </c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</row>
    <row r="409" spans="1:60" outlineLevel="2" x14ac:dyDescent="0.2">
      <c r="A409" s="154"/>
      <c r="B409" s="155"/>
      <c r="C409" s="188" t="s">
        <v>1898</v>
      </c>
      <c r="D409" s="159"/>
      <c r="E409" s="160"/>
      <c r="F409" s="157"/>
      <c r="G409" s="157"/>
      <c r="H409" s="157"/>
      <c r="I409" s="157"/>
      <c r="J409" s="157"/>
      <c r="K409" s="157"/>
      <c r="L409" s="157"/>
      <c r="M409" s="157"/>
      <c r="N409" s="156"/>
      <c r="O409" s="156"/>
      <c r="P409" s="156"/>
      <c r="Q409" s="156"/>
      <c r="R409" s="157"/>
      <c r="S409" s="157"/>
      <c r="T409" s="157"/>
      <c r="U409" s="157"/>
      <c r="V409" s="157"/>
      <c r="W409" s="157"/>
      <c r="X409" s="157"/>
      <c r="Y409" s="157"/>
      <c r="Z409" s="147"/>
      <c r="AA409" s="147"/>
      <c r="AB409" s="147"/>
      <c r="AC409" s="147"/>
      <c r="AD409" s="147"/>
      <c r="AE409" s="147"/>
      <c r="AF409" s="147"/>
      <c r="AG409" s="147" t="s">
        <v>305</v>
      </c>
      <c r="AH409" s="147">
        <v>0</v>
      </c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</row>
    <row r="410" spans="1:60" outlineLevel="3" x14ac:dyDescent="0.2">
      <c r="A410" s="154"/>
      <c r="B410" s="155"/>
      <c r="C410" s="188" t="s">
        <v>169</v>
      </c>
      <c r="D410" s="159"/>
      <c r="E410" s="160">
        <v>6</v>
      </c>
      <c r="F410" s="157"/>
      <c r="G410" s="157"/>
      <c r="H410" s="157"/>
      <c r="I410" s="157"/>
      <c r="J410" s="157"/>
      <c r="K410" s="157"/>
      <c r="L410" s="157"/>
      <c r="M410" s="157"/>
      <c r="N410" s="156"/>
      <c r="O410" s="156"/>
      <c r="P410" s="156"/>
      <c r="Q410" s="156"/>
      <c r="R410" s="157"/>
      <c r="S410" s="157"/>
      <c r="T410" s="157"/>
      <c r="U410" s="157"/>
      <c r="V410" s="157"/>
      <c r="W410" s="157"/>
      <c r="X410" s="157"/>
      <c r="Y410" s="157"/>
      <c r="Z410" s="147"/>
      <c r="AA410" s="147"/>
      <c r="AB410" s="147"/>
      <c r="AC410" s="147"/>
      <c r="AD410" s="147"/>
      <c r="AE410" s="147"/>
      <c r="AF410" s="147"/>
      <c r="AG410" s="147" t="s">
        <v>305</v>
      </c>
      <c r="AH410" s="147">
        <v>0</v>
      </c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</row>
    <row r="411" spans="1:60" ht="22.5" outlineLevel="1" x14ac:dyDescent="0.2">
      <c r="A411" s="173">
        <v>110</v>
      </c>
      <c r="B411" s="174" t="s">
        <v>1961</v>
      </c>
      <c r="C411" s="187" t="s">
        <v>1962</v>
      </c>
      <c r="D411" s="175" t="s">
        <v>314</v>
      </c>
      <c r="E411" s="176">
        <v>4</v>
      </c>
      <c r="F411" s="177"/>
      <c r="G411" s="178">
        <f>ROUND(E411*F411,2)</f>
        <v>0</v>
      </c>
      <c r="H411" s="158"/>
      <c r="I411" s="157">
        <f>ROUND(E411*H411,2)</f>
        <v>0</v>
      </c>
      <c r="J411" s="158"/>
      <c r="K411" s="157">
        <f>ROUND(E411*J411,2)</f>
        <v>0</v>
      </c>
      <c r="L411" s="157">
        <v>21</v>
      </c>
      <c r="M411" s="157">
        <f>G411*(1+L411/100)</f>
        <v>0</v>
      </c>
      <c r="N411" s="156">
        <v>0</v>
      </c>
      <c r="O411" s="156">
        <f>ROUND(E411*N411,2)</f>
        <v>0</v>
      </c>
      <c r="P411" s="156">
        <v>0</v>
      </c>
      <c r="Q411" s="156">
        <f>ROUND(E411*P411,2)</f>
        <v>0</v>
      </c>
      <c r="R411" s="157"/>
      <c r="S411" s="157" t="s">
        <v>1583</v>
      </c>
      <c r="T411" s="157" t="s">
        <v>1584</v>
      </c>
      <c r="U411" s="157">
        <v>0</v>
      </c>
      <c r="V411" s="157">
        <f>ROUND(E411*U411,2)</f>
        <v>0</v>
      </c>
      <c r="W411" s="157"/>
      <c r="X411" s="157" t="s">
        <v>301</v>
      </c>
      <c r="Y411" s="157" t="s">
        <v>302</v>
      </c>
      <c r="Z411" s="147"/>
      <c r="AA411" s="147"/>
      <c r="AB411" s="147"/>
      <c r="AC411" s="147"/>
      <c r="AD411" s="147"/>
      <c r="AE411" s="147"/>
      <c r="AF411" s="147"/>
      <c r="AG411" s="147" t="s">
        <v>1674</v>
      </c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</row>
    <row r="412" spans="1:60" outlineLevel="2" x14ac:dyDescent="0.2">
      <c r="A412" s="154"/>
      <c r="B412" s="155"/>
      <c r="C412" s="274" t="s">
        <v>1963</v>
      </c>
      <c r="D412" s="275"/>
      <c r="E412" s="275"/>
      <c r="F412" s="275"/>
      <c r="G412" s="275"/>
      <c r="H412" s="157"/>
      <c r="I412" s="157"/>
      <c r="J412" s="157"/>
      <c r="K412" s="157"/>
      <c r="L412" s="157"/>
      <c r="M412" s="157"/>
      <c r="N412" s="156"/>
      <c r="O412" s="156"/>
      <c r="P412" s="156"/>
      <c r="Q412" s="156"/>
      <c r="R412" s="157"/>
      <c r="S412" s="157"/>
      <c r="T412" s="157"/>
      <c r="U412" s="157"/>
      <c r="V412" s="157"/>
      <c r="W412" s="157"/>
      <c r="X412" s="157"/>
      <c r="Y412" s="157"/>
      <c r="Z412" s="147"/>
      <c r="AA412" s="147"/>
      <c r="AB412" s="147"/>
      <c r="AC412" s="147"/>
      <c r="AD412" s="147"/>
      <c r="AE412" s="147"/>
      <c r="AF412" s="147"/>
      <c r="AG412" s="147" t="s">
        <v>319</v>
      </c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</row>
    <row r="413" spans="1:60" outlineLevel="2" x14ac:dyDescent="0.2">
      <c r="A413" s="154"/>
      <c r="B413" s="155"/>
      <c r="C413" s="188" t="s">
        <v>1964</v>
      </c>
      <c r="D413" s="159"/>
      <c r="E413" s="160"/>
      <c r="F413" s="157"/>
      <c r="G413" s="157"/>
      <c r="H413" s="157"/>
      <c r="I413" s="157"/>
      <c r="J413" s="157"/>
      <c r="K413" s="157"/>
      <c r="L413" s="157"/>
      <c r="M413" s="157"/>
      <c r="N413" s="156"/>
      <c r="O413" s="156"/>
      <c r="P413" s="156"/>
      <c r="Q413" s="156"/>
      <c r="R413" s="157"/>
      <c r="S413" s="157"/>
      <c r="T413" s="157"/>
      <c r="U413" s="157"/>
      <c r="V413" s="157"/>
      <c r="W413" s="157"/>
      <c r="X413" s="157"/>
      <c r="Y413" s="157"/>
      <c r="Z413" s="147"/>
      <c r="AA413" s="147"/>
      <c r="AB413" s="147"/>
      <c r="AC413" s="147"/>
      <c r="AD413" s="147"/>
      <c r="AE413" s="147"/>
      <c r="AF413" s="147"/>
      <c r="AG413" s="147" t="s">
        <v>305</v>
      </c>
      <c r="AH413" s="147">
        <v>0</v>
      </c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</row>
    <row r="414" spans="1:60" outlineLevel="3" x14ac:dyDescent="0.2">
      <c r="A414" s="154"/>
      <c r="B414" s="155"/>
      <c r="C414" s="188" t="s">
        <v>163</v>
      </c>
      <c r="D414" s="159"/>
      <c r="E414" s="160">
        <v>4</v>
      </c>
      <c r="F414" s="157"/>
      <c r="G414" s="157"/>
      <c r="H414" s="157"/>
      <c r="I414" s="157"/>
      <c r="J414" s="157"/>
      <c r="K414" s="157"/>
      <c r="L414" s="157"/>
      <c r="M414" s="157"/>
      <c r="N414" s="156"/>
      <c r="O414" s="156"/>
      <c r="P414" s="156"/>
      <c r="Q414" s="156"/>
      <c r="R414" s="157"/>
      <c r="S414" s="157"/>
      <c r="T414" s="157"/>
      <c r="U414" s="157"/>
      <c r="V414" s="157"/>
      <c r="W414" s="157"/>
      <c r="X414" s="157"/>
      <c r="Y414" s="157"/>
      <c r="Z414" s="147"/>
      <c r="AA414" s="147"/>
      <c r="AB414" s="147"/>
      <c r="AC414" s="147"/>
      <c r="AD414" s="147"/>
      <c r="AE414" s="147"/>
      <c r="AF414" s="147"/>
      <c r="AG414" s="147" t="s">
        <v>305</v>
      </c>
      <c r="AH414" s="147">
        <v>0</v>
      </c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</row>
    <row r="415" spans="1:60" ht="22.5" outlineLevel="1" x14ac:dyDescent="0.2">
      <c r="A415" s="173">
        <v>111</v>
      </c>
      <c r="B415" s="174" t="s">
        <v>1965</v>
      </c>
      <c r="C415" s="187" t="s">
        <v>1966</v>
      </c>
      <c r="D415" s="175" t="s">
        <v>314</v>
      </c>
      <c r="E415" s="176">
        <v>4</v>
      </c>
      <c r="F415" s="177"/>
      <c r="G415" s="178">
        <f>ROUND(E415*F415,2)</f>
        <v>0</v>
      </c>
      <c r="H415" s="158"/>
      <c r="I415" s="157">
        <f>ROUND(E415*H415,2)</f>
        <v>0</v>
      </c>
      <c r="J415" s="158"/>
      <c r="K415" s="157">
        <f>ROUND(E415*J415,2)</f>
        <v>0</v>
      </c>
      <c r="L415" s="157">
        <v>21</v>
      </c>
      <c r="M415" s="157">
        <f>G415*(1+L415/100)</f>
        <v>0</v>
      </c>
      <c r="N415" s="156">
        <v>5.0000000000000001E-4</v>
      </c>
      <c r="O415" s="156">
        <f>ROUND(E415*N415,2)</f>
        <v>0</v>
      </c>
      <c r="P415" s="156">
        <v>0</v>
      </c>
      <c r="Q415" s="156">
        <f>ROUND(E415*P415,2)</f>
        <v>0</v>
      </c>
      <c r="R415" s="157"/>
      <c r="S415" s="157" t="s">
        <v>1583</v>
      </c>
      <c r="T415" s="157" t="s">
        <v>1584</v>
      </c>
      <c r="U415" s="157">
        <v>0</v>
      </c>
      <c r="V415" s="157">
        <f>ROUND(E415*U415,2)</f>
        <v>0</v>
      </c>
      <c r="W415" s="157"/>
      <c r="X415" s="157" t="s">
        <v>334</v>
      </c>
      <c r="Y415" s="157" t="s">
        <v>302</v>
      </c>
      <c r="Z415" s="147"/>
      <c r="AA415" s="147"/>
      <c r="AB415" s="147"/>
      <c r="AC415" s="147"/>
      <c r="AD415" s="147"/>
      <c r="AE415" s="147"/>
      <c r="AF415" s="147"/>
      <c r="AG415" s="147" t="s">
        <v>1597</v>
      </c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</row>
    <row r="416" spans="1:60" outlineLevel="2" x14ac:dyDescent="0.2">
      <c r="A416" s="154"/>
      <c r="B416" s="155"/>
      <c r="C416" s="188" t="s">
        <v>1964</v>
      </c>
      <c r="D416" s="159"/>
      <c r="E416" s="160"/>
      <c r="F416" s="157"/>
      <c r="G416" s="157"/>
      <c r="H416" s="157"/>
      <c r="I416" s="157"/>
      <c r="J416" s="157"/>
      <c r="K416" s="157"/>
      <c r="L416" s="157"/>
      <c r="M416" s="157"/>
      <c r="N416" s="156"/>
      <c r="O416" s="156"/>
      <c r="P416" s="156"/>
      <c r="Q416" s="156"/>
      <c r="R416" s="157"/>
      <c r="S416" s="157"/>
      <c r="T416" s="157"/>
      <c r="U416" s="157"/>
      <c r="V416" s="157"/>
      <c r="W416" s="157"/>
      <c r="X416" s="157"/>
      <c r="Y416" s="157"/>
      <c r="Z416" s="147"/>
      <c r="AA416" s="147"/>
      <c r="AB416" s="147"/>
      <c r="AC416" s="147"/>
      <c r="AD416" s="147"/>
      <c r="AE416" s="147"/>
      <c r="AF416" s="147"/>
      <c r="AG416" s="147" t="s">
        <v>305</v>
      </c>
      <c r="AH416" s="147">
        <v>0</v>
      </c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</row>
    <row r="417" spans="1:60" outlineLevel="3" x14ac:dyDescent="0.2">
      <c r="A417" s="154"/>
      <c r="B417" s="155"/>
      <c r="C417" s="188" t="s">
        <v>163</v>
      </c>
      <c r="D417" s="159"/>
      <c r="E417" s="160">
        <v>4</v>
      </c>
      <c r="F417" s="157"/>
      <c r="G417" s="157"/>
      <c r="H417" s="157"/>
      <c r="I417" s="157"/>
      <c r="J417" s="157"/>
      <c r="K417" s="157"/>
      <c r="L417" s="157"/>
      <c r="M417" s="157"/>
      <c r="N417" s="156"/>
      <c r="O417" s="156"/>
      <c r="P417" s="156"/>
      <c r="Q417" s="156"/>
      <c r="R417" s="157"/>
      <c r="S417" s="157"/>
      <c r="T417" s="157"/>
      <c r="U417" s="157"/>
      <c r="V417" s="157"/>
      <c r="W417" s="157"/>
      <c r="X417" s="157"/>
      <c r="Y417" s="157"/>
      <c r="Z417" s="147"/>
      <c r="AA417" s="147"/>
      <c r="AB417" s="147"/>
      <c r="AC417" s="147"/>
      <c r="AD417" s="147"/>
      <c r="AE417" s="147"/>
      <c r="AF417" s="147"/>
      <c r="AG417" s="147" t="s">
        <v>305</v>
      </c>
      <c r="AH417" s="147">
        <v>0</v>
      </c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</row>
    <row r="418" spans="1:60" outlineLevel="1" x14ac:dyDescent="0.2">
      <c r="A418" s="173">
        <v>112</v>
      </c>
      <c r="B418" s="174" t="s">
        <v>1967</v>
      </c>
      <c r="C418" s="187" t="s">
        <v>1968</v>
      </c>
      <c r="D418" s="175" t="s">
        <v>314</v>
      </c>
      <c r="E418" s="176">
        <v>3</v>
      </c>
      <c r="F418" s="177"/>
      <c r="G418" s="178">
        <f>ROUND(E418*F418,2)</f>
        <v>0</v>
      </c>
      <c r="H418" s="158"/>
      <c r="I418" s="157">
        <f>ROUND(E418*H418,2)</f>
        <v>0</v>
      </c>
      <c r="J418" s="158"/>
      <c r="K418" s="157">
        <f>ROUND(E418*J418,2)</f>
        <v>0</v>
      </c>
      <c r="L418" s="157">
        <v>21</v>
      </c>
      <c r="M418" s="157">
        <f>G418*(1+L418/100)</f>
        <v>0</v>
      </c>
      <c r="N418" s="156">
        <v>0</v>
      </c>
      <c r="O418" s="156">
        <f>ROUND(E418*N418,2)</f>
        <v>0</v>
      </c>
      <c r="P418" s="156">
        <v>0</v>
      </c>
      <c r="Q418" s="156">
        <f>ROUND(E418*P418,2)</f>
        <v>0</v>
      </c>
      <c r="R418" s="157"/>
      <c r="S418" s="157" t="s">
        <v>1583</v>
      </c>
      <c r="T418" s="157" t="s">
        <v>1584</v>
      </c>
      <c r="U418" s="157">
        <v>0</v>
      </c>
      <c r="V418" s="157">
        <f>ROUND(E418*U418,2)</f>
        <v>0</v>
      </c>
      <c r="W418" s="157"/>
      <c r="X418" s="157" t="s">
        <v>301</v>
      </c>
      <c r="Y418" s="157" t="s">
        <v>302</v>
      </c>
      <c r="Z418" s="147"/>
      <c r="AA418" s="147"/>
      <c r="AB418" s="147"/>
      <c r="AC418" s="147"/>
      <c r="AD418" s="147"/>
      <c r="AE418" s="147"/>
      <c r="AF418" s="147"/>
      <c r="AG418" s="147" t="s">
        <v>1674</v>
      </c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</row>
    <row r="419" spans="1:60" outlineLevel="2" x14ac:dyDescent="0.2">
      <c r="A419" s="154"/>
      <c r="B419" s="155"/>
      <c r="C419" s="274" t="s">
        <v>1969</v>
      </c>
      <c r="D419" s="275"/>
      <c r="E419" s="275"/>
      <c r="F419" s="275"/>
      <c r="G419" s="275"/>
      <c r="H419" s="157"/>
      <c r="I419" s="157"/>
      <c r="J419" s="157"/>
      <c r="K419" s="157"/>
      <c r="L419" s="157"/>
      <c r="M419" s="157"/>
      <c r="N419" s="156"/>
      <c r="O419" s="156"/>
      <c r="P419" s="156"/>
      <c r="Q419" s="156"/>
      <c r="R419" s="157"/>
      <c r="S419" s="157"/>
      <c r="T419" s="157"/>
      <c r="U419" s="157"/>
      <c r="V419" s="157"/>
      <c r="W419" s="157"/>
      <c r="X419" s="157"/>
      <c r="Y419" s="157"/>
      <c r="Z419" s="147"/>
      <c r="AA419" s="147"/>
      <c r="AB419" s="147"/>
      <c r="AC419" s="147"/>
      <c r="AD419" s="147"/>
      <c r="AE419" s="147"/>
      <c r="AF419" s="147"/>
      <c r="AG419" s="147" t="s">
        <v>319</v>
      </c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</row>
    <row r="420" spans="1:60" outlineLevel="2" x14ac:dyDescent="0.2">
      <c r="A420" s="154"/>
      <c r="B420" s="155"/>
      <c r="C420" s="188" t="s">
        <v>1746</v>
      </c>
      <c r="D420" s="159"/>
      <c r="E420" s="160"/>
      <c r="F420" s="157"/>
      <c r="G420" s="157"/>
      <c r="H420" s="157"/>
      <c r="I420" s="157"/>
      <c r="J420" s="157"/>
      <c r="K420" s="157"/>
      <c r="L420" s="157"/>
      <c r="M420" s="157"/>
      <c r="N420" s="156"/>
      <c r="O420" s="156"/>
      <c r="P420" s="156"/>
      <c r="Q420" s="156"/>
      <c r="R420" s="157"/>
      <c r="S420" s="157"/>
      <c r="T420" s="157"/>
      <c r="U420" s="157"/>
      <c r="V420" s="157"/>
      <c r="W420" s="157"/>
      <c r="X420" s="157"/>
      <c r="Y420" s="157"/>
      <c r="Z420" s="147"/>
      <c r="AA420" s="147"/>
      <c r="AB420" s="147"/>
      <c r="AC420" s="147"/>
      <c r="AD420" s="147"/>
      <c r="AE420" s="147"/>
      <c r="AF420" s="147"/>
      <c r="AG420" s="147" t="s">
        <v>305</v>
      </c>
      <c r="AH420" s="147">
        <v>0</v>
      </c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</row>
    <row r="421" spans="1:60" outlineLevel="3" x14ac:dyDescent="0.2">
      <c r="A421" s="154"/>
      <c r="B421" s="155"/>
      <c r="C421" s="188" t="s">
        <v>159</v>
      </c>
      <c r="D421" s="159"/>
      <c r="E421" s="160">
        <v>3</v>
      </c>
      <c r="F421" s="157"/>
      <c r="G421" s="157"/>
      <c r="H421" s="157"/>
      <c r="I421" s="157"/>
      <c r="J421" s="157"/>
      <c r="K421" s="157"/>
      <c r="L421" s="157"/>
      <c r="M421" s="157"/>
      <c r="N421" s="156"/>
      <c r="O421" s="156"/>
      <c r="P421" s="156"/>
      <c r="Q421" s="156"/>
      <c r="R421" s="157"/>
      <c r="S421" s="157"/>
      <c r="T421" s="157"/>
      <c r="U421" s="157"/>
      <c r="V421" s="157"/>
      <c r="W421" s="157"/>
      <c r="X421" s="157"/>
      <c r="Y421" s="157"/>
      <c r="Z421" s="147"/>
      <c r="AA421" s="147"/>
      <c r="AB421" s="147"/>
      <c r="AC421" s="147"/>
      <c r="AD421" s="147"/>
      <c r="AE421" s="147"/>
      <c r="AF421" s="147"/>
      <c r="AG421" s="147" t="s">
        <v>305</v>
      </c>
      <c r="AH421" s="147">
        <v>0</v>
      </c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</row>
    <row r="422" spans="1:60" outlineLevel="1" x14ac:dyDescent="0.2">
      <c r="A422" s="173">
        <v>113</v>
      </c>
      <c r="B422" s="174" t="s">
        <v>1970</v>
      </c>
      <c r="C422" s="187" t="s">
        <v>1971</v>
      </c>
      <c r="D422" s="175" t="s">
        <v>1972</v>
      </c>
      <c r="E422" s="176">
        <v>3</v>
      </c>
      <c r="F422" s="177"/>
      <c r="G422" s="178">
        <f>ROUND(E422*F422,2)</f>
        <v>0</v>
      </c>
      <c r="H422" s="158"/>
      <c r="I422" s="157">
        <f>ROUND(E422*H422,2)</f>
        <v>0</v>
      </c>
      <c r="J422" s="158"/>
      <c r="K422" s="157">
        <f>ROUND(E422*J422,2)</f>
        <v>0</v>
      </c>
      <c r="L422" s="157">
        <v>21</v>
      </c>
      <c r="M422" s="157">
        <f>G422*(1+L422/100)</f>
        <v>0</v>
      </c>
      <c r="N422" s="156">
        <v>7.4999999999999997E-3</v>
      </c>
      <c r="O422" s="156">
        <f>ROUND(E422*N422,2)</f>
        <v>0.02</v>
      </c>
      <c r="P422" s="156">
        <v>0</v>
      </c>
      <c r="Q422" s="156">
        <f>ROUND(E422*P422,2)</f>
        <v>0</v>
      </c>
      <c r="R422" s="157"/>
      <c r="S422" s="157" t="s">
        <v>1583</v>
      </c>
      <c r="T422" s="157" t="s">
        <v>1584</v>
      </c>
      <c r="U422" s="157">
        <v>0</v>
      </c>
      <c r="V422" s="157">
        <f>ROUND(E422*U422,2)</f>
        <v>0</v>
      </c>
      <c r="W422" s="157"/>
      <c r="X422" s="157" t="s">
        <v>334</v>
      </c>
      <c r="Y422" s="157" t="s">
        <v>302</v>
      </c>
      <c r="Z422" s="147"/>
      <c r="AA422" s="147"/>
      <c r="AB422" s="147"/>
      <c r="AC422" s="147"/>
      <c r="AD422" s="147"/>
      <c r="AE422" s="147"/>
      <c r="AF422" s="147"/>
      <c r="AG422" s="147" t="s">
        <v>1597</v>
      </c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</row>
    <row r="423" spans="1:60" outlineLevel="2" x14ac:dyDescent="0.2">
      <c r="A423" s="154"/>
      <c r="B423" s="155"/>
      <c r="C423" s="188" t="s">
        <v>1746</v>
      </c>
      <c r="D423" s="159"/>
      <c r="E423" s="160"/>
      <c r="F423" s="157"/>
      <c r="G423" s="157"/>
      <c r="H423" s="157"/>
      <c r="I423" s="157"/>
      <c r="J423" s="157"/>
      <c r="K423" s="157"/>
      <c r="L423" s="157"/>
      <c r="M423" s="157"/>
      <c r="N423" s="156"/>
      <c r="O423" s="156"/>
      <c r="P423" s="156"/>
      <c r="Q423" s="156"/>
      <c r="R423" s="157"/>
      <c r="S423" s="157"/>
      <c r="T423" s="157"/>
      <c r="U423" s="157"/>
      <c r="V423" s="157"/>
      <c r="W423" s="157"/>
      <c r="X423" s="157"/>
      <c r="Y423" s="157"/>
      <c r="Z423" s="147"/>
      <c r="AA423" s="147"/>
      <c r="AB423" s="147"/>
      <c r="AC423" s="147"/>
      <c r="AD423" s="147"/>
      <c r="AE423" s="147"/>
      <c r="AF423" s="147"/>
      <c r="AG423" s="147" t="s">
        <v>305</v>
      </c>
      <c r="AH423" s="147">
        <v>0</v>
      </c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</row>
    <row r="424" spans="1:60" outlineLevel="3" x14ac:dyDescent="0.2">
      <c r="A424" s="154"/>
      <c r="B424" s="155"/>
      <c r="C424" s="188" t="s">
        <v>159</v>
      </c>
      <c r="D424" s="159"/>
      <c r="E424" s="160">
        <v>3</v>
      </c>
      <c r="F424" s="157"/>
      <c r="G424" s="157"/>
      <c r="H424" s="157"/>
      <c r="I424" s="157"/>
      <c r="J424" s="157"/>
      <c r="K424" s="157"/>
      <c r="L424" s="157"/>
      <c r="M424" s="157"/>
      <c r="N424" s="156"/>
      <c r="O424" s="156"/>
      <c r="P424" s="156"/>
      <c r="Q424" s="156"/>
      <c r="R424" s="157"/>
      <c r="S424" s="157"/>
      <c r="T424" s="157"/>
      <c r="U424" s="157"/>
      <c r="V424" s="157"/>
      <c r="W424" s="157"/>
      <c r="X424" s="157"/>
      <c r="Y424" s="157"/>
      <c r="Z424" s="147"/>
      <c r="AA424" s="147"/>
      <c r="AB424" s="147"/>
      <c r="AC424" s="147"/>
      <c r="AD424" s="147"/>
      <c r="AE424" s="147"/>
      <c r="AF424" s="147"/>
      <c r="AG424" s="147" t="s">
        <v>305</v>
      </c>
      <c r="AH424" s="147">
        <v>0</v>
      </c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</row>
    <row r="425" spans="1:60" ht="22.5" outlineLevel="1" x14ac:dyDescent="0.2">
      <c r="A425" s="173">
        <v>114</v>
      </c>
      <c r="B425" s="174" t="s">
        <v>1973</v>
      </c>
      <c r="C425" s="187" t="s">
        <v>1974</v>
      </c>
      <c r="D425" s="175" t="s">
        <v>314</v>
      </c>
      <c r="E425" s="176">
        <v>12</v>
      </c>
      <c r="F425" s="177"/>
      <c r="G425" s="178">
        <f>ROUND(E425*F425,2)</f>
        <v>0</v>
      </c>
      <c r="H425" s="158"/>
      <c r="I425" s="157">
        <f>ROUND(E425*H425,2)</f>
        <v>0</v>
      </c>
      <c r="J425" s="158"/>
      <c r="K425" s="157">
        <f>ROUND(E425*J425,2)</f>
        <v>0</v>
      </c>
      <c r="L425" s="157">
        <v>21</v>
      </c>
      <c r="M425" s="157">
        <f>G425*(1+L425/100)</f>
        <v>0</v>
      </c>
      <c r="N425" s="156">
        <v>0</v>
      </c>
      <c r="O425" s="156">
        <f>ROUND(E425*N425,2)</f>
        <v>0</v>
      </c>
      <c r="P425" s="156">
        <v>0</v>
      </c>
      <c r="Q425" s="156">
        <f>ROUND(E425*P425,2)</f>
        <v>0</v>
      </c>
      <c r="R425" s="157"/>
      <c r="S425" s="157" t="s">
        <v>1583</v>
      </c>
      <c r="T425" s="157" t="s">
        <v>1584</v>
      </c>
      <c r="U425" s="157">
        <v>0</v>
      </c>
      <c r="V425" s="157">
        <f>ROUND(E425*U425,2)</f>
        <v>0</v>
      </c>
      <c r="W425" s="157"/>
      <c r="X425" s="157" t="s">
        <v>301</v>
      </c>
      <c r="Y425" s="157" t="s">
        <v>302</v>
      </c>
      <c r="Z425" s="147"/>
      <c r="AA425" s="147"/>
      <c r="AB425" s="147"/>
      <c r="AC425" s="147"/>
      <c r="AD425" s="147"/>
      <c r="AE425" s="147"/>
      <c r="AF425" s="147"/>
      <c r="AG425" s="147" t="s">
        <v>1674</v>
      </c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</row>
    <row r="426" spans="1:60" outlineLevel="2" x14ac:dyDescent="0.2">
      <c r="A426" s="154"/>
      <c r="B426" s="155"/>
      <c r="C426" s="274" t="s">
        <v>1975</v>
      </c>
      <c r="D426" s="275"/>
      <c r="E426" s="275"/>
      <c r="F426" s="275"/>
      <c r="G426" s="275"/>
      <c r="H426" s="157"/>
      <c r="I426" s="157"/>
      <c r="J426" s="157"/>
      <c r="K426" s="157"/>
      <c r="L426" s="157"/>
      <c r="M426" s="157"/>
      <c r="N426" s="156"/>
      <c r="O426" s="156"/>
      <c r="P426" s="156"/>
      <c r="Q426" s="156"/>
      <c r="R426" s="157"/>
      <c r="S426" s="157"/>
      <c r="T426" s="157"/>
      <c r="U426" s="157"/>
      <c r="V426" s="157"/>
      <c r="W426" s="157"/>
      <c r="X426" s="157"/>
      <c r="Y426" s="157"/>
      <c r="Z426" s="147"/>
      <c r="AA426" s="147"/>
      <c r="AB426" s="147"/>
      <c r="AC426" s="147"/>
      <c r="AD426" s="147"/>
      <c r="AE426" s="147"/>
      <c r="AF426" s="147"/>
      <c r="AG426" s="147" t="s">
        <v>319</v>
      </c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</row>
    <row r="427" spans="1:60" outlineLevel="2" x14ac:dyDescent="0.2">
      <c r="A427" s="154"/>
      <c r="B427" s="155"/>
      <c r="C427" s="188" t="s">
        <v>1976</v>
      </c>
      <c r="D427" s="159"/>
      <c r="E427" s="160"/>
      <c r="F427" s="157"/>
      <c r="G427" s="157"/>
      <c r="H427" s="157"/>
      <c r="I427" s="157"/>
      <c r="J427" s="157"/>
      <c r="K427" s="157"/>
      <c r="L427" s="157"/>
      <c r="M427" s="157"/>
      <c r="N427" s="156"/>
      <c r="O427" s="156"/>
      <c r="P427" s="156"/>
      <c r="Q427" s="156"/>
      <c r="R427" s="157"/>
      <c r="S427" s="157"/>
      <c r="T427" s="157"/>
      <c r="U427" s="157"/>
      <c r="V427" s="157"/>
      <c r="W427" s="157"/>
      <c r="X427" s="157"/>
      <c r="Y427" s="157"/>
      <c r="Z427" s="147"/>
      <c r="AA427" s="147"/>
      <c r="AB427" s="147"/>
      <c r="AC427" s="147"/>
      <c r="AD427" s="147"/>
      <c r="AE427" s="147"/>
      <c r="AF427" s="147"/>
      <c r="AG427" s="147" t="s">
        <v>305</v>
      </c>
      <c r="AH427" s="147">
        <v>0</v>
      </c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</row>
    <row r="428" spans="1:60" outlineLevel="3" x14ac:dyDescent="0.2">
      <c r="A428" s="154"/>
      <c r="B428" s="155"/>
      <c r="C428" s="188" t="s">
        <v>1720</v>
      </c>
      <c r="D428" s="159"/>
      <c r="E428" s="160">
        <v>12</v>
      </c>
      <c r="F428" s="157"/>
      <c r="G428" s="157"/>
      <c r="H428" s="157"/>
      <c r="I428" s="157"/>
      <c r="J428" s="157"/>
      <c r="K428" s="157"/>
      <c r="L428" s="157"/>
      <c r="M428" s="157"/>
      <c r="N428" s="156"/>
      <c r="O428" s="156"/>
      <c r="P428" s="156"/>
      <c r="Q428" s="156"/>
      <c r="R428" s="157"/>
      <c r="S428" s="157"/>
      <c r="T428" s="157"/>
      <c r="U428" s="157"/>
      <c r="V428" s="157"/>
      <c r="W428" s="157"/>
      <c r="X428" s="157"/>
      <c r="Y428" s="157"/>
      <c r="Z428" s="147"/>
      <c r="AA428" s="147"/>
      <c r="AB428" s="147"/>
      <c r="AC428" s="147"/>
      <c r="AD428" s="147"/>
      <c r="AE428" s="147"/>
      <c r="AF428" s="147"/>
      <c r="AG428" s="147" t="s">
        <v>305</v>
      </c>
      <c r="AH428" s="147">
        <v>0</v>
      </c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</row>
    <row r="429" spans="1:60" ht="22.5" outlineLevel="1" x14ac:dyDescent="0.2">
      <c r="A429" s="173">
        <v>115</v>
      </c>
      <c r="B429" s="174" t="s">
        <v>1977</v>
      </c>
      <c r="C429" s="187" t="s">
        <v>1978</v>
      </c>
      <c r="D429" s="175" t="s">
        <v>314</v>
      </c>
      <c r="E429" s="176">
        <v>6</v>
      </c>
      <c r="F429" s="177"/>
      <c r="G429" s="178">
        <f>ROUND(E429*F429,2)</f>
        <v>0</v>
      </c>
      <c r="H429" s="158"/>
      <c r="I429" s="157">
        <f>ROUND(E429*H429,2)</f>
        <v>0</v>
      </c>
      <c r="J429" s="158"/>
      <c r="K429" s="157">
        <f>ROUND(E429*J429,2)</f>
        <v>0</v>
      </c>
      <c r="L429" s="157">
        <v>21</v>
      </c>
      <c r="M429" s="157">
        <f>G429*(1+L429/100)</f>
        <v>0</v>
      </c>
      <c r="N429" s="156">
        <v>8.0000000000000004E-4</v>
      </c>
      <c r="O429" s="156">
        <f>ROUND(E429*N429,2)</f>
        <v>0</v>
      </c>
      <c r="P429" s="156">
        <v>0</v>
      </c>
      <c r="Q429" s="156">
        <f>ROUND(E429*P429,2)</f>
        <v>0</v>
      </c>
      <c r="R429" s="157"/>
      <c r="S429" s="157" t="s">
        <v>1583</v>
      </c>
      <c r="T429" s="157" t="s">
        <v>1584</v>
      </c>
      <c r="U429" s="157">
        <v>0</v>
      </c>
      <c r="V429" s="157">
        <f>ROUND(E429*U429,2)</f>
        <v>0</v>
      </c>
      <c r="W429" s="157"/>
      <c r="X429" s="157" t="s">
        <v>334</v>
      </c>
      <c r="Y429" s="157" t="s">
        <v>302</v>
      </c>
      <c r="Z429" s="147"/>
      <c r="AA429" s="147"/>
      <c r="AB429" s="147"/>
      <c r="AC429" s="147"/>
      <c r="AD429" s="147"/>
      <c r="AE429" s="147"/>
      <c r="AF429" s="147"/>
      <c r="AG429" s="147" t="s">
        <v>1597</v>
      </c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</row>
    <row r="430" spans="1:60" outlineLevel="2" x14ac:dyDescent="0.2">
      <c r="A430" s="154"/>
      <c r="B430" s="155"/>
      <c r="C430" s="188" t="s">
        <v>1736</v>
      </c>
      <c r="D430" s="159"/>
      <c r="E430" s="160"/>
      <c r="F430" s="157"/>
      <c r="G430" s="157"/>
      <c r="H430" s="157"/>
      <c r="I430" s="157"/>
      <c r="J430" s="157"/>
      <c r="K430" s="157"/>
      <c r="L430" s="157"/>
      <c r="M430" s="157"/>
      <c r="N430" s="156"/>
      <c r="O430" s="156"/>
      <c r="P430" s="156"/>
      <c r="Q430" s="156"/>
      <c r="R430" s="157"/>
      <c r="S430" s="157"/>
      <c r="T430" s="157"/>
      <c r="U430" s="157"/>
      <c r="V430" s="157"/>
      <c r="W430" s="157"/>
      <c r="X430" s="157"/>
      <c r="Y430" s="157"/>
      <c r="Z430" s="147"/>
      <c r="AA430" s="147"/>
      <c r="AB430" s="147"/>
      <c r="AC430" s="147"/>
      <c r="AD430" s="147"/>
      <c r="AE430" s="147"/>
      <c r="AF430" s="147"/>
      <c r="AG430" s="147" t="s">
        <v>305</v>
      </c>
      <c r="AH430" s="147">
        <v>0</v>
      </c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</row>
    <row r="431" spans="1:60" outlineLevel="3" x14ac:dyDescent="0.2">
      <c r="A431" s="154"/>
      <c r="B431" s="155"/>
      <c r="C431" s="188" t="s">
        <v>169</v>
      </c>
      <c r="D431" s="159"/>
      <c r="E431" s="160">
        <v>6</v>
      </c>
      <c r="F431" s="157"/>
      <c r="G431" s="157"/>
      <c r="H431" s="157"/>
      <c r="I431" s="157"/>
      <c r="J431" s="157"/>
      <c r="K431" s="157"/>
      <c r="L431" s="157"/>
      <c r="M431" s="157"/>
      <c r="N431" s="156"/>
      <c r="O431" s="156"/>
      <c r="P431" s="156"/>
      <c r="Q431" s="156"/>
      <c r="R431" s="157"/>
      <c r="S431" s="157"/>
      <c r="T431" s="157"/>
      <c r="U431" s="157"/>
      <c r="V431" s="157"/>
      <c r="W431" s="157"/>
      <c r="X431" s="157"/>
      <c r="Y431" s="157"/>
      <c r="Z431" s="147"/>
      <c r="AA431" s="147"/>
      <c r="AB431" s="147"/>
      <c r="AC431" s="147"/>
      <c r="AD431" s="147"/>
      <c r="AE431" s="147"/>
      <c r="AF431" s="147"/>
      <c r="AG431" s="147" t="s">
        <v>305</v>
      </c>
      <c r="AH431" s="147">
        <v>0</v>
      </c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</row>
    <row r="432" spans="1:60" ht="22.5" outlineLevel="1" x14ac:dyDescent="0.2">
      <c r="A432" s="173">
        <v>116</v>
      </c>
      <c r="B432" s="174" t="s">
        <v>1979</v>
      </c>
      <c r="C432" s="187" t="s">
        <v>1980</v>
      </c>
      <c r="D432" s="175" t="s">
        <v>314</v>
      </c>
      <c r="E432" s="176">
        <v>6</v>
      </c>
      <c r="F432" s="177"/>
      <c r="G432" s="178">
        <f>ROUND(E432*F432,2)</f>
        <v>0</v>
      </c>
      <c r="H432" s="158"/>
      <c r="I432" s="157">
        <f>ROUND(E432*H432,2)</f>
        <v>0</v>
      </c>
      <c r="J432" s="158"/>
      <c r="K432" s="157">
        <f>ROUND(E432*J432,2)</f>
        <v>0</v>
      </c>
      <c r="L432" s="157">
        <v>21</v>
      </c>
      <c r="M432" s="157">
        <f>G432*(1+L432/100)</f>
        <v>0</v>
      </c>
      <c r="N432" s="156">
        <v>1.2999999999999999E-3</v>
      </c>
      <c r="O432" s="156">
        <f>ROUND(E432*N432,2)</f>
        <v>0.01</v>
      </c>
      <c r="P432" s="156">
        <v>0</v>
      </c>
      <c r="Q432" s="156">
        <f>ROUND(E432*P432,2)</f>
        <v>0</v>
      </c>
      <c r="R432" s="157"/>
      <c r="S432" s="157" t="s">
        <v>1583</v>
      </c>
      <c r="T432" s="157" t="s">
        <v>1584</v>
      </c>
      <c r="U432" s="157">
        <v>0</v>
      </c>
      <c r="V432" s="157">
        <f>ROUND(E432*U432,2)</f>
        <v>0</v>
      </c>
      <c r="W432" s="157"/>
      <c r="X432" s="157" t="s">
        <v>334</v>
      </c>
      <c r="Y432" s="157" t="s">
        <v>302</v>
      </c>
      <c r="Z432" s="147"/>
      <c r="AA432" s="147"/>
      <c r="AB432" s="147"/>
      <c r="AC432" s="147"/>
      <c r="AD432" s="147"/>
      <c r="AE432" s="147"/>
      <c r="AF432" s="147"/>
      <c r="AG432" s="147" t="s">
        <v>1597</v>
      </c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</row>
    <row r="433" spans="1:60" outlineLevel="2" x14ac:dyDescent="0.2">
      <c r="A433" s="154"/>
      <c r="B433" s="155"/>
      <c r="C433" s="188" t="s">
        <v>1736</v>
      </c>
      <c r="D433" s="159"/>
      <c r="E433" s="160"/>
      <c r="F433" s="157"/>
      <c r="G433" s="157"/>
      <c r="H433" s="157"/>
      <c r="I433" s="157"/>
      <c r="J433" s="157"/>
      <c r="K433" s="157"/>
      <c r="L433" s="157"/>
      <c r="M433" s="157"/>
      <c r="N433" s="156"/>
      <c r="O433" s="156"/>
      <c r="P433" s="156"/>
      <c r="Q433" s="156"/>
      <c r="R433" s="157"/>
      <c r="S433" s="157"/>
      <c r="T433" s="157"/>
      <c r="U433" s="157"/>
      <c r="V433" s="157"/>
      <c r="W433" s="157"/>
      <c r="X433" s="157"/>
      <c r="Y433" s="157"/>
      <c r="Z433" s="147"/>
      <c r="AA433" s="147"/>
      <c r="AB433" s="147"/>
      <c r="AC433" s="147"/>
      <c r="AD433" s="147"/>
      <c r="AE433" s="147"/>
      <c r="AF433" s="147"/>
      <c r="AG433" s="147" t="s">
        <v>305</v>
      </c>
      <c r="AH433" s="147">
        <v>0</v>
      </c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</row>
    <row r="434" spans="1:60" outlineLevel="3" x14ac:dyDescent="0.2">
      <c r="A434" s="154"/>
      <c r="B434" s="155"/>
      <c r="C434" s="188" t="s">
        <v>169</v>
      </c>
      <c r="D434" s="159"/>
      <c r="E434" s="160">
        <v>6</v>
      </c>
      <c r="F434" s="157"/>
      <c r="G434" s="157"/>
      <c r="H434" s="157"/>
      <c r="I434" s="157"/>
      <c r="J434" s="157"/>
      <c r="K434" s="157"/>
      <c r="L434" s="157"/>
      <c r="M434" s="157"/>
      <c r="N434" s="156"/>
      <c r="O434" s="156"/>
      <c r="P434" s="156"/>
      <c r="Q434" s="156"/>
      <c r="R434" s="157"/>
      <c r="S434" s="157"/>
      <c r="T434" s="157"/>
      <c r="U434" s="157"/>
      <c r="V434" s="157"/>
      <c r="W434" s="157"/>
      <c r="X434" s="157"/>
      <c r="Y434" s="157"/>
      <c r="Z434" s="147"/>
      <c r="AA434" s="147"/>
      <c r="AB434" s="147"/>
      <c r="AC434" s="147"/>
      <c r="AD434" s="147"/>
      <c r="AE434" s="147"/>
      <c r="AF434" s="147"/>
      <c r="AG434" s="147" t="s">
        <v>305</v>
      </c>
      <c r="AH434" s="147">
        <v>0</v>
      </c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</row>
    <row r="435" spans="1:60" outlineLevel="1" x14ac:dyDescent="0.2">
      <c r="A435" s="173">
        <v>117</v>
      </c>
      <c r="B435" s="174" t="s">
        <v>1981</v>
      </c>
      <c r="C435" s="187" t="s">
        <v>1982</v>
      </c>
      <c r="D435" s="175" t="s">
        <v>314</v>
      </c>
      <c r="E435" s="176">
        <v>6</v>
      </c>
      <c r="F435" s="177"/>
      <c r="G435" s="178">
        <f>ROUND(E435*F435,2)</f>
        <v>0</v>
      </c>
      <c r="H435" s="158"/>
      <c r="I435" s="157">
        <f>ROUND(E435*H435,2)</f>
        <v>0</v>
      </c>
      <c r="J435" s="158"/>
      <c r="K435" s="157">
        <f>ROUND(E435*J435,2)</f>
        <v>0</v>
      </c>
      <c r="L435" s="157">
        <v>21</v>
      </c>
      <c r="M435" s="157">
        <f>G435*(1+L435/100)</f>
        <v>0</v>
      </c>
      <c r="N435" s="156">
        <v>9.0000000000000006E-5</v>
      </c>
      <c r="O435" s="156">
        <f>ROUND(E435*N435,2)</f>
        <v>0</v>
      </c>
      <c r="P435" s="156">
        <v>0</v>
      </c>
      <c r="Q435" s="156">
        <f>ROUND(E435*P435,2)</f>
        <v>0</v>
      </c>
      <c r="R435" s="157"/>
      <c r="S435" s="157" t="s">
        <v>1583</v>
      </c>
      <c r="T435" s="157" t="s">
        <v>1584</v>
      </c>
      <c r="U435" s="157">
        <v>0</v>
      </c>
      <c r="V435" s="157">
        <f>ROUND(E435*U435,2)</f>
        <v>0</v>
      </c>
      <c r="W435" s="157"/>
      <c r="X435" s="157" t="s">
        <v>301</v>
      </c>
      <c r="Y435" s="157" t="s">
        <v>302</v>
      </c>
      <c r="Z435" s="147"/>
      <c r="AA435" s="147"/>
      <c r="AB435" s="147"/>
      <c r="AC435" s="147"/>
      <c r="AD435" s="147"/>
      <c r="AE435" s="147"/>
      <c r="AF435" s="147"/>
      <c r="AG435" s="147" t="s">
        <v>1674</v>
      </c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</row>
    <row r="436" spans="1:60" outlineLevel="2" x14ac:dyDescent="0.2">
      <c r="A436" s="154"/>
      <c r="B436" s="155"/>
      <c r="C436" s="274" t="s">
        <v>1983</v>
      </c>
      <c r="D436" s="275"/>
      <c r="E436" s="275"/>
      <c r="F436" s="275"/>
      <c r="G436" s="275"/>
      <c r="H436" s="157"/>
      <c r="I436" s="157"/>
      <c r="J436" s="157"/>
      <c r="K436" s="157"/>
      <c r="L436" s="157"/>
      <c r="M436" s="157"/>
      <c r="N436" s="156"/>
      <c r="O436" s="156"/>
      <c r="P436" s="156"/>
      <c r="Q436" s="156"/>
      <c r="R436" s="157"/>
      <c r="S436" s="157"/>
      <c r="T436" s="157"/>
      <c r="U436" s="157"/>
      <c r="V436" s="157"/>
      <c r="W436" s="157"/>
      <c r="X436" s="157"/>
      <c r="Y436" s="157"/>
      <c r="Z436" s="147"/>
      <c r="AA436" s="147"/>
      <c r="AB436" s="147"/>
      <c r="AC436" s="147"/>
      <c r="AD436" s="147"/>
      <c r="AE436" s="147"/>
      <c r="AF436" s="147"/>
      <c r="AG436" s="147" t="s">
        <v>319</v>
      </c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</row>
    <row r="437" spans="1:60" outlineLevel="2" x14ac:dyDescent="0.2">
      <c r="A437" s="154"/>
      <c r="B437" s="155"/>
      <c r="C437" s="188" t="s">
        <v>1736</v>
      </c>
      <c r="D437" s="159"/>
      <c r="E437" s="160"/>
      <c r="F437" s="157"/>
      <c r="G437" s="157"/>
      <c r="H437" s="157"/>
      <c r="I437" s="157"/>
      <c r="J437" s="157"/>
      <c r="K437" s="157"/>
      <c r="L437" s="157"/>
      <c r="M437" s="157"/>
      <c r="N437" s="156"/>
      <c r="O437" s="156"/>
      <c r="P437" s="156"/>
      <c r="Q437" s="156"/>
      <c r="R437" s="157"/>
      <c r="S437" s="157"/>
      <c r="T437" s="157"/>
      <c r="U437" s="157"/>
      <c r="V437" s="157"/>
      <c r="W437" s="157"/>
      <c r="X437" s="157"/>
      <c r="Y437" s="157"/>
      <c r="Z437" s="147"/>
      <c r="AA437" s="147"/>
      <c r="AB437" s="147"/>
      <c r="AC437" s="147"/>
      <c r="AD437" s="147"/>
      <c r="AE437" s="147"/>
      <c r="AF437" s="147"/>
      <c r="AG437" s="147" t="s">
        <v>305</v>
      </c>
      <c r="AH437" s="147">
        <v>0</v>
      </c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</row>
    <row r="438" spans="1:60" outlineLevel="3" x14ac:dyDescent="0.2">
      <c r="A438" s="154"/>
      <c r="B438" s="155"/>
      <c r="C438" s="188" t="s">
        <v>169</v>
      </c>
      <c r="D438" s="159"/>
      <c r="E438" s="160">
        <v>6</v>
      </c>
      <c r="F438" s="157"/>
      <c r="G438" s="157"/>
      <c r="H438" s="157"/>
      <c r="I438" s="157"/>
      <c r="J438" s="157"/>
      <c r="K438" s="157"/>
      <c r="L438" s="157"/>
      <c r="M438" s="157"/>
      <c r="N438" s="156"/>
      <c r="O438" s="156"/>
      <c r="P438" s="156"/>
      <c r="Q438" s="156"/>
      <c r="R438" s="157"/>
      <c r="S438" s="157"/>
      <c r="T438" s="157"/>
      <c r="U438" s="157"/>
      <c r="V438" s="157"/>
      <c r="W438" s="157"/>
      <c r="X438" s="157"/>
      <c r="Y438" s="157"/>
      <c r="Z438" s="147"/>
      <c r="AA438" s="147"/>
      <c r="AB438" s="147"/>
      <c r="AC438" s="147"/>
      <c r="AD438" s="147"/>
      <c r="AE438" s="147"/>
      <c r="AF438" s="147"/>
      <c r="AG438" s="147" t="s">
        <v>305</v>
      </c>
      <c r="AH438" s="147">
        <v>0</v>
      </c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</row>
    <row r="439" spans="1:60" outlineLevel="1" x14ac:dyDescent="0.2">
      <c r="A439" s="173">
        <v>118</v>
      </c>
      <c r="B439" s="174" t="s">
        <v>1984</v>
      </c>
      <c r="C439" s="187" t="s">
        <v>1985</v>
      </c>
      <c r="D439" s="175" t="s">
        <v>314</v>
      </c>
      <c r="E439" s="176">
        <v>6</v>
      </c>
      <c r="F439" s="177"/>
      <c r="G439" s="178">
        <f>ROUND(E439*F439,2)</f>
        <v>0</v>
      </c>
      <c r="H439" s="158"/>
      <c r="I439" s="157">
        <f>ROUND(E439*H439,2)</f>
        <v>0</v>
      </c>
      <c r="J439" s="158"/>
      <c r="K439" s="157">
        <f>ROUND(E439*J439,2)</f>
        <v>0</v>
      </c>
      <c r="L439" s="157">
        <v>21</v>
      </c>
      <c r="M439" s="157">
        <f>G439*(1+L439/100)</f>
        <v>0</v>
      </c>
      <c r="N439" s="156">
        <v>3.1E-4</v>
      </c>
      <c r="O439" s="156">
        <f>ROUND(E439*N439,2)</f>
        <v>0</v>
      </c>
      <c r="P439" s="156">
        <v>0</v>
      </c>
      <c r="Q439" s="156">
        <f>ROUND(E439*P439,2)</f>
        <v>0</v>
      </c>
      <c r="R439" s="157"/>
      <c r="S439" s="157" t="s">
        <v>1583</v>
      </c>
      <c r="T439" s="157" t="s">
        <v>1584</v>
      </c>
      <c r="U439" s="157">
        <v>0</v>
      </c>
      <c r="V439" s="157">
        <f>ROUND(E439*U439,2)</f>
        <v>0</v>
      </c>
      <c r="W439" s="157"/>
      <c r="X439" s="157" t="s">
        <v>301</v>
      </c>
      <c r="Y439" s="157" t="s">
        <v>302</v>
      </c>
      <c r="Z439" s="147"/>
      <c r="AA439" s="147"/>
      <c r="AB439" s="147"/>
      <c r="AC439" s="147"/>
      <c r="AD439" s="147"/>
      <c r="AE439" s="147"/>
      <c r="AF439" s="147"/>
      <c r="AG439" s="147" t="s">
        <v>1674</v>
      </c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</row>
    <row r="440" spans="1:60" outlineLevel="2" x14ac:dyDescent="0.2">
      <c r="A440" s="154"/>
      <c r="B440" s="155"/>
      <c r="C440" s="274" t="s">
        <v>1986</v>
      </c>
      <c r="D440" s="275"/>
      <c r="E440" s="275"/>
      <c r="F440" s="275"/>
      <c r="G440" s="275"/>
      <c r="H440" s="157"/>
      <c r="I440" s="157"/>
      <c r="J440" s="157"/>
      <c r="K440" s="157"/>
      <c r="L440" s="157"/>
      <c r="M440" s="157"/>
      <c r="N440" s="156"/>
      <c r="O440" s="156"/>
      <c r="P440" s="156"/>
      <c r="Q440" s="156"/>
      <c r="R440" s="157"/>
      <c r="S440" s="157"/>
      <c r="T440" s="157"/>
      <c r="U440" s="157"/>
      <c r="V440" s="157"/>
      <c r="W440" s="157"/>
      <c r="X440" s="157"/>
      <c r="Y440" s="157"/>
      <c r="Z440" s="147"/>
      <c r="AA440" s="147"/>
      <c r="AB440" s="147"/>
      <c r="AC440" s="147"/>
      <c r="AD440" s="147"/>
      <c r="AE440" s="147"/>
      <c r="AF440" s="147"/>
      <c r="AG440" s="147" t="s">
        <v>319</v>
      </c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</row>
    <row r="441" spans="1:60" outlineLevel="2" x14ac:dyDescent="0.2">
      <c r="A441" s="154"/>
      <c r="B441" s="155"/>
      <c r="C441" s="188" t="s">
        <v>1736</v>
      </c>
      <c r="D441" s="159"/>
      <c r="E441" s="160"/>
      <c r="F441" s="157"/>
      <c r="G441" s="157"/>
      <c r="H441" s="157"/>
      <c r="I441" s="157"/>
      <c r="J441" s="157"/>
      <c r="K441" s="157"/>
      <c r="L441" s="157"/>
      <c r="M441" s="157"/>
      <c r="N441" s="156"/>
      <c r="O441" s="156"/>
      <c r="P441" s="156"/>
      <c r="Q441" s="156"/>
      <c r="R441" s="157"/>
      <c r="S441" s="157"/>
      <c r="T441" s="157"/>
      <c r="U441" s="157"/>
      <c r="V441" s="157"/>
      <c r="W441" s="157"/>
      <c r="X441" s="157"/>
      <c r="Y441" s="157"/>
      <c r="Z441" s="147"/>
      <c r="AA441" s="147"/>
      <c r="AB441" s="147"/>
      <c r="AC441" s="147"/>
      <c r="AD441" s="147"/>
      <c r="AE441" s="147"/>
      <c r="AF441" s="147"/>
      <c r="AG441" s="147" t="s">
        <v>305</v>
      </c>
      <c r="AH441" s="147">
        <v>0</v>
      </c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</row>
    <row r="442" spans="1:60" outlineLevel="3" x14ac:dyDescent="0.2">
      <c r="A442" s="154"/>
      <c r="B442" s="155"/>
      <c r="C442" s="188" t="s">
        <v>169</v>
      </c>
      <c r="D442" s="159"/>
      <c r="E442" s="160">
        <v>6</v>
      </c>
      <c r="F442" s="157"/>
      <c r="G442" s="157"/>
      <c r="H442" s="157"/>
      <c r="I442" s="157"/>
      <c r="J442" s="157"/>
      <c r="K442" s="157"/>
      <c r="L442" s="157"/>
      <c r="M442" s="157"/>
      <c r="N442" s="156"/>
      <c r="O442" s="156"/>
      <c r="P442" s="156"/>
      <c r="Q442" s="156"/>
      <c r="R442" s="157"/>
      <c r="S442" s="157"/>
      <c r="T442" s="157"/>
      <c r="U442" s="157"/>
      <c r="V442" s="157"/>
      <c r="W442" s="157"/>
      <c r="X442" s="157"/>
      <c r="Y442" s="157"/>
      <c r="Z442" s="147"/>
      <c r="AA442" s="147"/>
      <c r="AB442" s="147"/>
      <c r="AC442" s="147"/>
      <c r="AD442" s="147"/>
      <c r="AE442" s="147"/>
      <c r="AF442" s="147"/>
      <c r="AG442" s="147" t="s">
        <v>305</v>
      </c>
      <c r="AH442" s="147">
        <v>0</v>
      </c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</row>
    <row r="443" spans="1:60" ht="45" outlineLevel="1" x14ac:dyDescent="0.2">
      <c r="A443" s="173">
        <v>119</v>
      </c>
      <c r="B443" s="174" t="s">
        <v>1987</v>
      </c>
      <c r="C443" s="187" t="s">
        <v>1988</v>
      </c>
      <c r="D443" s="175" t="s">
        <v>348</v>
      </c>
      <c r="E443" s="176">
        <v>0.49399999999999999</v>
      </c>
      <c r="F443" s="177"/>
      <c r="G443" s="178">
        <f>ROUND(E443*F443,2)</f>
        <v>0</v>
      </c>
      <c r="H443" s="158"/>
      <c r="I443" s="157">
        <f>ROUND(E443*H443,2)</f>
        <v>0</v>
      </c>
      <c r="J443" s="158"/>
      <c r="K443" s="157">
        <f>ROUND(E443*J443,2)</f>
        <v>0</v>
      </c>
      <c r="L443" s="157">
        <v>21</v>
      </c>
      <c r="M443" s="157">
        <f>G443*(1+L443/100)</f>
        <v>0</v>
      </c>
      <c r="N443" s="156">
        <v>0</v>
      </c>
      <c r="O443" s="156">
        <f>ROUND(E443*N443,2)</f>
        <v>0</v>
      </c>
      <c r="P443" s="156">
        <v>0</v>
      </c>
      <c r="Q443" s="156">
        <f>ROUND(E443*P443,2)</f>
        <v>0</v>
      </c>
      <c r="R443" s="157"/>
      <c r="S443" s="157" t="s">
        <v>1583</v>
      </c>
      <c r="T443" s="157" t="s">
        <v>1584</v>
      </c>
      <c r="U443" s="157">
        <v>0</v>
      </c>
      <c r="V443" s="157">
        <f>ROUND(E443*U443,2)</f>
        <v>0</v>
      </c>
      <c r="W443" s="157"/>
      <c r="X443" s="157" t="s">
        <v>301</v>
      </c>
      <c r="Y443" s="157" t="s">
        <v>302</v>
      </c>
      <c r="Z443" s="147"/>
      <c r="AA443" s="147"/>
      <c r="AB443" s="147"/>
      <c r="AC443" s="147"/>
      <c r="AD443" s="147"/>
      <c r="AE443" s="147"/>
      <c r="AF443" s="147"/>
      <c r="AG443" s="147" t="s">
        <v>1674</v>
      </c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</row>
    <row r="444" spans="1:60" outlineLevel="2" x14ac:dyDescent="0.2">
      <c r="A444" s="154"/>
      <c r="B444" s="155"/>
      <c r="C444" s="274" t="s">
        <v>1989</v>
      </c>
      <c r="D444" s="275"/>
      <c r="E444" s="275"/>
      <c r="F444" s="275"/>
      <c r="G444" s="275"/>
      <c r="H444" s="157"/>
      <c r="I444" s="157"/>
      <c r="J444" s="157"/>
      <c r="K444" s="157"/>
      <c r="L444" s="157"/>
      <c r="M444" s="157"/>
      <c r="N444" s="156"/>
      <c r="O444" s="156"/>
      <c r="P444" s="156"/>
      <c r="Q444" s="156"/>
      <c r="R444" s="157"/>
      <c r="S444" s="157"/>
      <c r="T444" s="157"/>
      <c r="U444" s="157"/>
      <c r="V444" s="157"/>
      <c r="W444" s="157"/>
      <c r="X444" s="157"/>
      <c r="Y444" s="157"/>
      <c r="Z444" s="147"/>
      <c r="AA444" s="147"/>
      <c r="AB444" s="147"/>
      <c r="AC444" s="147"/>
      <c r="AD444" s="147"/>
      <c r="AE444" s="147"/>
      <c r="AF444" s="147"/>
      <c r="AG444" s="147" t="s">
        <v>319</v>
      </c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</row>
    <row r="445" spans="1:60" x14ac:dyDescent="0.2">
      <c r="A445" s="163" t="s">
        <v>295</v>
      </c>
      <c r="B445" s="164" t="s">
        <v>227</v>
      </c>
      <c r="C445" s="186" t="s">
        <v>228</v>
      </c>
      <c r="D445" s="165"/>
      <c r="E445" s="166"/>
      <c r="F445" s="167"/>
      <c r="G445" s="168">
        <f>SUMIF(AG446:AG469,"&lt;&gt;NOR",G446:G469)</f>
        <v>0</v>
      </c>
      <c r="H445" s="162"/>
      <c r="I445" s="162">
        <f>SUM(I446:I469)</f>
        <v>0</v>
      </c>
      <c r="J445" s="162"/>
      <c r="K445" s="162">
        <f>SUM(K446:K469)</f>
        <v>0</v>
      </c>
      <c r="L445" s="162"/>
      <c r="M445" s="162">
        <f>SUM(M446:M469)</f>
        <v>0</v>
      </c>
      <c r="N445" s="161"/>
      <c r="O445" s="161">
        <f>SUM(O446:O469)</f>
        <v>0.1</v>
      </c>
      <c r="P445" s="161"/>
      <c r="Q445" s="161">
        <f>SUM(Q446:Q469)</f>
        <v>0</v>
      </c>
      <c r="R445" s="162"/>
      <c r="S445" s="162"/>
      <c r="T445" s="162"/>
      <c r="U445" s="162"/>
      <c r="V445" s="162">
        <f>SUM(V446:V469)</f>
        <v>0</v>
      </c>
      <c r="W445" s="162"/>
      <c r="X445" s="162"/>
      <c r="Y445" s="162"/>
      <c r="AG445" t="s">
        <v>296</v>
      </c>
    </row>
    <row r="446" spans="1:60" ht="33.75" outlineLevel="1" x14ac:dyDescent="0.2">
      <c r="A446" s="173">
        <v>120</v>
      </c>
      <c r="B446" s="174" t="s">
        <v>1990</v>
      </c>
      <c r="C446" s="187" t="s">
        <v>1991</v>
      </c>
      <c r="D446" s="175" t="s">
        <v>370</v>
      </c>
      <c r="E446" s="176">
        <v>3</v>
      </c>
      <c r="F446" s="177"/>
      <c r="G446" s="178">
        <f>ROUND(E446*F446,2)</f>
        <v>0</v>
      </c>
      <c r="H446" s="158"/>
      <c r="I446" s="157">
        <f>ROUND(E446*H446,2)</f>
        <v>0</v>
      </c>
      <c r="J446" s="158"/>
      <c r="K446" s="157">
        <f>ROUND(E446*J446,2)</f>
        <v>0</v>
      </c>
      <c r="L446" s="157">
        <v>21</v>
      </c>
      <c r="M446" s="157">
        <f>G446*(1+L446/100)</f>
        <v>0</v>
      </c>
      <c r="N446" s="156">
        <v>1.6650000000000002E-2</v>
      </c>
      <c r="O446" s="156">
        <f>ROUND(E446*N446,2)</f>
        <v>0.05</v>
      </c>
      <c r="P446" s="156">
        <v>0</v>
      </c>
      <c r="Q446" s="156">
        <f>ROUND(E446*P446,2)</f>
        <v>0</v>
      </c>
      <c r="R446" s="157"/>
      <c r="S446" s="157" t="s">
        <v>1583</v>
      </c>
      <c r="T446" s="157" t="s">
        <v>1584</v>
      </c>
      <c r="U446" s="157">
        <v>0</v>
      </c>
      <c r="V446" s="157">
        <f>ROUND(E446*U446,2)</f>
        <v>0</v>
      </c>
      <c r="W446" s="157"/>
      <c r="X446" s="157" t="s">
        <v>301</v>
      </c>
      <c r="Y446" s="157" t="s">
        <v>302</v>
      </c>
      <c r="Z446" s="147"/>
      <c r="AA446" s="147"/>
      <c r="AB446" s="147"/>
      <c r="AC446" s="147"/>
      <c r="AD446" s="147"/>
      <c r="AE446" s="147"/>
      <c r="AF446" s="147"/>
      <c r="AG446" s="147" t="s">
        <v>1674</v>
      </c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</row>
    <row r="447" spans="1:60" outlineLevel="2" x14ac:dyDescent="0.2">
      <c r="A447" s="154"/>
      <c r="B447" s="155"/>
      <c r="C447" s="274" t="s">
        <v>1992</v>
      </c>
      <c r="D447" s="275"/>
      <c r="E447" s="275"/>
      <c r="F447" s="275"/>
      <c r="G447" s="275"/>
      <c r="H447" s="157"/>
      <c r="I447" s="157"/>
      <c r="J447" s="157"/>
      <c r="K447" s="157"/>
      <c r="L447" s="157"/>
      <c r="M447" s="157"/>
      <c r="N447" s="156"/>
      <c r="O447" s="156"/>
      <c r="P447" s="156"/>
      <c r="Q447" s="156"/>
      <c r="R447" s="157"/>
      <c r="S447" s="157"/>
      <c r="T447" s="157"/>
      <c r="U447" s="157"/>
      <c r="V447" s="157"/>
      <c r="W447" s="157"/>
      <c r="X447" s="157"/>
      <c r="Y447" s="157"/>
      <c r="Z447" s="147"/>
      <c r="AA447" s="147"/>
      <c r="AB447" s="147"/>
      <c r="AC447" s="147"/>
      <c r="AD447" s="147"/>
      <c r="AE447" s="147"/>
      <c r="AF447" s="147"/>
      <c r="AG447" s="147" t="s">
        <v>319</v>
      </c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</row>
    <row r="448" spans="1:60" outlineLevel="2" x14ac:dyDescent="0.2">
      <c r="A448" s="154"/>
      <c r="B448" s="155"/>
      <c r="C448" s="188" t="s">
        <v>1746</v>
      </c>
      <c r="D448" s="159"/>
      <c r="E448" s="160"/>
      <c r="F448" s="157"/>
      <c r="G448" s="157"/>
      <c r="H448" s="157"/>
      <c r="I448" s="157"/>
      <c r="J448" s="157"/>
      <c r="K448" s="157"/>
      <c r="L448" s="157"/>
      <c r="M448" s="157"/>
      <c r="N448" s="156"/>
      <c r="O448" s="156"/>
      <c r="P448" s="156"/>
      <c r="Q448" s="156"/>
      <c r="R448" s="157"/>
      <c r="S448" s="157"/>
      <c r="T448" s="157"/>
      <c r="U448" s="157"/>
      <c r="V448" s="157"/>
      <c r="W448" s="157"/>
      <c r="X448" s="157"/>
      <c r="Y448" s="157"/>
      <c r="Z448" s="147"/>
      <c r="AA448" s="147"/>
      <c r="AB448" s="147"/>
      <c r="AC448" s="147"/>
      <c r="AD448" s="147"/>
      <c r="AE448" s="147"/>
      <c r="AF448" s="147"/>
      <c r="AG448" s="147" t="s">
        <v>305</v>
      </c>
      <c r="AH448" s="147">
        <v>0</v>
      </c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</row>
    <row r="449" spans="1:60" outlineLevel="3" x14ac:dyDescent="0.2">
      <c r="A449" s="154"/>
      <c r="B449" s="155"/>
      <c r="C449" s="188" t="s">
        <v>159</v>
      </c>
      <c r="D449" s="159"/>
      <c r="E449" s="160">
        <v>3</v>
      </c>
      <c r="F449" s="157"/>
      <c r="G449" s="157"/>
      <c r="H449" s="157"/>
      <c r="I449" s="157"/>
      <c r="J449" s="157"/>
      <c r="K449" s="157"/>
      <c r="L449" s="157"/>
      <c r="M449" s="157"/>
      <c r="N449" s="156"/>
      <c r="O449" s="156"/>
      <c r="P449" s="156"/>
      <c r="Q449" s="156"/>
      <c r="R449" s="157"/>
      <c r="S449" s="157"/>
      <c r="T449" s="157"/>
      <c r="U449" s="157"/>
      <c r="V449" s="157"/>
      <c r="W449" s="157"/>
      <c r="X449" s="157"/>
      <c r="Y449" s="157"/>
      <c r="Z449" s="147"/>
      <c r="AA449" s="147"/>
      <c r="AB449" s="147"/>
      <c r="AC449" s="147"/>
      <c r="AD449" s="147"/>
      <c r="AE449" s="147"/>
      <c r="AF449" s="147"/>
      <c r="AG449" s="147" t="s">
        <v>305</v>
      </c>
      <c r="AH449" s="147">
        <v>0</v>
      </c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</row>
    <row r="450" spans="1:60" ht="45" outlineLevel="1" x14ac:dyDescent="0.2">
      <c r="A450" s="173">
        <v>121</v>
      </c>
      <c r="B450" s="174" t="s">
        <v>1993</v>
      </c>
      <c r="C450" s="187" t="s">
        <v>1994</v>
      </c>
      <c r="D450" s="175" t="s">
        <v>370</v>
      </c>
      <c r="E450" s="176">
        <v>3</v>
      </c>
      <c r="F450" s="177"/>
      <c r="G450" s="178">
        <f>ROUND(E450*F450,2)</f>
        <v>0</v>
      </c>
      <c r="H450" s="158"/>
      <c r="I450" s="157">
        <f>ROUND(E450*H450,2)</f>
        <v>0</v>
      </c>
      <c r="J450" s="158"/>
      <c r="K450" s="157">
        <f>ROUND(E450*J450,2)</f>
        <v>0</v>
      </c>
      <c r="L450" s="157">
        <v>21</v>
      </c>
      <c r="M450" s="157">
        <f>G450*(1+L450/100)</f>
        <v>0</v>
      </c>
      <c r="N450" s="156">
        <v>1.7649999999999999E-2</v>
      </c>
      <c r="O450" s="156">
        <f>ROUND(E450*N450,2)</f>
        <v>0.05</v>
      </c>
      <c r="P450" s="156">
        <v>0</v>
      </c>
      <c r="Q450" s="156">
        <f>ROUND(E450*P450,2)</f>
        <v>0</v>
      </c>
      <c r="R450" s="157"/>
      <c r="S450" s="157" t="s">
        <v>1583</v>
      </c>
      <c r="T450" s="157" t="s">
        <v>1584</v>
      </c>
      <c r="U450" s="157">
        <v>0</v>
      </c>
      <c r="V450" s="157">
        <f>ROUND(E450*U450,2)</f>
        <v>0</v>
      </c>
      <c r="W450" s="157"/>
      <c r="X450" s="157" t="s">
        <v>301</v>
      </c>
      <c r="Y450" s="157" t="s">
        <v>302</v>
      </c>
      <c r="Z450" s="147"/>
      <c r="AA450" s="147"/>
      <c r="AB450" s="147"/>
      <c r="AC450" s="147"/>
      <c r="AD450" s="147"/>
      <c r="AE450" s="147"/>
      <c r="AF450" s="147"/>
      <c r="AG450" s="147" t="s">
        <v>1674</v>
      </c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</row>
    <row r="451" spans="1:60" outlineLevel="2" x14ac:dyDescent="0.2">
      <c r="A451" s="154"/>
      <c r="B451" s="155"/>
      <c r="C451" s="274" t="s">
        <v>1995</v>
      </c>
      <c r="D451" s="275"/>
      <c r="E451" s="275"/>
      <c r="F451" s="275"/>
      <c r="G451" s="275"/>
      <c r="H451" s="157"/>
      <c r="I451" s="157"/>
      <c r="J451" s="157"/>
      <c r="K451" s="157"/>
      <c r="L451" s="157"/>
      <c r="M451" s="157"/>
      <c r="N451" s="156"/>
      <c r="O451" s="156"/>
      <c r="P451" s="156"/>
      <c r="Q451" s="156"/>
      <c r="R451" s="157"/>
      <c r="S451" s="157"/>
      <c r="T451" s="157"/>
      <c r="U451" s="157"/>
      <c r="V451" s="157"/>
      <c r="W451" s="157"/>
      <c r="X451" s="157"/>
      <c r="Y451" s="157"/>
      <c r="Z451" s="147"/>
      <c r="AA451" s="147"/>
      <c r="AB451" s="147"/>
      <c r="AC451" s="147"/>
      <c r="AD451" s="147"/>
      <c r="AE451" s="147"/>
      <c r="AF451" s="147"/>
      <c r="AG451" s="147" t="s">
        <v>319</v>
      </c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</row>
    <row r="452" spans="1:60" outlineLevel="2" x14ac:dyDescent="0.2">
      <c r="A452" s="154"/>
      <c r="B452" s="155"/>
      <c r="C452" s="188" t="s">
        <v>1746</v>
      </c>
      <c r="D452" s="159"/>
      <c r="E452" s="160"/>
      <c r="F452" s="157"/>
      <c r="G452" s="157"/>
      <c r="H452" s="157"/>
      <c r="I452" s="157"/>
      <c r="J452" s="157"/>
      <c r="K452" s="157"/>
      <c r="L452" s="157"/>
      <c r="M452" s="157"/>
      <c r="N452" s="156"/>
      <c r="O452" s="156"/>
      <c r="P452" s="156"/>
      <c r="Q452" s="156"/>
      <c r="R452" s="157"/>
      <c r="S452" s="157"/>
      <c r="T452" s="157"/>
      <c r="U452" s="157"/>
      <c r="V452" s="157"/>
      <c r="W452" s="157"/>
      <c r="X452" s="157"/>
      <c r="Y452" s="157"/>
      <c r="Z452" s="147"/>
      <c r="AA452" s="147"/>
      <c r="AB452" s="147"/>
      <c r="AC452" s="147"/>
      <c r="AD452" s="147"/>
      <c r="AE452" s="147"/>
      <c r="AF452" s="147"/>
      <c r="AG452" s="147" t="s">
        <v>305</v>
      </c>
      <c r="AH452" s="147">
        <v>0</v>
      </c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</row>
    <row r="453" spans="1:60" outlineLevel="3" x14ac:dyDescent="0.2">
      <c r="A453" s="154"/>
      <c r="B453" s="155"/>
      <c r="C453" s="188" t="s">
        <v>159</v>
      </c>
      <c r="D453" s="159"/>
      <c r="E453" s="160">
        <v>3</v>
      </c>
      <c r="F453" s="157"/>
      <c r="G453" s="157"/>
      <c r="H453" s="157"/>
      <c r="I453" s="157"/>
      <c r="J453" s="157"/>
      <c r="K453" s="157"/>
      <c r="L453" s="157"/>
      <c r="M453" s="157"/>
      <c r="N453" s="156"/>
      <c r="O453" s="156"/>
      <c r="P453" s="156"/>
      <c r="Q453" s="156"/>
      <c r="R453" s="157"/>
      <c r="S453" s="157"/>
      <c r="T453" s="157"/>
      <c r="U453" s="157"/>
      <c r="V453" s="157"/>
      <c r="W453" s="157"/>
      <c r="X453" s="157"/>
      <c r="Y453" s="157"/>
      <c r="Z453" s="147"/>
      <c r="AA453" s="147"/>
      <c r="AB453" s="147"/>
      <c r="AC453" s="147"/>
      <c r="AD453" s="147"/>
      <c r="AE453" s="147"/>
      <c r="AF453" s="147"/>
      <c r="AG453" s="147" t="s">
        <v>305</v>
      </c>
      <c r="AH453" s="147">
        <v>0</v>
      </c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</row>
    <row r="454" spans="1:60" ht="22.5" outlineLevel="1" x14ac:dyDescent="0.2">
      <c r="A454" s="173">
        <v>122</v>
      </c>
      <c r="B454" s="174" t="s">
        <v>1996</v>
      </c>
      <c r="C454" s="187" t="s">
        <v>1997</v>
      </c>
      <c r="D454" s="175" t="s">
        <v>314</v>
      </c>
      <c r="E454" s="176">
        <v>6</v>
      </c>
      <c r="F454" s="177"/>
      <c r="G454" s="178">
        <f>ROUND(E454*F454,2)</f>
        <v>0</v>
      </c>
      <c r="H454" s="158"/>
      <c r="I454" s="157">
        <f>ROUND(E454*H454,2)</f>
        <v>0</v>
      </c>
      <c r="J454" s="158"/>
      <c r="K454" s="157">
        <f>ROUND(E454*J454,2)</f>
        <v>0</v>
      </c>
      <c r="L454" s="157">
        <v>21</v>
      </c>
      <c r="M454" s="157">
        <f>G454*(1+L454/100)</f>
        <v>0</v>
      </c>
      <c r="N454" s="156">
        <v>5.0000000000000001E-4</v>
      </c>
      <c r="O454" s="156">
        <f>ROUND(E454*N454,2)</f>
        <v>0</v>
      </c>
      <c r="P454" s="156">
        <v>0</v>
      </c>
      <c r="Q454" s="156">
        <f>ROUND(E454*P454,2)</f>
        <v>0</v>
      </c>
      <c r="R454" s="157"/>
      <c r="S454" s="157" t="s">
        <v>1583</v>
      </c>
      <c r="T454" s="157" t="s">
        <v>1584</v>
      </c>
      <c r="U454" s="157">
        <v>0</v>
      </c>
      <c r="V454" s="157">
        <f>ROUND(E454*U454,2)</f>
        <v>0</v>
      </c>
      <c r="W454" s="157"/>
      <c r="X454" s="157" t="s">
        <v>334</v>
      </c>
      <c r="Y454" s="157" t="s">
        <v>302</v>
      </c>
      <c r="Z454" s="147"/>
      <c r="AA454" s="147"/>
      <c r="AB454" s="147"/>
      <c r="AC454" s="147"/>
      <c r="AD454" s="147"/>
      <c r="AE454" s="147"/>
      <c r="AF454" s="147"/>
      <c r="AG454" s="147" t="s">
        <v>1597</v>
      </c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</row>
    <row r="455" spans="1:60" outlineLevel="2" x14ac:dyDescent="0.2">
      <c r="A455" s="154"/>
      <c r="B455" s="155"/>
      <c r="C455" s="188" t="s">
        <v>1898</v>
      </c>
      <c r="D455" s="159"/>
      <c r="E455" s="160"/>
      <c r="F455" s="157"/>
      <c r="G455" s="157"/>
      <c r="H455" s="157"/>
      <c r="I455" s="157"/>
      <c r="J455" s="157"/>
      <c r="K455" s="157"/>
      <c r="L455" s="157"/>
      <c r="M455" s="157"/>
      <c r="N455" s="156"/>
      <c r="O455" s="156"/>
      <c r="P455" s="156"/>
      <c r="Q455" s="156"/>
      <c r="R455" s="157"/>
      <c r="S455" s="157"/>
      <c r="T455" s="157"/>
      <c r="U455" s="157"/>
      <c r="V455" s="157"/>
      <c r="W455" s="157"/>
      <c r="X455" s="157"/>
      <c r="Y455" s="157"/>
      <c r="Z455" s="147"/>
      <c r="AA455" s="147"/>
      <c r="AB455" s="147"/>
      <c r="AC455" s="147"/>
      <c r="AD455" s="147"/>
      <c r="AE455" s="147"/>
      <c r="AF455" s="147"/>
      <c r="AG455" s="147" t="s">
        <v>305</v>
      </c>
      <c r="AH455" s="147">
        <v>0</v>
      </c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</row>
    <row r="456" spans="1:60" outlineLevel="3" x14ac:dyDescent="0.2">
      <c r="A456" s="154"/>
      <c r="B456" s="155"/>
      <c r="C456" s="188" t="s">
        <v>169</v>
      </c>
      <c r="D456" s="159"/>
      <c r="E456" s="160">
        <v>6</v>
      </c>
      <c r="F456" s="157"/>
      <c r="G456" s="157"/>
      <c r="H456" s="157"/>
      <c r="I456" s="157"/>
      <c r="J456" s="157"/>
      <c r="K456" s="157"/>
      <c r="L456" s="157"/>
      <c r="M456" s="157"/>
      <c r="N456" s="156"/>
      <c r="O456" s="156"/>
      <c r="P456" s="156"/>
      <c r="Q456" s="156"/>
      <c r="R456" s="157"/>
      <c r="S456" s="157"/>
      <c r="T456" s="157"/>
      <c r="U456" s="157"/>
      <c r="V456" s="157"/>
      <c r="W456" s="157"/>
      <c r="X456" s="157"/>
      <c r="Y456" s="157"/>
      <c r="Z456" s="147"/>
      <c r="AA456" s="147"/>
      <c r="AB456" s="147"/>
      <c r="AC456" s="147"/>
      <c r="AD456" s="147"/>
      <c r="AE456" s="147"/>
      <c r="AF456" s="147"/>
      <c r="AG456" s="147" t="s">
        <v>305</v>
      </c>
      <c r="AH456" s="147">
        <v>0</v>
      </c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</row>
    <row r="457" spans="1:60" ht="22.5" outlineLevel="1" x14ac:dyDescent="0.2">
      <c r="A457" s="173">
        <v>123</v>
      </c>
      <c r="B457" s="174" t="s">
        <v>1998</v>
      </c>
      <c r="C457" s="187" t="s">
        <v>1999</v>
      </c>
      <c r="D457" s="175" t="s">
        <v>370</v>
      </c>
      <c r="E457" s="176">
        <v>1</v>
      </c>
      <c r="F457" s="177"/>
      <c r="G457" s="178">
        <f>ROUND(E457*F457,2)</f>
        <v>0</v>
      </c>
      <c r="H457" s="158"/>
      <c r="I457" s="157">
        <f>ROUND(E457*H457,2)</f>
        <v>0</v>
      </c>
      <c r="J457" s="158"/>
      <c r="K457" s="157">
        <f>ROUND(E457*J457,2)</f>
        <v>0</v>
      </c>
      <c r="L457" s="157">
        <v>21</v>
      </c>
      <c r="M457" s="157">
        <f>G457*(1+L457/100)</f>
        <v>0</v>
      </c>
      <c r="N457" s="156">
        <v>0</v>
      </c>
      <c r="O457" s="156">
        <f>ROUND(E457*N457,2)</f>
        <v>0</v>
      </c>
      <c r="P457" s="156">
        <v>0</v>
      </c>
      <c r="Q457" s="156">
        <f>ROUND(E457*P457,2)</f>
        <v>0</v>
      </c>
      <c r="R457" s="157"/>
      <c r="S457" s="157" t="s">
        <v>1583</v>
      </c>
      <c r="T457" s="157" t="s">
        <v>1584</v>
      </c>
      <c r="U457" s="157">
        <v>0</v>
      </c>
      <c r="V457" s="157">
        <f>ROUND(E457*U457,2)</f>
        <v>0</v>
      </c>
      <c r="W457" s="157"/>
      <c r="X457" s="157" t="s">
        <v>301</v>
      </c>
      <c r="Y457" s="157" t="s">
        <v>302</v>
      </c>
      <c r="Z457" s="147"/>
      <c r="AA457" s="147"/>
      <c r="AB457" s="147"/>
      <c r="AC457" s="147"/>
      <c r="AD457" s="147"/>
      <c r="AE457" s="147"/>
      <c r="AF457" s="147"/>
      <c r="AG457" s="147" t="s">
        <v>1674</v>
      </c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</row>
    <row r="458" spans="1:60" outlineLevel="2" x14ac:dyDescent="0.2">
      <c r="A458" s="154"/>
      <c r="B458" s="155"/>
      <c r="C458" s="274" t="s">
        <v>2000</v>
      </c>
      <c r="D458" s="275"/>
      <c r="E458" s="275"/>
      <c r="F458" s="275"/>
      <c r="G458" s="275"/>
      <c r="H458" s="157"/>
      <c r="I458" s="157"/>
      <c r="J458" s="157"/>
      <c r="K458" s="157"/>
      <c r="L458" s="157"/>
      <c r="M458" s="157"/>
      <c r="N458" s="156"/>
      <c r="O458" s="156"/>
      <c r="P458" s="156"/>
      <c r="Q458" s="156"/>
      <c r="R458" s="157"/>
      <c r="S458" s="157"/>
      <c r="T458" s="157"/>
      <c r="U458" s="157"/>
      <c r="V458" s="157"/>
      <c r="W458" s="157"/>
      <c r="X458" s="157"/>
      <c r="Y458" s="157"/>
      <c r="Z458" s="147"/>
      <c r="AA458" s="147"/>
      <c r="AB458" s="147"/>
      <c r="AC458" s="147"/>
      <c r="AD458" s="147"/>
      <c r="AE458" s="147"/>
      <c r="AF458" s="147"/>
      <c r="AG458" s="147" t="s">
        <v>319</v>
      </c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</row>
    <row r="459" spans="1:60" outlineLevel="2" x14ac:dyDescent="0.2">
      <c r="A459" s="154"/>
      <c r="B459" s="155"/>
      <c r="C459" s="188" t="s">
        <v>1727</v>
      </c>
      <c r="D459" s="159"/>
      <c r="E459" s="160"/>
      <c r="F459" s="157"/>
      <c r="G459" s="157"/>
      <c r="H459" s="157"/>
      <c r="I459" s="157"/>
      <c r="J459" s="157"/>
      <c r="K459" s="157"/>
      <c r="L459" s="157"/>
      <c r="M459" s="157"/>
      <c r="N459" s="156"/>
      <c r="O459" s="156"/>
      <c r="P459" s="156"/>
      <c r="Q459" s="156"/>
      <c r="R459" s="157"/>
      <c r="S459" s="157"/>
      <c r="T459" s="157"/>
      <c r="U459" s="157"/>
      <c r="V459" s="157"/>
      <c r="W459" s="157"/>
      <c r="X459" s="157"/>
      <c r="Y459" s="157"/>
      <c r="Z459" s="147"/>
      <c r="AA459" s="147"/>
      <c r="AB459" s="147"/>
      <c r="AC459" s="147"/>
      <c r="AD459" s="147"/>
      <c r="AE459" s="147"/>
      <c r="AF459" s="147"/>
      <c r="AG459" s="147" t="s">
        <v>305</v>
      </c>
      <c r="AH459" s="147">
        <v>0</v>
      </c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</row>
    <row r="460" spans="1:60" outlineLevel="3" x14ac:dyDescent="0.2">
      <c r="A460" s="154"/>
      <c r="B460" s="155"/>
      <c r="C460" s="188" t="s">
        <v>155</v>
      </c>
      <c r="D460" s="159"/>
      <c r="E460" s="160">
        <v>1</v>
      </c>
      <c r="F460" s="157"/>
      <c r="G460" s="157"/>
      <c r="H460" s="157"/>
      <c r="I460" s="157"/>
      <c r="J460" s="157"/>
      <c r="K460" s="157"/>
      <c r="L460" s="157"/>
      <c r="M460" s="157"/>
      <c r="N460" s="156"/>
      <c r="O460" s="156"/>
      <c r="P460" s="156"/>
      <c r="Q460" s="156"/>
      <c r="R460" s="157"/>
      <c r="S460" s="157"/>
      <c r="T460" s="157"/>
      <c r="U460" s="157"/>
      <c r="V460" s="157"/>
      <c r="W460" s="157"/>
      <c r="X460" s="157"/>
      <c r="Y460" s="157"/>
      <c r="Z460" s="147"/>
      <c r="AA460" s="147"/>
      <c r="AB460" s="147"/>
      <c r="AC460" s="147"/>
      <c r="AD460" s="147"/>
      <c r="AE460" s="147"/>
      <c r="AF460" s="147"/>
      <c r="AG460" s="147" t="s">
        <v>305</v>
      </c>
      <c r="AH460" s="147">
        <v>0</v>
      </c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</row>
    <row r="461" spans="1:60" ht="22.5" outlineLevel="1" x14ac:dyDescent="0.2">
      <c r="A461" s="173">
        <v>124</v>
      </c>
      <c r="B461" s="174" t="s">
        <v>2001</v>
      </c>
      <c r="C461" s="187" t="s">
        <v>2002</v>
      </c>
      <c r="D461" s="175" t="s">
        <v>314</v>
      </c>
      <c r="E461" s="176">
        <v>1</v>
      </c>
      <c r="F461" s="177"/>
      <c r="G461" s="178">
        <f>ROUND(E461*F461,2)</f>
        <v>0</v>
      </c>
      <c r="H461" s="158"/>
      <c r="I461" s="157">
        <f>ROUND(E461*H461,2)</f>
        <v>0</v>
      </c>
      <c r="J461" s="158"/>
      <c r="K461" s="157">
        <f>ROUND(E461*J461,2)</f>
        <v>0</v>
      </c>
      <c r="L461" s="157">
        <v>21</v>
      </c>
      <c r="M461" s="157">
        <f>G461*(1+L461/100)</f>
        <v>0</v>
      </c>
      <c r="N461" s="156">
        <v>4.0000000000000001E-3</v>
      </c>
      <c r="O461" s="156">
        <f>ROUND(E461*N461,2)</f>
        <v>0</v>
      </c>
      <c r="P461" s="156">
        <v>0</v>
      </c>
      <c r="Q461" s="156">
        <f>ROUND(E461*P461,2)</f>
        <v>0</v>
      </c>
      <c r="R461" s="157"/>
      <c r="S461" s="157" t="s">
        <v>1583</v>
      </c>
      <c r="T461" s="157" t="s">
        <v>1584</v>
      </c>
      <c r="U461" s="157">
        <v>0</v>
      </c>
      <c r="V461" s="157">
        <f>ROUND(E461*U461,2)</f>
        <v>0</v>
      </c>
      <c r="W461" s="157"/>
      <c r="X461" s="157" t="s">
        <v>334</v>
      </c>
      <c r="Y461" s="157" t="s">
        <v>302</v>
      </c>
      <c r="Z461" s="147"/>
      <c r="AA461" s="147"/>
      <c r="AB461" s="147"/>
      <c r="AC461" s="147"/>
      <c r="AD461" s="147"/>
      <c r="AE461" s="147"/>
      <c r="AF461" s="147"/>
      <c r="AG461" s="147" t="s">
        <v>1597</v>
      </c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</row>
    <row r="462" spans="1:60" outlineLevel="2" x14ac:dyDescent="0.2">
      <c r="A462" s="154"/>
      <c r="B462" s="155"/>
      <c r="C462" s="188" t="s">
        <v>1727</v>
      </c>
      <c r="D462" s="159"/>
      <c r="E462" s="160"/>
      <c r="F462" s="157"/>
      <c r="G462" s="157"/>
      <c r="H462" s="157"/>
      <c r="I462" s="157"/>
      <c r="J462" s="157"/>
      <c r="K462" s="157"/>
      <c r="L462" s="157"/>
      <c r="M462" s="157"/>
      <c r="N462" s="156"/>
      <c r="O462" s="156"/>
      <c r="P462" s="156"/>
      <c r="Q462" s="156"/>
      <c r="R462" s="157"/>
      <c r="S462" s="157"/>
      <c r="T462" s="157"/>
      <c r="U462" s="157"/>
      <c r="V462" s="157"/>
      <c r="W462" s="157"/>
      <c r="X462" s="157"/>
      <c r="Y462" s="157"/>
      <c r="Z462" s="147"/>
      <c r="AA462" s="147"/>
      <c r="AB462" s="147"/>
      <c r="AC462" s="147"/>
      <c r="AD462" s="147"/>
      <c r="AE462" s="147"/>
      <c r="AF462" s="147"/>
      <c r="AG462" s="147" t="s">
        <v>305</v>
      </c>
      <c r="AH462" s="147">
        <v>0</v>
      </c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</row>
    <row r="463" spans="1:60" outlineLevel="3" x14ac:dyDescent="0.2">
      <c r="A463" s="154"/>
      <c r="B463" s="155"/>
      <c r="C463" s="188" t="s">
        <v>155</v>
      </c>
      <c r="D463" s="159"/>
      <c r="E463" s="160">
        <v>1</v>
      </c>
      <c r="F463" s="157"/>
      <c r="G463" s="157"/>
      <c r="H463" s="157"/>
      <c r="I463" s="157"/>
      <c r="J463" s="157"/>
      <c r="K463" s="157"/>
      <c r="L463" s="157"/>
      <c r="M463" s="157"/>
      <c r="N463" s="156"/>
      <c r="O463" s="156"/>
      <c r="P463" s="156"/>
      <c r="Q463" s="156"/>
      <c r="R463" s="157"/>
      <c r="S463" s="157"/>
      <c r="T463" s="157"/>
      <c r="U463" s="157"/>
      <c r="V463" s="157"/>
      <c r="W463" s="157"/>
      <c r="X463" s="157"/>
      <c r="Y463" s="157"/>
      <c r="Z463" s="147"/>
      <c r="AA463" s="147"/>
      <c r="AB463" s="147"/>
      <c r="AC463" s="147"/>
      <c r="AD463" s="147"/>
      <c r="AE463" s="147"/>
      <c r="AF463" s="147"/>
      <c r="AG463" s="147" t="s">
        <v>305</v>
      </c>
      <c r="AH463" s="147">
        <v>0</v>
      </c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</row>
    <row r="464" spans="1:60" ht="22.5" outlineLevel="1" x14ac:dyDescent="0.2">
      <c r="A464" s="173">
        <v>125</v>
      </c>
      <c r="B464" s="174" t="s">
        <v>2003</v>
      </c>
      <c r="C464" s="187" t="s">
        <v>2004</v>
      </c>
      <c r="D464" s="175" t="s">
        <v>370</v>
      </c>
      <c r="E464" s="176">
        <v>6</v>
      </c>
      <c r="F464" s="177"/>
      <c r="G464" s="178">
        <f>ROUND(E464*F464,2)</f>
        <v>0</v>
      </c>
      <c r="H464" s="158"/>
      <c r="I464" s="157">
        <f>ROUND(E464*H464,2)</f>
        <v>0</v>
      </c>
      <c r="J464" s="158"/>
      <c r="K464" s="157">
        <f>ROUND(E464*J464,2)</f>
        <v>0</v>
      </c>
      <c r="L464" s="157">
        <v>21</v>
      </c>
      <c r="M464" s="157">
        <f>G464*(1+L464/100)</f>
        <v>0</v>
      </c>
      <c r="N464" s="156">
        <v>1.4999999999999999E-4</v>
      </c>
      <c r="O464" s="156">
        <f>ROUND(E464*N464,2)</f>
        <v>0</v>
      </c>
      <c r="P464" s="156">
        <v>0</v>
      </c>
      <c r="Q464" s="156">
        <f>ROUND(E464*P464,2)</f>
        <v>0</v>
      </c>
      <c r="R464" s="157"/>
      <c r="S464" s="157" t="s">
        <v>1583</v>
      </c>
      <c r="T464" s="157" t="s">
        <v>1584</v>
      </c>
      <c r="U464" s="157">
        <v>0</v>
      </c>
      <c r="V464" s="157">
        <f>ROUND(E464*U464,2)</f>
        <v>0</v>
      </c>
      <c r="W464" s="157"/>
      <c r="X464" s="157" t="s">
        <v>301</v>
      </c>
      <c r="Y464" s="157" t="s">
        <v>302</v>
      </c>
      <c r="Z464" s="147"/>
      <c r="AA464" s="147"/>
      <c r="AB464" s="147"/>
      <c r="AC464" s="147"/>
      <c r="AD464" s="147"/>
      <c r="AE464" s="147"/>
      <c r="AF464" s="147"/>
      <c r="AG464" s="147" t="s">
        <v>1674</v>
      </c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</row>
    <row r="465" spans="1:60" outlineLevel="2" x14ac:dyDescent="0.2">
      <c r="A465" s="154"/>
      <c r="B465" s="155"/>
      <c r="C465" s="274" t="s">
        <v>2005</v>
      </c>
      <c r="D465" s="275"/>
      <c r="E465" s="275"/>
      <c r="F465" s="275"/>
      <c r="G465" s="275"/>
      <c r="H465" s="157"/>
      <c r="I465" s="157"/>
      <c r="J465" s="157"/>
      <c r="K465" s="157"/>
      <c r="L465" s="157"/>
      <c r="M465" s="157"/>
      <c r="N465" s="156"/>
      <c r="O465" s="156"/>
      <c r="P465" s="156"/>
      <c r="Q465" s="156"/>
      <c r="R465" s="157"/>
      <c r="S465" s="157"/>
      <c r="T465" s="157"/>
      <c r="U465" s="157"/>
      <c r="V465" s="157"/>
      <c r="W465" s="157"/>
      <c r="X465" s="157"/>
      <c r="Y465" s="157"/>
      <c r="Z465" s="147"/>
      <c r="AA465" s="147"/>
      <c r="AB465" s="147"/>
      <c r="AC465" s="147"/>
      <c r="AD465" s="147"/>
      <c r="AE465" s="147"/>
      <c r="AF465" s="147"/>
      <c r="AG465" s="147" t="s">
        <v>319</v>
      </c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</row>
    <row r="466" spans="1:60" outlineLevel="2" x14ac:dyDescent="0.2">
      <c r="A466" s="154"/>
      <c r="B466" s="155"/>
      <c r="C466" s="188" t="s">
        <v>1898</v>
      </c>
      <c r="D466" s="159"/>
      <c r="E466" s="160"/>
      <c r="F466" s="157"/>
      <c r="G466" s="157"/>
      <c r="H466" s="157"/>
      <c r="I466" s="157"/>
      <c r="J466" s="157"/>
      <c r="K466" s="157"/>
      <c r="L466" s="157"/>
      <c r="M466" s="157"/>
      <c r="N466" s="156"/>
      <c r="O466" s="156"/>
      <c r="P466" s="156"/>
      <c r="Q466" s="156"/>
      <c r="R466" s="157"/>
      <c r="S466" s="157"/>
      <c r="T466" s="157"/>
      <c r="U466" s="157"/>
      <c r="V466" s="157"/>
      <c r="W466" s="157"/>
      <c r="X466" s="157"/>
      <c r="Y466" s="157"/>
      <c r="Z466" s="147"/>
      <c r="AA466" s="147"/>
      <c r="AB466" s="147"/>
      <c r="AC466" s="147"/>
      <c r="AD466" s="147"/>
      <c r="AE466" s="147"/>
      <c r="AF466" s="147"/>
      <c r="AG466" s="147" t="s">
        <v>305</v>
      </c>
      <c r="AH466" s="147">
        <v>0</v>
      </c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</row>
    <row r="467" spans="1:60" outlineLevel="3" x14ac:dyDescent="0.2">
      <c r="A467" s="154"/>
      <c r="B467" s="155"/>
      <c r="C467" s="188" t="s">
        <v>169</v>
      </c>
      <c r="D467" s="159"/>
      <c r="E467" s="160">
        <v>6</v>
      </c>
      <c r="F467" s="157"/>
      <c r="G467" s="157"/>
      <c r="H467" s="157"/>
      <c r="I467" s="157"/>
      <c r="J467" s="157"/>
      <c r="K467" s="157"/>
      <c r="L467" s="157"/>
      <c r="M467" s="157"/>
      <c r="N467" s="156"/>
      <c r="O467" s="156"/>
      <c r="P467" s="156"/>
      <c r="Q467" s="156"/>
      <c r="R467" s="157"/>
      <c r="S467" s="157"/>
      <c r="T467" s="157"/>
      <c r="U467" s="157"/>
      <c r="V467" s="157"/>
      <c r="W467" s="157"/>
      <c r="X467" s="157"/>
      <c r="Y467" s="157"/>
      <c r="Z467" s="147"/>
      <c r="AA467" s="147"/>
      <c r="AB467" s="147"/>
      <c r="AC467" s="147"/>
      <c r="AD467" s="147"/>
      <c r="AE467" s="147"/>
      <c r="AF467" s="147"/>
      <c r="AG467" s="147" t="s">
        <v>305</v>
      </c>
      <c r="AH467" s="147">
        <v>0</v>
      </c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</row>
    <row r="468" spans="1:60" ht="45" outlineLevel="1" x14ac:dyDescent="0.2">
      <c r="A468" s="173">
        <v>126</v>
      </c>
      <c r="B468" s="174" t="s">
        <v>2006</v>
      </c>
      <c r="C468" s="187" t="s">
        <v>2007</v>
      </c>
      <c r="D468" s="175" t="s">
        <v>348</v>
      </c>
      <c r="E468" s="176">
        <v>0.111</v>
      </c>
      <c r="F468" s="177"/>
      <c r="G468" s="178">
        <f>ROUND(E468*F468,2)</f>
        <v>0</v>
      </c>
      <c r="H468" s="158"/>
      <c r="I468" s="157">
        <f>ROUND(E468*H468,2)</f>
        <v>0</v>
      </c>
      <c r="J468" s="158"/>
      <c r="K468" s="157">
        <f>ROUND(E468*J468,2)</f>
        <v>0</v>
      </c>
      <c r="L468" s="157">
        <v>21</v>
      </c>
      <c r="M468" s="157">
        <f>G468*(1+L468/100)</f>
        <v>0</v>
      </c>
      <c r="N468" s="156">
        <v>0</v>
      </c>
      <c r="O468" s="156">
        <f>ROUND(E468*N468,2)</f>
        <v>0</v>
      </c>
      <c r="P468" s="156">
        <v>0</v>
      </c>
      <c r="Q468" s="156">
        <f>ROUND(E468*P468,2)</f>
        <v>0</v>
      </c>
      <c r="R468" s="157"/>
      <c r="S468" s="157" t="s">
        <v>1583</v>
      </c>
      <c r="T468" s="157" t="s">
        <v>1584</v>
      </c>
      <c r="U468" s="157">
        <v>0</v>
      </c>
      <c r="V468" s="157">
        <f>ROUND(E468*U468,2)</f>
        <v>0</v>
      </c>
      <c r="W468" s="157"/>
      <c r="X468" s="157" t="s">
        <v>301</v>
      </c>
      <c r="Y468" s="157" t="s">
        <v>302</v>
      </c>
      <c r="Z468" s="147"/>
      <c r="AA468" s="147"/>
      <c r="AB468" s="147"/>
      <c r="AC468" s="147"/>
      <c r="AD468" s="147"/>
      <c r="AE468" s="147"/>
      <c r="AF468" s="147"/>
      <c r="AG468" s="147" t="s">
        <v>1674</v>
      </c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</row>
    <row r="469" spans="1:60" outlineLevel="2" x14ac:dyDescent="0.2">
      <c r="A469" s="154"/>
      <c r="B469" s="155"/>
      <c r="C469" s="274" t="s">
        <v>2008</v>
      </c>
      <c r="D469" s="275"/>
      <c r="E469" s="275"/>
      <c r="F469" s="275"/>
      <c r="G469" s="275"/>
      <c r="H469" s="157"/>
      <c r="I469" s="157"/>
      <c r="J469" s="157"/>
      <c r="K469" s="157"/>
      <c r="L469" s="157"/>
      <c r="M469" s="157"/>
      <c r="N469" s="156"/>
      <c r="O469" s="156"/>
      <c r="P469" s="156"/>
      <c r="Q469" s="156"/>
      <c r="R469" s="157"/>
      <c r="S469" s="157"/>
      <c r="T469" s="157"/>
      <c r="U469" s="157"/>
      <c r="V469" s="157"/>
      <c r="W469" s="157"/>
      <c r="X469" s="157"/>
      <c r="Y469" s="157"/>
      <c r="Z469" s="147"/>
      <c r="AA469" s="147"/>
      <c r="AB469" s="147"/>
      <c r="AC469" s="147"/>
      <c r="AD469" s="147"/>
      <c r="AE469" s="147"/>
      <c r="AF469" s="147"/>
      <c r="AG469" s="147" t="s">
        <v>319</v>
      </c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</row>
    <row r="470" spans="1:60" x14ac:dyDescent="0.2">
      <c r="A470" s="163" t="s">
        <v>295</v>
      </c>
      <c r="B470" s="164" t="s">
        <v>229</v>
      </c>
      <c r="C470" s="186" t="s">
        <v>230</v>
      </c>
      <c r="D470" s="165"/>
      <c r="E470" s="166"/>
      <c r="F470" s="167"/>
      <c r="G470" s="168">
        <f>SUMIF(AG471:AG490,"&lt;&gt;NOR",G471:G490)</f>
        <v>0</v>
      </c>
      <c r="H470" s="162"/>
      <c r="I470" s="162">
        <f>SUM(I471:I490)</f>
        <v>0</v>
      </c>
      <c r="J470" s="162"/>
      <c r="K470" s="162">
        <f>SUM(K471:K490)</f>
        <v>0</v>
      </c>
      <c r="L470" s="162"/>
      <c r="M470" s="162">
        <f>SUM(M471:M490)</f>
        <v>0</v>
      </c>
      <c r="N470" s="161"/>
      <c r="O470" s="161">
        <f>SUM(O471:O490)</f>
        <v>0.01</v>
      </c>
      <c r="P470" s="161"/>
      <c r="Q470" s="161">
        <f>SUM(Q471:Q490)</f>
        <v>0</v>
      </c>
      <c r="R470" s="162"/>
      <c r="S470" s="162"/>
      <c r="T470" s="162"/>
      <c r="U470" s="162"/>
      <c r="V470" s="162">
        <f>SUM(V471:V490)</f>
        <v>0</v>
      </c>
      <c r="W470" s="162"/>
      <c r="X470" s="162"/>
      <c r="Y470" s="162"/>
      <c r="AG470" t="s">
        <v>296</v>
      </c>
    </row>
    <row r="471" spans="1:60" ht="33.75" outlineLevel="1" x14ac:dyDescent="0.2">
      <c r="A471" s="173">
        <v>127</v>
      </c>
      <c r="B471" s="174" t="s">
        <v>2009</v>
      </c>
      <c r="C471" s="187" t="s">
        <v>2010</v>
      </c>
      <c r="D471" s="175" t="s">
        <v>314</v>
      </c>
      <c r="E471" s="176">
        <v>12</v>
      </c>
      <c r="F471" s="177"/>
      <c r="G471" s="178">
        <f>ROUND(E471*F471,2)</f>
        <v>0</v>
      </c>
      <c r="H471" s="158"/>
      <c r="I471" s="157">
        <f>ROUND(E471*H471,2)</f>
        <v>0</v>
      </c>
      <c r="J471" s="158"/>
      <c r="K471" s="157">
        <f>ROUND(E471*J471,2)</f>
        <v>0</v>
      </c>
      <c r="L471" s="157">
        <v>21</v>
      </c>
      <c r="M471" s="157">
        <f>G471*(1+L471/100)</f>
        <v>0</v>
      </c>
      <c r="N471" s="156">
        <v>1E-4</v>
      </c>
      <c r="O471" s="156">
        <f>ROUND(E471*N471,2)</f>
        <v>0</v>
      </c>
      <c r="P471" s="156">
        <v>0</v>
      </c>
      <c r="Q471" s="156">
        <f>ROUND(E471*P471,2)</f>
        <v>0</v>
      </c>
      <c r="R471" s="157"/>
      <c r="S471" s="157" t="s">
        <v>1583</v>
      </c>
      <c r="T471" s="157" t="s">
        <v>1584</v>
      </c>
      <c r="U471" s="157">
        <v>0</v>
      </c>
      <c r="V471" s="157">
        <f>ROUND(E471*U471,2)</f>
        <v>0</v>
      </c>
      <c r="W471" s="157"/>
      <c r="X471" s="157" t="s">
        <v>301</v>
      </c>
      <c r="Y471" s="157" t="s">
        <v>302</v>
      </c>
      <c r="Z471" s="147"/>
      <c r="AA471" s="147"/>
      <c r="AB471" s="147"/>
      <c r="AC471" s="147"/>
      <c r="AD471" s="147"/>
      <c r="AE471" s="147"/>
      <c r="AF471" s="147"/>
      <c r="AG471" s="147" t="s">
        <v>1674</v>
      </c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</row>
    <row r="472" spans="1:60" outlineLevel="2" x14ac:dyDescent="0.2">
      <c r="A472" s="154"/>
      <c r="B472" s="155"/>
      <c r="C472" s="274" t="s">
        <v>2011</v>
      </c>
      <c r="D472" s="275"/>
      <c r="E472" s="275"/>
      <c r="F472" s="275"/>
      <c r="G472" s="275"/>
      <c r="H472" s="157"/>
      <c r="I472" s="157"/>
      <c r="J472" s="157"/>
      <c r="K472" s="157"/>
      <c r="L472" s="157"/>
      <c r="M472" s="157"/>
      <c r="N472" s="156"/>
      <c r="O472" s="156"/>
      <c r="P472" s="156"/>
      <c r="Q472" s="156"/>
      <c r="R472" s="157"/>
      <c r="S472" s="157"/>
      <c r="T472" s="157"/>
      <c r="U472" s="157"/>
      <c r="V472" s="157"/>
      <c r="W472" s="157"/>
      <c r="X472" s="157"/>
      <c r="Y472" s="157"/>
      <c r="Z472" s="147"/>
      <c r="AA472" s="147"/>
      <c r="AB472" s="147"/>
      <c r="AC472" s="147"/>
      <c r="AD472" s="147"/>
      <c r="AE472" s="147"/>
      <c r="AF472" s="147"/>
      <c r="AG472" s="147" t="s">
        <v>319</v>
      </c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</row>
    <row r="473" spans="1:60" outlineLevel="2" x14ac:dyDescent="0.2">
      <c r="A473" s="154"/>
      <c r="B473" s="155"/>
      <c r="C473" s="188" t="s">
        <v>1719</v>
      </c>
      <c r="D473" s="159"/>
      <c r="E473" s="160"/>
      <c r="F473" s="157"/>
      <c r="G473" s="157"/>
      <c r="H473" s="157"/>
      <c r="I473" s="157"/>
      <c r="J473" s="157"/>
      <c r="K473" s="157"/>
      <c r="L473" s="157"/>
      <c r="M473" s="157"/>
      <c r="N473" s="156"/>
      <c r="O473" s="156"/>
      <c r="P473" s="156"/>
      <c r="Q473" s="156"/>
      <c r="R473" s="157"/>
      <c r="S473" s="157"/>
      <c r="T473" s="157"/>
      <c r="U473" s="157"/>
      <c r="V473" s="157"/>
      <c r="W473" s="157"/>
      <c r="X473" s="157"/>
      <c r="Y473" s="157"/>
      <c r="Z473" s="147"/>
      <c r="AA473" s="147"/>
      <c r="AB473" s="147"/>
      <c r="AC473" s="147"/>
      <c r="AD473" s="147"/>
      <c r="AE473" s="147"/>
      <c r="AF473" s="147"/>
      <c r="AG473" s="147" t="s">
        <v>305</v>
      </c>
      <c r="AH473" s="147">
        <v>0</v>
      </c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</row>
    <row r="474" spans="1:60" outlineLevel="3" x14ac:dyDescent="0.2">
      <c r="A474" s="154"/>
      <c r="B474" s="155"/>
      <c r="C474" s="188" t="s">
        <v>1720</v>
      </c>
      <c r="D474" s="159"/>
      <c r="E474" s="160">
        <v>12</v>
      </c>
      <c r="F474" s="157"/>
      <c r="G474" s="157"/>
      <c r="H474" s="157"/>
      <c r="I474" s="157"/>
      <c r="J474" s="157"/>
      <c r="K474" s="157"/>
      <c r="L474" s="157"/>
      <c r="M474" s="157"/>
      <c r="N474" s="156"/>
      <c r="O474" s="156"/>
      <c r="P474" s="156"/>
      <c r="Q474" s="156"/>
      <c r="R474" s="157"/>
      <c r="S474" s="157"/>
      <c r="T474" s="157"/>
      <c r="U474" s="157"/>
      <c r="V474" s="157"/>
      <c r="W474" s="157"/>
      <c r="X474" s="157"/>
      <c r="Y474" s="157"/>
      <c r="Z474" s="147"/>
      <c r="AA474" s="147"/>
      <c r="AB474" s="147"/>
      <c r="AC474" s="147"/>
      <c r="AD474" s="147"/>
      <c r="AE474" s="147"/>
      <c r="AF474" s="147"/>
      <c r="AG474" s="147" t="s">
        <v>305</v>
      </c>
      <c r="AH474" s="147">
        <v>0</v>
      </c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</row>
    <row r="475" spans="1:60" ht="33.75" outlineLevel="1" x14ac:dyDescent="0.2">
      <c r="A475" s="173">
        <v>128</v>
      </c>
      <c r="B475" s="174" t="s">
        <v>2012</v>
      </c>
      <c r="C475" s="187" t="s">
        <v>2013</v>
      </c>
      <c r="D475" s="175" t="s">
        <v>314</v>
      </c>
      <c r="E475" s="176">
        <v>6</v>
      </c>
      <c r="F475" s="177"/>
      <c r="G475" s="178">
        <f>ROUND(E475*F475,2)</f>
        <v>0</v>
      </c>
      <c r="H475" s="158"/>
      <c r="I475" s="157">
        <f>ROUND(E475*H475,2)</f>
        <v>0</v>
      </c>
      <c r="J475" s="158"/>
      <c r="K475" s="157">
        <f>ROUND(E475*J475,2)</f>
        <v>0</v>
      </c>
      <c r="L475" s="157">
        <v>21</v>
      </c>
      <c r="M475" s="157">
        <f>G475*(1+L475/100)</f>
        <v>0</v>
      </c>
      <c r="N475" s="156">
        <v>1.1E-4</v>
      </c>
      <c r="O475" s="156">
        <f>ROUND(E475*N475,2)</f>
        <v>0</v>
      </c>
      <c r="P475" s="156">
        <v>0</v>
      </c>
      <c r="Q475" s="156">
        <f>ROUND(E475*P475,2)</f>
        <v>0</v>
      </c>
      <c r="R475" s="157"/>
      <c r="S475" s="157" t="s">
        <v>1583</v>
      </c>
      <c r="T475" s="157" t="s">
        <v>1584</v>
      </c>
      <c r="U475" s="157">
        <v>0</v>
      </c>
      <c r="V475" s="157">
        <f>ROUND(E475*U475,2)</f>
        <v>0</v>
      </c>
      <c r="W475" s="157"/>
      <c r="X475" s="157" t="s">
        <v>301</v>
      </c>
      <c r="Y475" s="157" t="s">
        <v>302</v>
      </c>
      <c r="Z475" s="147"/>
      <c r="AA475" s="147"/>
      <c r="AB475" s="147"/>
      <c r="AC475" s="147"/>
      <c r="AD475" s="147"/>
      <c r="AE475" s="147"/>
      <c r="AF475" s="147"/>
      <c r="AG475" s="147" t="s">
        <v>1674</v>
      </c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</row>
    <row r="476" spans="1:60" outlineLevel="2" x14ac:dyDescent="0.2">
      <c r="A476" s="154"/>
      <c r="B476" s="155"/>
      <c r="C476" s="274" t="s">
        <v>2014</v>
      </c>
      <c r="D476" s="275"/>
      <c r="E476" s="275"/>
      <c r="F476" s="275"/>
      <c r="G476" s="275"/>
      <c r="H476" s="157"/>
      <c r="I476" s="157"/>
      <c r="J476" s="157"/>
      <c r="K476" s="157"/>
      <c r="L476" s="157"/>
      <c r="M476" s="157"/>
      <c r="N476" s="156"/>
      <c r="O476" s="156"/>
      <c r="P476" s="156"/>
      <c r="Q476" s="156"/>
      <c r="R476" s="157"/>
      <c r="S476" s="157"/>
      <c r="T476" s="157"/>
      <c r="U476" s="157"/>
      <c r="V476" s="157"/>
      <c r="W476" s="157"/>
      <c r="X476" s="157"/>
      <c r="Y476" s="157"/>
      <c r="Z476" s="147"/>
      <c r="AA476" s="147"/>
      <c r="AB476" s="147"/>
      <c r="AC476" s="147"/>
      <c r="AD476" s="147"/>
      <c r="AE476" s="147"/>
      <c r="AF476" s="147"/>
      <c r="AG476" s="147" t="s">
        <v>319</v>
      </c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</row>
    <row r="477" spans="1:60" outlineLevel="2" x14ac:dyDescent="0.2">
      <c r="A477" s="154"/>
      <c r="B477" s="155"/>
      <c r="C477" s="188" t="s">
        <v>1736</v>
      </c>
      <c r="D477" s="159"/>
      <c r="E477" s="160"/>
      <c r="F477" s="157"/>
      <c r="G477" s="157"/>
      <c r="H477" s="157"/>
      <c r="I477" s="157"/>
      <c r="J477" s="157"/>
      <c r="K477" s="157"/>
      <c r="L477" s="157"/>
      <c r="M477" s="157"/>
      <c r="N477" s="156"/>
      <c r="O477" s="156"/>
      <c r="P477" s="156"/>
      <c r="Q477" s="156"/>
      <c r="R477" s="157"/>
      <c r="S477" s="157"/>
      <c r="T477" s="157"/>
      <c r="U477" s="157"/>
      <c r="V477" s="157"/>
      <c r="W477" s="157"/>
      <c r="X477" s="157"/>
      <c r="Y477" s="157"/>
      <c r="Z477" s="147"/>
      <c r="AA477" s="147"/>
      <c r="AB477" s="147"/>
      <c r="AC477" s="147"/>
      <c r="AD477" s="147"/>
      <c r="AE477" s="147"/>
      <c r="AF477" s="147"/>
      <c r="AG477" s="147" t="s">
        <v>305</v>
      </c>
      <c r="AH477" s="147">
        <v>0</v>
      </c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</row>
    <row r="478" spans="1:60" outlineLevel="3" x14ac:dyDescent="0.2">
      <c r="A478" s="154"/>
      <c r="B478" s="155"/>
      <c r="C478" s="188" t="s">
        <v>169</v>
      </c>
      <c r="D478" s="159"/>
      <c r="E478" s="160">
        <v>6</v>
      </c>
      <c r="F478" s="157"/>
      <c r="G478" s="157"/>
      <c r="H478" s="157"/>
      <c r="I478" s="157"/>
      <c r="J478" s="157"/>
      <c r="K478" s="157"/>
      <c r="L478" s="157"/>
      <c r="M478" s="157"/>
      <c r="N478" s="156"/>
      <c r="O478" s="156"/>
      <c r="P478" s="156"/>
      <c r="Q478" s="156"/>
      <c r="R478" s="157"/>
      <c r="S478" s="157"/>
      <c r="T478" s="157"/>
      <c r="U478" s="157"/>
      <c r="V478" s="157"/>
      <c r="W478" s="157"/>
      <c r="X478" s="157"/>
      <c r="Y478" s="157"/>
      <c r="Z478" s="147"/>
      <c r="AA478" s="147"/>
      <c r="AB478" s="147"/>
      <c r="AC478" s="147"/>
      <c r="AD478" s="147"/>
      <c r="AE478" s="147"/>
      <c r="AF478" s="147"/>
      <c r="AG478" s="147" t="s">
        <v>305</v>
      </c>
      <c r="AH478" s="147">
        <v>0</v>
      </c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</row>
    <row r="479" spans="1:60" ht="33.75" outlineLevel="1" x14ac:dyDescent="0.2">
      <c r="A479" s="173">
        <v>129</v>
      </c>
      <c r="B479" s="174" t="s">
        <v>2015</v>
      </c>
      <c r="C479" s="187" t="s">
        <v>2016</v>
      </c>
      <c r="D479" s="175" t="s">
        <v>314</v>
      </c>
      <c r="E479" s="176">
        <v>10</v>
      </c>
      <c r="F479" s="177"/>
      <c r="G479" s="178">
        <f>ROUND(E479*F479,2)</f>
        <v>0</v>
      </c>
      <c r="H479" s="158"/>
      <c r="I479" s="157">
        <f>ROUND(E479*H479,2)</f>
        <v>0</v>
      </c>
      <c r="J479" s="158"/>
      <c r="K479" s="157">
        <f>ROUND(E479*J479,2)</f>
        <v>0</v>
      </c>
      <c r="L479" s="157">
        <v>21</v>
      </c>
      <c r="M479" s="157">
        <f>G479*(1+L479/100)</f>
        <v>0</v>
      </c>
      <c r="N479" s="156">
        <v>1.2999999999999999E-4</v>
      </c>
      <c r="O479" s="156">
        <f>ROUND(E479*N479,2)</f>
        <v>0</v>
      </c>
      <c r="P479" s="156">
        <v>0</v>
      </c>
      <c r="Q479" s="156">
        <f>ROUND(E479*P479,2)</f>
        <v>0</v>
      </c>
      <c r="R479" s="157"/>
      <c r="S479" s="157" t="s">
        <v>1583</v>
      </c>
      <c r="T479" s="157" t="s">
        <v>1584</v>
      </c>
      <c r="U479" s="157">
        <v>0</v>
      </c>
      <c r="V479" s="157">
        <f>ROUND(E479*U479,2)</f>
        <v>0</v>
      </c>
      <c r="W479" s="157"/>
      <c r="X479" s="157" t="s">
        <v>301</v>
      </c>
      <c r="Y479" s="157" t="s">
        <v>302</v>
      </c>
      <c r="Z479" s="147"/>
      <c r="AA479" s="147"/>
      <c r="AB479" s="147"/>
      <c r="AC479" s="147"/>
      <c r="AD479" s="147"/>
      <c r="AE479" s="147"/>
      <c r="AF479" s="147"/>
      <c r="AG479" s="147" t="s">
        <v>1674</v>
      </c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</row>
    <row r="480" spans="1:60" outlineLevel="2" x14ac:dyDescent="0.2">
      <c r="A480" s="154"/>
      <c r="B480" s="155"/>
      <c r="C480" s="274" t="s">
        <v>2017</v>
      </c>
      <c r="D480" s="275"/>
      <c r="E480" s="275"/>
      <c r="F480" s="275"/>
      <c r="G480" s="275"/>
      <c r="H480" s="157"/>
      <c r="I480" s="157"/>
      <c r="J480" s="157"/>
      <c r="K480" s="157"/>
      <c r="L480" s="157"/>
      <c r="M480" s="157"/>
      <c r="N480" s="156"/>
      <c r="O480" s="156"/>
      <c r="P480" s="156"/>
      <c r="Q480" s="156"/>
      <c r="R480" s="157"/>
      <c r="S480" s="157"/>
      <c r="T480" s="157"/>
      <c r="U480" s="157"/>
      <c r="V480" s="157"/>
      <c r="W480" s="157"/>
      <c r="X480" s="157"/>
      <c r="Y480" s="157"/>
      <c r="Z480" s="147"/>
      <c r="AA480" s="147"/>
      <c r="AB480" s="147"/>
      <c r="AC480" s="147"/>
      <c r="AD480" s="147"/>
      <c r="AE480" s="147"/>
      <c r="AF480" s="147"/>
      <c r="AG480" s="147" t="s">
        <v>319</v>
      </c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</row>
    <row r="481" spans="1:60" outlineLevel="2" x14ac:dyDescent="0.2">
      <c r="A481" s="154"/>
      <c r="B481" s="155"/>
      <c r="C481" s="188" t="s">
        <v>1699</v>
      </c>
      <c r="D481" s="159"/>
      <c r="E481" s="160"/>
      <c r="F481" s="157"/>
      <c r="G481" s="157"/>
      <c r="H481" s="157"/>
      <c r="I481" s="157"/>
      <c r="J481" s="157"/>
      <c r="K481" s="157"/>
      <c r="L481" s="157"/>
      <c r="M481" s="157"/>
      <c r="N481" s="156"/>
      <c r="O481" s="156"/>
      <c r="P481" s="156"/>
      <c r="Q481" s="156"/>
      <c r="R481" s="157"/>
      <c r="S481" s="157"/>
      <c r="T481" s="157"/>
      <c r="U481" s="157"/>
      <c r="V481" s="157"/>
      <c r="W481" s="157"/>
      <c r="X481" s="157"/>
      <c r="Y481" s="157"/>
      <c r="Z481" s="147"/>
      <c r="AA481" s="147"/>
      <c r="AB481" s="147"/>
      <c r="AC481" s="147"/>
      <c r="AD481" s="147"/>
      <c r="AE481" s="147"/>
      <c r="AF481" s="147"/>
      <c r="AG481" s="147" t="s">
        <v>305</v>
      </c>
      <c r="AH481" s="147">
        <v>0</v>
      </c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</row>
    <row r="482" spans="1:60" outlineLevel="3" x14ac:dyDescent="0.2">
      <c r="A482" s="154"/>
      <c r="B482" s="155"/>
      <c r="C482" s="188" t="s">
        <v>819</v>
      </c>
      <c r="D482" s="159"/>
      <c r="E482" s="160">
        <v>10</v>
      </c>
      <c r="F482" s="157"/>
      <c r="G482" s="157"/>
      <c r="H482" s="157"/>
      <c r="I482" s="157"/>
      <c r="J482" s="157"/>
      <c r="K482" s="157"/>
      <c r="L482" s="157"/>
      <c r="M482" s="157"/>
      <c r="N482" s="156"/>
      <c r="O482" s="156"/>
      <c r="P482" s="156"/>
      <c r="Q482" s="156"/>
      <c r="R482" s="157"/>
      <c r="S482" s="157"/>
      <c r="T482" s="157"/>
      <c r="U482" s="157"/>
      <c r="V482" s="157"/>
      <c r="W482" s="157"/>
      <c r="X482" s="157"/>
      <c r="Y482" s="157"/>
      <c r="Z482" s="147"/>
      <c r="AA482" s="147"/>
      <c r="AB482" s="147"/>
      <c r="AC482" s="147"/>
      <c r="AD482" s="147"/>
      <c r="AE482" s="147"/>
      <c r="AF482" s="147"/>
      <c r="AG482" s="147" t="s">
        <v>305</v>
      </c>
      <c r="AH482" s="147">
        <v>0</v>
      </c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</row>
    <row r="483" spans="1:60" ht="33.75" outlineLevel="1" x14ac:dyDescent="0.2">
      <c r="A483" s="173">
        <v>130</v>
      </c>
      <c r="B483" s="174" t="s">
        <v>2018</v>
      </c>
      <c r="C483" s="187" t="s">
        <v>2019</v>
      </c>
      <c r="D483" s="175" t="s">
        <v>314</v>
      </c>
      <c r="E483" s="176">
        <v>6</v>
      </c>
      <c r="F483" s="177"/>
      <c r="G483" s="178">
        <f>ROUND(E483*F483,2)</f>
        <v>0</v>
      </c>
      <c r="H483" s="158"/>
      <c r="I483" s="157">
        <f>ROUND(E483*H483,2)</f>
        <v>0</v>
      </c>
      <c r="J483" s="158"/>
      <c r="K483" s="157">
        <f>ROUND(E483*J483,2)</f>
        <v>0</v>
      </c>
      <c r="L483" s="157">
        <v>21</v>
      </c>
      <c r="M483" s="157">
        <f>G483*(1+L483/100)</f>
        <v>0</v>
      </c>
      <c r="N483" s="156">
        <v>2.4000000000000001E-4</v>
      </c>
      <c r="O483" s="156">
        <f>ROUND(E483*N483,2)</f>
        <v>0</v>
      </c>
      <c r="P483" s="156">
        <v>0</v>
      </c>
      <c r="Q483" s="156">
        <f>ROUND(E483*P483,2)</f>
        <v>0</v>
      </c>
      <c r="R483" s="157"/>
      <c r="S483" s="157" t="s">
        <v>1583</v>
      </c>
      <c r="T483" s="157" t="s">
        <v>1584</v>
      </c>
      <c r="U483" s="157">
        <v>0</v>
      </c>
      <c r="V483" s="157">
        <f>ROUND(E483*U483,2)</f>
        <v>0</v>
      </c>
      <c r="W483" s="157"/>
      <c r="X483" s="157" t="s">
        <v>301</v>
      </c>
      <c r="Y483" s="157" t="s">
        <v>302</v>
      </c>
      <c r="Z483" s="147"/>
      <c r="AA483" s="147"/>
      <c r="AB483" s="147"/>
      <c r="AC483" s="147"/>
      <c r="AD483" s="147"/>
      <c r="AE483" s="147"/>
      <c r="AF483" s="147"/>
      <c r="AG483" s="147" t="s">
        <v>1674</v>
      </c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</row>
    <row r="484" spans="1:60" outlineLevel="2" x14ac:dyDescent="0.2">
      <c r="A484" s="154"/>
      <c r="B484" s="155"/>
      <c r="C484" s="274" t="s">
        <v>2020</v>
      </c>
      <c r="D484" s="275"/>
      <c r="E484" s="275"/>
      <c r="F484" s="275"/>
      <c r="G484" s="275"/>
      <c r="H484" s="157"/>
      <c r="I484" s="157"/>
      <c r="J484" s="157"/>
      <c r="K484" s="157"/>
      <c r="L484" s="157"/>
      <c r="M484" s="157"/>
      <c r="N484" s="156"/>
      <c r="O484" s="156"/>
      <c r="P484" s="156"/>
      <c r="Q484" s="156"/>
      <c r="R484" s="157"/>
      <c r="S484" s="157"/>
      <c r="T484" s="157"/>
      <c r="U484" s="157"/>
      <c r="V484" s="157"/>
      <c r="W484" s="157"/>
      <c r="X484" s="157"/>
      <c r="Y484" s="157"/>
      <c r="Z484" s="147"/>
      <c r="AA484" s="147"/>
      <c r="AB484" s="147"/>
      <c r="AC484" s="147"/>
      <c r="AD484" s="147"/>
      <c r="AE484" s="147"/>
      <c r="AF484" s="147"/>
      <c r="AG484" s="147" t="s">
        <v>319</v>
      </c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</row>
    <row r="485" spans="1:60" outlineLevel="2" x14ac:dyDescent="0.2">
      <c r="A485" s="154"/>
      <c r="B485" s="155"/>
      <c r="C485" s="188" t="s">
        <v>1736</v>
      </c>
      <c r="D485" s="159"/>
      <c r="E485" s="160"/>
      <c r="F485" s="157"/>
      <c r="G485" s="157"/>
      <c r="H485" s="157"/>
      <c r="I485" s="157"/>
      <c r="J485" s="157"/>
      <c r="K485" s="157"/>
      <c r="L485" s="157"/>
      <c r="M485" s="157"/>
      <c r="N485" s="156"/>
      <c r="O485" s="156"/>
      <c r="P485" s="156"/>
      <c r="Q485" s="156"/>
      <c r="R485" s="157"/>
      <c r="S485" s="157"/>
      <c r="T485" s="157"/>
      <c r="U485" s="157"/>
      <c r="V485" s="157"/>
      <c r="W485" s="157"/>
      <c r="X485" s="157"/>
      <c r="Y485" s="157"/>
      <c r="Z485" s="147"/>
      <c r="AA485" s="147"/>
      <c r="AB485" s="147"/>
      <c r="AC485" s="147"/>
      <c r="AD485" s="147"/>
      <c r="AE485" s="147"/>
      <c r="AF485" s="147"/>
      <c r="AG485" s="147" t="s">
        <v>305</v>
      </c>
      <c r="AH485" s="147">
        <v>0</v>
      </c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</row>
    <row r="486" spans="1:60" outlineLevel="3" x14ac:dyDescent="0.2">
      <c r="A486" s="154"/>
      <c r="B486" s="155"/>
      <c r="C486" s="188" t="s">
        <v>169</v>
      </c>
      <c r="D486" s="159"/>
      <c r="E486" s="160">
        <v>6</v>
      </c>
      <c r="F486" s="157"/>
      <c r="G486" s="157"/>
      <c r="H486" s="157"/>
      <c r="I486" s="157"/>
      <c r="J486" s="157"/>
      <c r="K486" s="157"/>
      <c r="L486" s="157"/>
      <c r="M486" s="157"/>
      <c r="N486" s="156"/>
      <c r="O486" s="156"/>
      <c r="P486" s="156"/>
      <c r="Q486" s="156"/>
      <c r="R486" s="157"/>
      <c r="S486" s="157"/>
      <c r="T486" s="157"/>
      <c r="U486" s="157"/>
      <c r="V486" s="157"/>
      <c r="W486" s="157"/>
      <c r="X486" s="157"/>
      <c r="Y486" s="157"/>
      <c r="Z486" s="147"/>
      <c r="AA486" s="147"/>
      <c r="AB486" s="147"/>
      <c r="AC486" s="147"/>
      <c r="AD486" s="147"/>
      <c r="AE486" s="147"/>
      <c r="AF486" s="147"/>
      <c r="AG486" s="147" t="s">
        <v>305</v>
      </c>
      <c r="AH486" s="147">
        <v>0</v>
      </c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</row>
    <row r="487" spans="1:60" ht="33.75" outlineLevel="1" x14ac:dyDescent="0.2">
      <c r="A487" s="173">
        <v>131</v>
      </c>
      <c r="B487" s="174" t="s">
        <v>2021</v>
      </c>
      <c r="C487" s="187" t="s">
        <v>2022</v>
      </c>
      <c r="D487" s="175" t="s">
        <v>314</v>
      </c>
      <c r="E487" s="176">
        <v>14</v>
      </c>
      <c r="F487" s="177"/>
      <c r="G487" s="178">
        <f>ROUND(E487*F487,2)</f>
        <v>0</v>
      </c>
      <c r="H487" s="158"/>
      <c r="I487" s="157">
        <f>ROUND(E487*H487,2)</f>
        <v>0</v>
      </c>
      <c r="J487" s="158"/>
      <c r="K487" s="157">
        <f>ROUND(E487*J487,2)</f>
        <v>0</v>
      </c>
      <c r="L487" s="157">
        <v>21</v>
      </c>
      <c r="M487" s="157">
        <f>G487*(1+L487/100)</f>
        <v>0</v>
      </c>
      <c r="N487" s="156">
        <v>5.1000000000000004E-4</v>
      </c>
      <c r="O487" s="156">
        <f>ROUND(E487*N487,2)</f>
        <v>0.01</v>
      </c>
      <c r="P487" s="156">
        <v>0</v>
      </c>
      <c r="Q487" s="156">
        <f>ROUND(E487*P487,2)</f>
        <v>0</v>
      </c>
      <c r="R487" s="157"/>
      <c r="S487" s="157" t="s">
        <v>1583</v>
      </c>
      <c r="T487" s="157" t="s">
        <v>1584</v>
      </c>
      <c r="U487" s="157">
        <v>0</v>
      </c>
      <c r="V487" s="157">
        <f>ROUND(E487*U487,2)</f>
        <v>0</v>
      </c>
      <c r="W487" s="157"/>
      <c r="X487" s="157" t="s">
        <v>301</v>
      </c>
      <c r="Y487" s="157" t="s">
        <v>302</v>
      </c>
      <c r="Z487" s="147"/>
      <c r="AA487" s="147"/>
      <c r="AB487" s="147"/>
      <c r="AC487" s="147"/>
      <c r="AD487" s="147"/>
      <c r="AE487" s="147"/>
      <c r="AF487" s="147"/>
      <c r="AG487" s="147" t="s">
        <v>1674</v>
      </c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</row>
    <row r="488" spans="1:60" outlineLevel="2" x14ac:dyDescent="0.2">
      <c r="A488" s="154"/>
      <c r="B488" s="155"/>
      <c r="C488" s="274" t="s">
        <v>2023</v>
      </c>
      <c r="D488" s="275"/>
      <c r="E488" s="275"/>
      <c r="F488" s="275"/>
      <c r="G488" s="275"/>
      <c r="H488" s="157"/>
      <c r="I488" s="157"/>
      <c r="J488" s="157"/>
      <c r="K488" s="157"/>
      <c r="L488" s="157"/>
      <c r="M488" s="157"/>
      <c r="N488" s="156"/>
      <c r="O488" s="156"/>
      <c r="P488" s="156"/>
      <c r="Q488" s="156"/>
      <c r="R488" s="157"/>
      <c r="S488" s="157"/>
      <c r="T488" s="157"/>
      <c r="U488" s="157"/>
      <c r="V488" s="157"/>
      <c r="W488" s="157"/>
      <c r="X488" s="157"/>
      <c r="Y488" s="157"/>
      <c r="Z488" s="147"/>
      <c r="AA488" s="147"/>
      <c r="AB488" s="147"/>
      <c r="AC488" s="147"/>
      <c r="AD488" s="147"/>
      <c r="AE488" s="147"/>
      <c r="AF488" s="147"/>
      <c r="AG488" s="147" t="s">
        <v>319</v>
      </c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</row>
    <row r="489" spans="1:60" outlineLevel="2" x14ac:dyDescent="0.2">
      <c r="A489" s="154"/>
      <c r="B489" s="155"/>
      <c r="C489" s="188" t="s">
        <v>1686</v>
      </c>
      <c r="D489" s="159"/>
      <c r="E489" s="160"/>
      <c r="F489" s="157"/>
      <c r="G489" s="157"/>
      <c r="H489" s="157"/>
      <c r="I489" s="157"/>
      <c r="J489" s="157"/>
      <c r="K489" s="157"/>
      <c r="L489" s="157"/>
      <c r="M489" s="157"/>
      <c r="N489" s="156"/>
      <c r="O489" s="156"/>
      <c r="P489" s="156"/>
      <c r="Q489" s="156"/>
      <c r="R489" s="157"/>
      <c r="S489" s="157"/>
      <c r="T489" s="157"/>
      <c r="U489" s="157"/>
      <c r="V489" s="157"/>
      <c r="W489" s="157"/>
      <c r="X489" s="157"/>
      <c r="Y489" s="157"/>
      <c r="Z489" s="147"/>
      <c r="AA489" s="147"/>
      <c r="AB489" s="147"/>
      <c r="AC489" s="147"/>
      <c r="AD489" s="147"/>
      <c r="AE489" s="147"/>
      <c r="AF489" s="147"/>
      <c r="AG489" s="147" t="s">
        <v>305</v>
      </c>
      <c r="AH489" s="147">
        <v>0</v>
      </c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</row>
    <row r="490" spans="1:60" outlineLevel="3" x14ac:dyDescent="0.2">
      <c r="A490" s="154"/>
      <c r="B490" s="155"/>
      <c r="C490" s="188" t="s">
        <v>1687</v>
      </c>
      <c r="D490" s="159"/>
      <c r="E490" s="160">
        <v>14</v>
      </c>
      <c r="F490" s="157"/>
      <c r="G490" s="157"/>
      <c r="H490" s="157"/>
      <c r="I490" s="157"/>
      <c r="J490" s="157"/>
      <c r="K490" s="157"/>
      <c r="L490" s="157"/>
      <c r="M490" s="157"/>
      <c r="N490" s="156"/>
      <c r="O490" s="156"/>
      <c r="P490" s="156"/>
      <c r="Q490" s="156"/>
      <c r="R490" s="157"/>
      <c r="S490" s="157"/>
      <c r="T490" s="157"/>
      <c r="U490" s="157"/>
      <c r="V490" s="157"/>
      <c r="W490" s="157"/>
      <c r="X490" s="157"/>
      <c r="Y490" s="157"/>
      <c r="Z490" s="147"/>
      <c r="AA490" s="147"/>
      <c r="AB490" s="147"/>
      <c r="AC490" s="147"/>
      <c r="AD490" s="147"/>
      <c r="AE490" s="147"/>
      <c r="AF490" s="147"/>
      <c r="AG490" s="147" t="s">
        <v>305</v>
      </c>
      <c r="AH490" s="147">
        <v>0</v>
      </c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</row>
    <row r="491" spans="1:60" x14ac:dyDescent="0.2">
      <c r="A491" s="3"/>
      <c r="B491" s="4"/>
      <c r="C491" s="190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AE491">
        <v>12</v>
      </c>
      <c r="AF491">
        <v>21</v>
      </c>
      <c r="AG491" t="s">
        <v>281</v>
      </c>
    </row>
    <row r="492" spans="1:60" x14ac:dyDescent="0.2">
      <c r="A492" s="150"/>
      <c r="B492" s="151" t="s">
        <v>31</v>
      </c>
      <c r="C492" s="191"/>
      <c r="D492" s="152"/>
      <c r="E492" s="153"/>
      <c r="F492" s="153"/>
      <c r="G492" s="172">
        <f>G8+G21+G26+G35+G76+G87+G171+G280+G445+G470</f>
        <v>0</v>
      </c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AE492">
        <f>SUMIF(L7:L490,AE491,G7:G490)</f>
        <v>0</v>
      </c>
      <c r="AF492">
        <f>SUMIF(L7:L490,AF491,G7:G490)</f>
        <v>0</v>
      </c>
      <c r="AG492" t="s">
        <v>463</v>
      </c>
    </row>
    <row r="493" spans="1:60" x14ac:dyDescent="0.2">
      <c r="A493" s="3"/>
      <c r="B493" s="4"/>
      <c r="C493" s="190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spans="1:60" x14ac:dyDescent="0.2">
      <c r="A494" s="3"/>
      <c r="B494" s="4"/>
      <c r="C494" s="190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60" x14ac:dyDescent="0.2">
      <c r="A495" s="260" t="s">
        <v>464</v>
      </c>
      <c r="B495" s="260"/>
      <c r="C495" s="261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spans="1:60" x14ac:dyDescent="0.2">
      <c r="A496" s="262"/>
      <c r="B496" s="263"/>
      <c r="C496" s="264"/>
      <c r="D496" s="263"/>
      <c r="E496" s="263"/>
      <c r="F496" s="263"/>
      <c r="G496" s="265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AG496" t="s">
        <v>465</v>
      </c>
    </row>
    <row r="497" spans="1:33" x14ac:dyDescent="0.2">
      <c r="A497" s="266"/>
      <c r="B497" s="267"/>
      <c r="C497" s="268"/>
      <c r="D497" s="267"/>
      <c r="E497" s="267"/>
      <c r="F497" s="267"/>
      <c r="G497" s="269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33" x14ac:dyDescent="0.2">
      <c r="A498" s="266"/>
      <c r="B498" s="267"/>
      <c r="C498" s="268"/>
      <c r="D498" s="267"/>
      <c r="E498" s="267"/>
      <c r="F498" s="267"/>
      <c r="G498" s="269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</row>
    <row r="499" spans="1:33" x14ac:dyDescent="0.2">
      <c r="A499" s="266"/>
      <c r="B499" s="267"/>
      <c r="C499" s="268"/>
      <c r="D499" s="267"/>
      <c r="E499" s="267"/>
      <c r="F499" s="267"/>
      <c r="G499" s="269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</row>
    <row r="500" spans="1:33" x14ac:dyDescent="0.2">
      <c r="A500" s="270"/>
      <c r="B500" s="271"/>
      <c r="C500" s="272"/>
      <c r="D500" s="271"/>
      <c r="E500" s="271"/>
      <c r="F500" s="271"/>
      <c r="G500" s="27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33" x14ac:dyDescent="0.2">
      <c r="A501" s="3"/>
      <c r="B501" s="4"/>
      <c r="C501" s="190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33" x14ac:dyDescent="0.2">
      <c r="C502" s="192"/>
      <c r="D502" s="10"/>
      <c r="AG502" t="s">
        <v>466</v>
      </c>
    </row>
    <row r="503" spans="1:33" x14ac:dyDescent="0.2">
      <c r="D503" s="10"/>
    </row>
    <row r="504" spans="1:33" x14ac:dyDescent="0.2">
      <c r="D504" s="10"/>
    </row>
    <row r="505" spans="1:33" x14ac:dyDescent="0.2">
      <c r="D505" s="10"/>
    </row>
    <row r="506" spans="1:33" x14ac:dyDescent="0.2">
      <c r="D506" s="10"/>
    </row>
    <row r="507" spans="1:33" x14ac:dyDescent="0.2">
      <c r="D507" s="10"/>
    </row>
    <row r="508" spans="1:33" x14ac:dyDescent="0.2">
      <c r="D508" s="10"/>
    </row>
    <row r="509" spans="1:33" x14ac:dyDescent="0.2">
      <c r="D509" s="10"/>
    </row>
    <row r="510" spans="1:33" x14ac:dyDescent="0.2">
      <c r="D510" s="10"/>
    </row>
    <row r="511" spans="1:33" x14ac:dyDescent="0.2">
      <c r="D511" s="10"/>
    </row>
    <row r="512" spans="1:33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djF9WCbjDjsXpIrsOms581mC7YBV+2vRgN00HZE7BhUXn8PoGV3dXPMy4lo7krEuTogz4iSPhbxHCclxVIxj/A==" saltValue="a8/lyAWj6+dBXPidy7KNGA==" spinCount="100000" sheet="1" formatRows="0"/>
  <mergeCells count="100">
    <mergeCell ref="A495:C495"/>
    <mergeCell ref="A496:G500"/>
    <mergeCell ref="C10:G10"/>
    <mergeCell ref="C14:G14"/>
    <mergeCell ref="C15:G15"/>
    <mergeCell ref="C23:G23"/>
    <mergeCell ref="C61:G61"/>
    <mergeCell ref="C32:G32"/>
    <mergeCell ref="C37:G37"/>
    <mergeCell ref="C53:G53"/>
    <mergeCell ref="C57:G57"/>
    <mergeCell ref="C105:G105"/>
    <mergeCell ref="C65:G65"/>
    <mergeCell ref="C69:G69"/>
    <mergeCell ref="C73:G73"/>
    <mergeCell ref="C78:G78"/>
    <mergeCell ref="A1:G1"/>
    <mergeCell ref="C2:G2"/>
    <mergeCell ref="C3:G3"/>
    <mergeCell ref="C4:G4"/>
    <mergeCell ref="C28:G28"/>
    <mergeCell ref="C80:G80"/>
    <mergeCell ref="C82:G82"/>
    <mergeCell ref="C84:G84"/>
    <mergeCell ref="C89:G89"/>
    <mergeCell ref="C93:G93"/>
    <mergeCell ref="C97:G97"/>
    <mergeCell ref="C101:G101"/>
    <mergeCell ref="C162:G162"/>
    <mergeCell ref="C109:G109"/>
    <mergeCell ref="C113:G113"/>
    <mergeCell ref="C117:G117"/>
    <mergeCell ref="C121:G121"/>
    <mergeCell ref="C125:G125"/>
    <mergeCell ref="C129:G129"/>
    <mergeCell ref="C133:G133"/>
    <mergeCell ref="C137:G137"/>
    <mergeCell ref="C141:G141"/>
    <mergeCell ref="C148:G148"/>
    <mergeCell ref="C158:G158"/>
    <mergeCell ref="C218:G218"/>
    <mergeCell ref="C166:G166"/>
    <mergeCell ref="C170:G170"/>
    <mergeCell ref="C173:G173"/>
    <mergeCell ref="C177:G177"/>
    <mergeCell ref="C181:G181"/>
    <mergeCell ref="C185:G185"/>
    <mergeCell ref="C192:G192"/>
    <mergeCell ref="C199:G199"/>
    <mergeCell ref="C206:G206"/>
    <mergeCell ref="C210:G210"/>
    <mergeCell ref="C214:G214"/>
    <mergeCell ref="C286:G286"/>
    <mergeCell ref="C222:G222"/>
    <mergeCell ref="C229:G229"/>
    <mergeCell ref="C236:G236"/>
    <mergeCell ref="C246:G246"/>
    <mergeCell ref="C253:G253"/>
    <mergeCell ref="C260:G260"/>
    <mergeCell ref="C267:G267"/>
    <mergeCell ref="C271:G271"/>
    <mergeCell ref="C275:G275"/>
    <mergeCell ref="C279:G279"/>
    <mergeCell ref="C282:G282"/>
    <mergeCell ref="C352:G352"/>
    <mergeCell ref="C290:G290"/>
    <mergeCell ref="C294:G294"/>
    <mergeCell ref="C298:G298"/>
    <mergeCell ref="C302:G302"/>
    <mergeCell ref="C306:G306"/>
    <mergeCell ref="C310:G310"/>
    <mergeCell ref="C314:G314"/>
    <mergeCell ref="C318:G318"/>
    <mergeCell ref="C322:G322"/>
    <mergeCell ref="C326:G326"/>
    <mergeCell ref="C342:G342"/>
    <mergeCell ref="C436:G436"/>
    <mergeCell ref="C362:G362"/>
    <mergeCell ref="C366:G366"/>
    <mergeCell ref="C370:G370"/>
    <mergeCell ref="C374:G374"/>
    <mergeCell ref="C378:G378"/>
    <mergeCell ref="C382:G382"/>
    <mergeCell ref="C398:G398"/>
    <mergeCell ref="C405:G405"/>
    <mergeCell ref="C412:G412"/>
    <mergeCell ref="C419:G419"/>
    <mergeCell ref="C426:G426"/>
    <mergeCell ref="C488:G488"/>
    <mergeCell ref="C440:G440"/>
    <mergeCell ref="C444:G444"/>
    <mergeCell ref="C447:G447"/>
    <mergeCell ref="C451:G451"/>
    <mergeCell ref="C458:G458"/>
    <mergeCell ref="C465:G465"/>
    <mergeCell ref="C469:G469"/>
    <mergeCell ref="C472:G472"/>
    <mergeCell ref="C476:G476"/>
    <mergeCell ref="C480:G480"/>
    <mergeCell ref="C484:G484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37DF0-1AE7-4459-96D7-88439FD5441B}">
  <sheetPr>
    <outlinePr summaryBelow="0"/>
    <pageSetUpPr fitToPage="1"/>
  </sheetPr>
  <dimension ref="A1:BH5000"/>
  <sheetViews>
    <sheetView workbookViewId="0">
      <pane ySplit="7" topLeftCell="A29" activePane="bottomLeft" state="frozen"/>
      <selection pane="bottomLeft" activeCell="AB57" sqref="AB57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67</v>
      </c>
      <c r="C4" s="257" t="s">
        <v>68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SUMIF(AG9:AG62,"&lt;&gt;NOR",G9:G62)</f>
        <v>0</v>
      </c>
      <c r="H8" s="162"/>
      <c r="I8" s="162">
        <f>SUM(I9:I62)</f>
        <v>0</v>
      </c>
      <c r="J8" s="162"/>
      <c r="K8" s="162">
        <f>SUM(K9:K62)</f>
        <v>0</v>
      </c>
      <c r="L8" s="162"/>
      <c r="M8" s="162">
        <f>SUM(M9:M62)</f>
        <v>0</v>
      </c>
      <c r="N8" s="161"/>
      <c r="O8" s="161">
        <f>SUM(O9:O62)</f>
        <v>262.33999999999997</v>
      </c>
      <c r="P8" s="161"/>
      <c r="Q8" s="161">
        <f>SUM(Q9:Q62)</f>
        <v>0</v>
      </c>
      <c r="R8" s="162"/>
      <c r="S8" s="162"/>
      <c r="T8" s="162"/>
      <c r="U8" s="162"/>
      <c r="V8" s="162">
        <f>SUM(V9:V62)</f>
        <v>0</v>
      </c>
      <c r="W8" s="162"/>
      <c r="X8" s="162"/>
      <c r="Y8" s="162"/>
      <c r="AG8" t="s">
        <v>296</v>
      </c>
    </row>
    <row r="9" spans="1:60" ht="45" outlineLevel="1" x14ac:dyDescent="0.2">
      <c r="A9" s="173">
        <v>1</v>
      </c>
      <c r="B9" s="174" t="s">
        <v>2024</v>
      </c>
      <c r="C9" s="187" t="s">
        <v>2025</v>
      </c>
      <c r="D9" s="175" t="s">
        <v>338</v>
      </c>
      <c r="E9" s="176">
        <v>140.4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1583</v>
      </c>
      <c r="T9" s="157" t="s">
        <v>1584</v>
      </c>
      <c r="U9" s="157">
        <v>0</v>
      </c>
      <c r="V9" s="157">
        <f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274" t="s">
        <v>2026</v>
      </c>
      <c r="D10" s="275"/>
      <c r="E10" s="275"/>
      <c r="F10" s="275"/>
      <c r="G10" s="275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2" x14ac:dyDescent="0.2">
      <c r="A11" s="154"/>
      <c r="B11" s="155"/>
      <c r="C11" s="188" t="s">
        <v>2027</v>
      </c>
      <c r="D11" s="159"/>
      <c r="E11" s="160"/>
      <c r="F11" s="157"/>
      <c r="G11" s="15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3" x14ac:dyDescent="0.2">
      <c r="A12" s="154"/>
      <c r="B12" s="155"/>
      <c r="C12" s="188" t="s">
        <v>2028</v>
      </c>
      <c r="D12" s="159"/>
      <c r="E12" s="160">
        <v>140.4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33.75" outlineLevel="1" x14ac:dyDescent="0.2">
      <c r="A13" s="173">
        <v>2</v>
      </c>
      <c r="B13" s="174" t="s">
        <v>2029</v>
      </c>
      <c r="C13" s="187" t="s">
        <v>2030</v>
      </c>
      <c r="D13" s="175" t="s">
        <v>338</v>
      </c>
      <c r="E13" s="176">
        <v>140.4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1583</v>
      </c>
      <c r="T13" s="157" t="s">
        <v>1584</v>
      </c>
      <c r="U13" s="157">
        <v>0</v>
      </c>
      <c r="V13" s="157">
        <f>ROUND(E13*U13,2)</f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2" x14ac:dyDescent="0.2">
      <c r="A14" s="154"/>
      <c r="B14" s="155"/>
      <c r="C14" s="274" t="s">
        <v>2031</v>
      </c>
      <c r="D14" s="275"/>
      <c r="E14" s="275"/>
      <c r="F14" s="275"/>
      <c r="G14" s="275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319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2" x14ac:dyDescent="0.2">
      <c r="A15" s="154"/>
      <c r="B15" s="155"/>
      <c r="C15" s="188" t="s">
        <v>2027</v>
      </c>
      <c r="D15" s="159"/>
      <c r="E15" s="160"/>
      <c r="F15" s="157"/>
      <c r="G15" s="157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305</v>
      </c>
      <c r="AH15" s="147">
        <v>0</v>
      </c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3" x14ac:dyDescent="0.2">
      <c r="A16" s="154"/>
      <c r="B16" s="155"/>
      <c r="C16" s="188" t="s">
        <v>2028</v>
      </c>
      <c r="D16" s="159"/>
      <c r="E16" s="160">
        <v>140.4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56.25" outlineLevel="1" x14ac:dyDescent="0.2">
      <c r="A17" s="173">
        <v>3</v>
      </c>
      <c r="B17" s="174" t="s">
        <v>2032</v>
      </c>
      <c r="C17" s="187" t="s">
        <v>2033</v>
      </c>
      <c r="D17" s="175" t="s">
        <v>338</v>
      </c>
      <c r="E17" s="176">
        <v>140.4</v>
      </c>
      <c r="F17" s="177"/>
      <c r="G17" s="178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6">
        <v>0</v>
      </c>
      <c r="O17" s="156">
        <f>ROUND(E17*N17,2)</f>
        <v>0</v>
      </c>
      <c r="P17" s="156">
        <v>0</v>
      </c>
      <c r="Q17" s="156">
        <f>ROUND(E17*P17,2)</f>
        <v>0</v>
      </c>
      <c r="R17" s="157"/>
      <c r="S17" s="157" t="s">
        <v>1583</v>
      </c>
      <c r="T17" s="157" t="s">
        <v>1584</v>
      </c>
      <c r="U17" s="157">
        <v>0</v>
      </c>
      <c r="V17" s="157">
        <f>ROUND(E17*U17,2)</f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">
      <c r="A18" s="154"/>
      <c r="B18" s="155"/>
      <c r="C18" s="274" t="s">
        <v>2034</v>
      </c>
      <c r="D18" s="275"/>
      <c r="E18" s="275"/>
      <c r="F18" s="275"/>
      <c r="G18" s="275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3" x14ac:dyDescent="0.2">
      <c r="A19" s="154"/>
      <c r="B19" s="155"/>
      <c r="C19" s="276" t="s">
        <v>2035</v>
      </c>
      <c r="D19" s="277"/>
      <c r="E19" s="277"/>
      <c r="F19" s="277"/>
      <c r="G19" s="27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319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2" x14ac:dyDescent="0.2">
      <c r="A20" s="154"/>
      <c r="B20" s="155"/>
      <c r="C20" s="188" t="s">
        <v>2027</v>
      </c>
      <c r="D20" s="159"/>
      <c r="E20" s="160"/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3" x14ac:dyDescent="0.2">
      <c r="A21" s="154"/>
      <c r="B21" s="155"/>
      <c r="C21" s="188" t="s">
        <v>2028</v>
      </c>
      <c r="D21" s="159"/>
      <c r="E21" s="160">
        <v>140.4</v>
      </c>
      <c r="F21" s="157"/>
      <c r="G21" s="157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305</v>
      </c>
      <c r="AH21" s="147">
        <v>0</v>
      </c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56.25" outlineLevel="1" x14ac:dyDescent="0.2">
      <c r="A22" s="173">
        <v>4</v>
      </c>
      <c r="B22" s="174" t="s">
        <v>2036</v>
      </c>
      <c r="C22" s="187" t="s">
        <v>2033</v>
      </c>
      <c r="D22" s="175" t="s">
        <v>338</v>
      </c>
      <c r="E22" s="176">
        <v>140.4</v>
      </c>
      <c r="F22" s="177"/>
      <c r="G22" s="178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1583</v>
      </c>
      <c r="T22" s="157" t="s">
        <v>1584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">
      <c r="A23" s="154"/>
      <c r="B23" s="155"/>
      <c r="C23" s="274" t="s">
        <v>2037</v>
      </c>
      <c r="D23" s="275"/>
      <c r="E23" s="275"/>
      <c r="F23" s="275"/>
      <c r="G23" s="275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319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3" x14ac:dyDescent="0.2">
      <c r="A24" s="154"/>
      <c r="B24" s="155"/>
      <c r="C24" s="276" t="s">
        <v>2038</v>
      </c>
      <c r="D24" s="277"/>
      <c r="E24" s="277"/>
      <c r="F24" s="277"/>
      <c r="G24" s="277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319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2" x14ac:dyDescent="0.2">
      <c r="A25" s="154"/>
      <c r="B25" s="155"/>
      <c r="C25" s="188" t="s">
        <v>2027</v>
      </c>
      <c r="D25" s="159"/>
      <c r="E25" s="160"/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3" x14ac:dyDescent="0.2">
      <c r="A26" s="154"/>
      <c r="B26" s="155"/>
      <c r="C26" s="188" t="s">
        <v>2028</v>
      </c>
      <c r="D26" s="159"/>
      <c r="E26" s="160">
        <v>140.4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56.25" outlineLevel="1" x14ac:dyDescent="0.2">
      <c r="A27" s="173">
        <v>5</v>
      </c>
      <c r="B27" s="174" t="s">
        <v>2039</v>
      </c>
      <c r="C27" s="187" t="s">
        <v>2033</v>
      </c>
      <c r="D27" s="175" t="s">
        <v>338</v>
      </c>
      <c r="E27" s="176">
        <v>140.4</v>
      </c>
      <c r="F27" s="177"/>
      <c r="G27" s="178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6">
        <v>0</v>
      </c>
      <c r="O27" s="156">
        <f>ROUND(E27*N27,2)</f>
        <v>0</v>
      </c>
      <c r="P27" s="156">
        <v>0</v>
      </c>
      <c r="Q27" s="156">
        <f>ROUND(E27*P27,2)</f>
        <v>0</v>
      </c>
      <c r="R27" s="157"/>
      <c r="S27" s="157" t="s">
        <v>1583</v>
      </c>
      <c r="T27" s="157" t="s">
        <v>1584</v>
      </c>
      <c r="U27" s="157">
        <v>0</v>
      </c>
      <c r="V27" s="157">
        <f>ROUND(E27*U27,2)</f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">
      <c r="A28" s="154"/>
      <c r="B28" s="155"/>
      <c r="C28" s="274" t="s">
        <v>2040</v>
      </c>
      <c r="D28" s="275"/>
      <c r="E28" s="275"/>
      <c r="F28" s="275"/>
      <c r="G28" s="275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319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3" x14ac:dyDescent="0.2">
      <c r="A29" s="154"/>
      <c r="B29" s="155"/>
      <c r="C29" s="276" t="s">
        <v>2041</v>
      </c>
      <c r="D29" s="277"/>
      <c r="E29" s="277"/>
      <c r="F29" s="277"/>
      <c r="G29" s="27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319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2" x14ac:dyDescent="0.2">
      <c r="A30" s="154"/>
      <c r="B30" s="155"/>
      <c r="C30" s="188" t="s">
        <v>2027</v>
      </c>
      <c r="D30" s="159"/>
      <c r="E30" s="160"/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3" x14ac:dyDescent="0.2">
      <c r="A31" s="154"/>
      <c r="B31" s="155"/>
      <c r="C31" s="188" t="s">
        <v>2028</v>
      </c>
      <c r="D31" s="159"/>
      <c r="E31" s="160">
        <v>140.4</v>
      </c>
      <c r="F31" s="157"/>
      <c r="G31" s="157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>
        <v>0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33.75" outlineLevel="1" x14ac:dyDescent="0.2">
      <c r="A32" s="173">
        <v>6</v>
      </c>
      <c r="B32" s="174" t="s">
        <v>3761</v>
      </c>
      <c r="C32" s="187" t="s">
        <v>3762</v>
      </c>
      <c r="D32" s="175" t="s">
        <v>348</v>
      </c>
      <c r="E32" s="176">
        <v>280.8</v>
      </c>
      <c r="F32" s="177"/>
      <c r="G32" s="178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1583</v>
      </c>
      <c r="T32" s="157" t="s">
        <v>1584</v>
      </c>
      <c r="U32" s="157">
        <v>0</v>
      </c>
      <c r="V32" s="157">
        <f>ROUND(E32*U32,2)</f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1585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">
      <c r="A33" s="154"/>
      <c r="B33" s="155"/>
      <c r="C33" s="274" t="s">
        <v>2042</v>
      </c>
      <c r="D33" s="275"/>
      <c r="E33" s="275"/>
      <c r="F33" s="275"/>
      <c r="G33" s="275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319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">
      <c r="A34" s="154"/>
      <c r="B34" s="155"/>
      <c r="C34" s="188" t="s">
        <v>2043</v>
      </c>
      <c r="D34" s="159"/>
      <c r="E34" s="160"/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3" x14ac:dyDescent="0.2">
      <c r="A35" s="154"/>
      <c r="B35" s="155"/>
      <c r="C35" s="188" t="s">
        <v>2044</v>
      </c>
      <c r="D35" s="159"/>
      <c r="E35" s="160">
        <v>280.8</v>
      </c>
      <c r="F35" s="157"/>
      <c r="G35" s="157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33.75" outlineLevel="1" x14ac:dyDescent="0.2">
      <c r="A36" s="173">
        <v>7</v>
      </c>
      <c r="B36" s="174" t="s">
        <v>2045</v>
      </c>
      <c r="C36" s="187" t="s">
        <v>2046</v>
      </c>
      <c r="D36" s="175" t="s">
        <v>338</v>
      </c>
      <c r="E36" s="176">
        <v>140.4</v>
      </c>
      <c r="F36" s="177"/>
      <c r="G36" s="178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7"/>
      <c r="S36" s="157" t="s">
        <v>1583</v>
      </c>
      <c r="T36" s="157" t="s">
        <v>1584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2" x14ac:dyDescent="0.2">
      <c r="A37" s="154"/>
      <c r="B37" s="155"/>
      <c r="C37" s="274" t="s">
        <v>2047</v>
      </c>
      <c r="D37" s="275"/>
      <c r="E37" s="275"/>
      <c r="F37" s="275"/>
      <c r="G37" s="275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319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2" x14ac:dyDescent="0.2">
      <c r="A38" s="154"/>
      <c r="B38" s="155"/>
      <c r="C38" s="188" t="s">
        <v>2027</v>
      </c>
      <c r="D38" s="159"/>
      <c r="E38" s="160"/>
      <c r="F38" s="157"/>
      <c r="G38" s="157"/>
      <c r="H38" s="157"/>
      <c r="I38" s="157"/>
      <c r="J38" s="157"/>
      <c r="K38" s="157"/>
      <c r="L38" s="157"/>
      <c r="M38" s="157"/>
      <c r="N38" s="156"/>
      <c r="O38" s="156"/>
      <c r="P38" s="156"/>
      <c r="Q38" s="156"/>
      <c r="R38" s="157"/>
      <c r="S38" s="157"/>
      <c r="T38" s="157"/>
      <c r="U38" s="157"/>
      <c r="V38" s="157"/>
      <c r="W38" s="157"/>
      <c r="X38" s="157"/>
      <c r="Y38" s="157"/>
      <c r="Z38" s="147"/>
      <c r="AA38" s="147"/>
      <c r="AB38" s="147"/>
      <c r="AC38" s="147"/>
      <c r="AD38" s="147"/>
      <c r="AE38" s="147"/>
      <c r="AF38" s="147"/>
      <c r="AG38" s="147" t="s">
        <v>305</v>
      </c>
      <c r="AH38" s="147">
        <v>0</v>
      </c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3" x14ac:dyDescent="0.2">
      <c r="A39" s="154"/>
      <c r="B39" s="155"/>
      <c r="C39" s="188" t="s">
        <v>2028</v>
      </c>
      <c r="D39" s="159"/>
      <c r="E39" s="160">
        <v>140.4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45" outlineLevel="1" x14ac:dyDescent="0.2">
      <c r="A40" s="173">
        <v>8</v>
      </c>
      <c r="B40" s="174" t="s">
        <v>2048</v>
      </c>
      <c r="C40" s="187" t="s">
        <v>2049</v>
      </c>
      <c r="D40" s="175" t="s">
        <v>338</v>
      </c>
      <c r="E40" s="176">
        <v>88.92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0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1583</v>
      </c>
      <c r="T40" s="157" t="s">
        <v>1584</v>
      </c>
      <c r="U40" s="157">
        <v>0</v>
      </c>
      <c r="V40" s="157">
        <f>ROUND(E40*U40,2)</f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">
      <c r="A41" s="154"/>
      <c r="B41" s="155"/>
      <c r="C41" s="274" t="s">
        <v>2050</v>
      </c>
      <c r="D41" s="275"/>
      <c r="E41" s="275"/>
      <c r="F41" s="275"/>
      <c r="G41" s="275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319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2" x14ac:dyDescent="0.2">
      <c r="A42" s="154"/>
      <c r="B42" s="155"/>
      <c r="C42" s="188" t="s">
        <v>2051</v>
      </c>
      <c r="D42" s="159"/>
      <c r="E42" s="160"/>
      <c r="F42" s="157"/>
      <c r="G42" s="157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3" x14ac:dyDescent="0.2">
      <c r="A43" s="154"/>
      <c r="B43" s="155"/>
      <c r="C43" s="188" t="s">
        <v>2052</v>
      </c>
      <c r="D43" s="159"/>
      <c r="E43" s="160">
        <v>88.92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3">
        <v>9</v>
      </c>
      <c r="B44" s="174" t="s">
        <v>2053</v>
      </c>
      <c r="C44" s="187" t="s">
        <v>2054</v>
      </c>
      <c r="D44" s="175" t="s">
        <v>348</v>
      </c>
      <c r="E44" s="176">
        <v>177.84</v>
      </c>
      <c r="F44" s="177"/>
      <c r="G44" s="178">
        <f>ROUND(E44*F44,2)</f>
        <v>0</v>
      </c>
      <c r="H44" s="158"/>
      <c r="I44" s="157">
        <f>ROUND(E44*H44,2)</f>
        <v>0</v>
      </c>
      <c r="J44" s="158"/>
      <c r="K44" s="157">
        <f>ROUND(E44*J44,2)</f>
        <v>0</v>
      </c>
      <c r="L44" s="157">
        <v>21</v>
      </c>
      <c r="M44" s="157">
        <f>G44*(1+L44/100)</f>
        <v>0</v>
      </c>
      <c r="N44" s="156">
        <v>1</v>
      </c>
      <c r="O44" s="156">
        <f>ROUND(E44*N44,2)</f>
        <v>177.84</v>
      </c>
      <c r="P44" s="156">
        <v>0</v>
      </c>
      <c r="Q44" s="156">
        <f>ROUND(E44*P44,2)</f>
        <v>0</v>
      </c>
      <c r="R44" s="157"/>
      <c r="S44" s="157" t="s">
        <v>1583</v>
      </c>
      <c r="T44" s="157" t="s">
        <v>1584</v>
      </c>
      <c r="U44" s="157">
        <v>0</v>
      </c>
      <c r="V44" s="157">
        <f>ROUND(E44*U44,2)</f>
        <v>0</v>
      </c>
      <c r="W44" s="157"/>
      <c r="X44" s="157" t="s">
        <v>334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1597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2" x14ac:dyDescent="0.2">
      <c r="A45" s="154"/>
      <c r="B45" s="155"/>
      <c r="C45" s="188" t="s">
        <v>2055</v>
      </c>
      <c r="D45" s="159"/>
      <c r="E45" s="160"/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3" x14ac:dyDescent="0.2">
      <c r="A46" s="154"/>
      <c r="B46" s="155"/>
      <c r="C46" s="188" t="s">
        <v>2056</v>
      </c>
      <c r="D46" s="159"/>
      <c r="E46" s="160">
        <v>177.84</v>
      </c>
      <c r="F46" s="157"/>
      <c r="G46" s="157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305</v>
      </c>
      <c r="AH46" s="147">
        <v>0</v>
      </c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ht="45" outlineLevel="1" x14ac:dyDescent="0.2">
      <c r="A47" s="173">
        <v>10</v>
      </c>
      <c r="B47" s="174" t="s">
        <v>1589</v>
      </c>
      <c r="C47" s="187" t="s">
        <v>2057</v>
      </c>
      <c r="D47" s="175" t="s">
        <v>338</v>
      </c>
      <c r="E47" s="176">
        <v>42.12</v>
      </c>
      <c r="F47" s="177"/>
      <c r="G47" s="178">
        <f>ROUND(E47*F47,2)</f>
        <v>0</v>
      </c>
      <c r="H47" s="158"/>
      <c r="I47" s="157">
        <f>ROUND(E47*H47,2)</f>
        <v>0</v>
      </c>
      <c r="J47" s="158"/>
      <c r="K47" s="157">
        <f>ROUND(E47*J47,2)</f>
        <v>0</v>
      </c>
      <c r="L47" s="157">
        <v>21</v>
      </c>
      <c r="M47" s="157">
        <f>G47*(1+L47/100)</f>
        <v>0</v>
      </c>
      <c r="N47" s="156">
        <v>0</v>
      </c>
      <c r="O47" s="156">
        <f>ROUND(E47*N47,2)</f>
        <v>0</v>
      </c>
      <c r="P47" s="156">
        <v>0</v>
      </c>
      <c r="Q47" s="156">
        <f>ROUND(E47*P47,2)</f>
        <v>0</v>
      </c>
      <c r="R47" s="157"/>
      <c r="S47" s="157" t="s">
        <v>1583</v>
      </c>
      <c r="T47" s="157" t="s">
        <v>1584</v>
      </c>
      <c r="U47" s="157">
        <v>0</v>
      </c>
      <c r="V47" s="157">
        <f>ROUND(E47*U47,2)</f>
        <v>0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1585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2" x14ac:dyDescent="0.2">
      <c r="A48" s="154"/>
      <c r="B48" s="155"/>
      <c r="C48" s="274" t="s">
        <v>2058</v>
      </c>
      <c r="D48" s="275"/>
      <c r="E48" s="275"/>
      <c r="F48" s="275"/>
      <c r="G48" s="275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319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3" x14ac:dyDescent="0.2">
      <c r="A49" s="154"/>
      <c r="B49" s="155"/>
      <c r="C49" s="276" t="s">
        <v>1592</v>
      </c>
      <c r="D49" s="277"/>
      <c r="E49" s="277"/>
      <c r="F49" s="277"/>
      <c r="G49" s="27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319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2" x14ac:dyDescent="0.2">
      <c r="A50" s="154"/>
      <c r="B50" s="155"/>
      <c r="C50" s="188" t="s">
        <v>2059</v>
      </c>
      <c r="D50" s="159"/>
      <c r="E50" s="160"/>
      <c r="F50" s="157"/>
      <c r="G50" s="157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305</v>
      </c>
      <c r="AH50" s="147">
        <v>0</v>
      </c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3" x14ac:dyDescent="0.2">
      <c r="A51" s="154"/>
      <c r="B51" s="155"/>
      <c r="C51" s="188" t="s">
        <v>2060</v>
      </c>
      <c r="D51" s="159"/>
      <c r="E51" s="160">
        <v>42.12</v>
      </c>
      <c r="F51" s="157"/>
      <c r="G51" s="15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>
        <v>0</v>
      </c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">
      <c r="A52" s="173">
        <v>11</v>
      </c>
      <c r="B52" s="174" t="s">
        <v>1595</v>
      </c>
      <c r="C52" s="187" t="s">
        <v>1596</v>
      </c>
      <c r="D52" s="175" t="s">
        <v>348</v>
      </c>
      <c r="E52" s="176">
        <v>84.24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1</v>
      </c>
      <c r="O52" s="156">
        <f>ROUND(E52*N52,2)</f>
        <v>84.24</v>
      </c>
      <c r="P52" s="156">
        <v>0</v>
      </c>
      <c r="Q52" s="156">
        <f>ROUND(E52*P52,2)</f>
        <v>0</v>
      </c>
      <c r="R52" s="157"/>
      <c r="S52" s="157" t="s">
        <v>1583</v>
      </c>
      <c r="T52" s="157" t="s">
        <v>1584</v>
      </c>
      <c r="U52" s="157">
        <v>0</v>
      </c>
      <c r="V52" s="157">
        <f>ROUND(E52*U52,2)</f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1597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">
      <c r="A53" s="154"/>
      <c r="B53" s="155"/>
      <c r="C53" s="188" t="s">
        <v>2061</v>
      </c>
      <c r="D53" s="159"/>
      <c r="E53" s="160"/>
      <c r="F53" s="157"/>
      <c r="G53" s="157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305</v>
      </c>
      <c r="AH53" s="147">
        <v>0</v>
      </c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3" x14ac:dyDescent="0.2">
      <c r="A54" s="154"/>
      <c r="B54" s="155"/>
      <c r="C54" s="188" t="s">
        <v>2062</v>
      </c>
      <c r="D54" s="159"/>
      <c r="E54" s="160">
        <v>84.24</v>
      </c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ht="33.75" outlineLevel="1" x14ac:dyDescent="0.2">
      <c r="A55" s="173">
        <v>12</v>
      </c>
      <c r="B55" s="174" t="s">
        <v>2063</v>
      </c>
      <c r="C55" s="187" t="s">
        <v>2064</v>
      </c>
      <c r="D55" s="175" t="s">
        <v>308</v>
      </c>
      <c r="E55" s="176">
        <v>312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8.4000000000000003E-4</v>
      </c>
      <c r="O55" s="156">
        <f>ROUND(E55*N55,2)</f>
        <v>0.26</v>
      </c>
      <c r="P55" s="156">
        <v>0</v>
      </c>
      <c r="Q55" s="156">
        <f>ROUND(E55*P55,2)</f>
        <v>0</v>
      </c>
      <c r="R55" s="157"/>
      <c r="S55" s="157" t="s">
        <v>1583</v>
      </c>
      <c r="T55" s="157" t="s">
        <v>1584</v>
      </c>
      <c r="U55" s="157">
        <v>0</v>
      </c>
      <c r="V55" s="157">
        <f>ROUND(E55*U55,2)</f>
        <v>0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1585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">
      <c r="A56" s="154"/>
      <c r="B56" s="155"/>
      <c r="C56" s="274" t="s">
        <v>2065</v>
      </c>
      <c r="D56" s="275"/>
      <c r="E56" s="275"/>
      <c r="F56" s="275"/>
      <c r="G56" s="275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319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">
      <c r="A57" s="154"/>
      <c r="B57" s="155"/>
      <c r="C57" s="188" t="s">
        <v>2066</v>
      </c>
      <c r="D57" s="159"/>
      <c r="E57" s="160"/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3" x14ac:dyDescent="0.2">
      <c r="A58" s="154"/>
      <c r="B58" s="155"/>
      <c r="C58" s="188" t="s">
        <v>2067</v>
      </c>
      <c r="D58" s="159"/>
      <c r="E58" s="160">
        <v>312</v>
      </c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ht="33.75" outlineLevel="1" x14ac:dyDescent="0.2">
      <c r="A59" s="173">
        <v>13</v>
      </c>
      <c r="B59" s="174" t="s">
        <v>2068</v>
      </c>
      <c r="C59" s="187" t="s">
        <v>2069</v>
      </c>
      <c r="D59" s="175" t="s">
        <v>308</v>
      </c>
      <c r="E59" s="176">
        <v>312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0</v>
      </c>
      <c r="O59" s="156">
        <f>ROUND(E59*N59,2)</f>
        <v>0</v>
      </c>
      <c r="P59" s="156">
        <v>0</v>
      </c>
      <c r="Q59" s="156">
        <f>ROUND(E59*P59,2)</f>
        <v>0</v>
      </c>
      <c r="R59" s="157"/>
      <c r="S59" s="157" t="s">
        <v>1583</v>
      </c>
      <c r="T59" s="157" t="s">
        <v>1584</v>
      </c>
      <c r="U59" s="157">
        <v>0</v>
      </c>
      <c r="V59" s="157">
        <f>ROUND(E59*U59,2)</f>
        <v>0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1585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">
      <c r="A60" s="154"/>
      <c r="B60" s="155"/>
      <c r="C60" s="274" t="s">
        <v>2070</v>
      </c>
      <c r="D60" s="275"/>
      <c r="E60" s="275"/>
      <c r="F60" s="275"/>
      <c r="G60" s="275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319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2" x14ac:dyDescent="0.2">
      <c r="A61" s="154"/>
      <c r="B61" s="155"/>
      <c r="C61" s="188" t="s">
        <v>2066</v>
      </c>
      <c r="D61" s="159"/>
      <c r="E61" s="160"/>
      <c r="F61" s="157"/>
      <c r="G61" s="157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305</v>
      </c>
      <c r="AH61" s="147">
        <v>0</v>
      </c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3" x14ac:dyDescent="0.2">
      <c r="A62" s="154"/>
      <c r="B62" s="155"/>
      <c r="C62" s="188" t="s">
        <v>2067</v>
      </c>
      <c r="D62" s="159"/>
      <c r="E62" s="160">
        <v>312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x14ac:dyDescent="0.2">
      <c r="A63" s="163" t="s">
        <v>295</v>
      </c>
      <c r="B63" s="164" t="s">
        <v>163</v>
      </c>
      <c r="C63" s="186" t="s">
        <v>164</v>
      </c>
      <c r="D63" s="165"/>
      <c r="E63" s="166"/>
      <c r="F63" s="167"/>
      <c r="G63" s="168">
        <f>SUMIF(AG64:AG67,"&lt;&gt;NOR",G64:G67)</f>
        <v>0</v>
      </c>
      <c r="H63" s="162"/>
      <c r="I63" s="162">
        <f>SUM(I64:I67)</f>
        <v>0</v>
      </c>
      <c r="J63" s="162"/>
      <c r="K63" s="162">
        <f>SUM(K64:K67)</f>
        <v>0</v>
      </c>
      <c r="L63" s="162"/>
      <c r="M63" s="162">
        <f>SUM(M64:M67)</f>
        <v>0</v>
      </c>
      <c r="N63" s="161"/>
      <c r="O63" s="161">
        <f>SUM(O64:O67)</f>
        <v>0</v>
      </c>
      <c r="P63" s="161"/>
      <c r="Q63" s="161">
        <f>SUM(Q64:Q67)</f>
        <v>0</v>
      </c>
      <c r="R63" s="162"/>
      <c r="S63" s="162"/>
      <c r="T63" s="162"/>
      <c r="U63" s="162"/>
      <c r="V63" s="162">
        <f>SUM(V64:V67)</f>
        <v>0</v>
      </c>
      <c r="W63" s="162"/>
      <c r="X63" s="162"/>
      <c r="Y63" s="162"/>
      <c r="AG63" t="s">
        <v>296</v>
      </c>
    </row>
    <row r="64" spans="1:60" ht="22.5" outlineLevel="1" x14ac:dyDescent="0.2">
      <c r="A64" s="173">
        <v>14</v>
      </c>
      <c r="B64" s="174" t="s">
        <v>1600</v>
      </c>
      <c r="C64" s="187" t="s">
        <v>1601</v>
      </c>
      <c r="D64" s="175" t="s">
        <v>338</v>
      </c>
      <c r="E64" s="176">
        <v>9.36</v>
      </c>
      <c r="F64" s="177"/>
      <c r="G64" s="178">
        <f>ROUND(E64*F64,2)</f>
        <v>0</v>
      </c>
      <c r="H64" s="158"/>
      <c r="I64" s="157">
        <f>ROUND(E64*H64,2)</f>
        <v>0</v>
      </c>
      <c r="J64" s="158"/>
      <c r="K64" s="157">
        <f>ROUND(E64*J64,2)</f>
        <v>0</v>
      </c>
      <c r="L64" s="157">
        <v>21</v>
      </c>
      <c r="M64" s="157">
        <f>G64*(1+L64/100)</f>
        <v>0</v>
      </c>
      <c r="N64" s="156">
        <v>0</v>
      </c>
      <c r="O64" s="156">
        <f>ROUND(E64*N64,2)</f>
        <v>0</v>
      </c>
      <c r="P64" s="156">
        <v>0</v>
      </c>
      <c r="Q64" s="156">
        <f>ROUND(E64*P64,2)</f>
        <v>0</v>
      </c>
      <c r="R64" s="157"/>
      <c r="S64" s="157" t="s">
        <v>1583</v>
      </c>
      <c r="T64" s="157" t="s">
        <v>1584</v>
      </c>
      <c r="U64" s="157">
        <v>0</v>
      </c>
      <c r="V64" s="157">
        <f>ROUND(E64*U64,2)</f>
        <v>0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1585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">
      <c r="A65" s="154"/>
      <c r="B65" s="155"/>
      <c r="C65" s="274" t="s">
        <v>1602</v>
      </c>
      <c r="D65" s="275"/>
      <c r="E65" s="275"/>
      <c r="F65" s="275"/>
      <c r="G65" s="275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319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2" x14ac:dyDescent="0.2">
      <c r="A66" s="154"/>
      <c r="B66" s="155"/>
      <c r="C66" s="188" t="s">
        <v>2071</v>
      </c>
      <c r="D66" s="159"/>
      <c r="E66" s="160"/>
      <c r="F66" s="157"/>
      <c r="G66" s="15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305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3" x14ac:dyDescent="0.2">
      <c r="A67" s="154"/>
      <c r="B67" s="155"/>
      <c r="C67" s="188" t="s">
        <v>2072</v>
      </c>
      <c r="D67" s="159"/>
      <c r="E67" s="160">
        <v>9.36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x14ac:dyDescent="0.2">
      <c r="A68" s="163" t="s">
        <v>295</v>
      </c>
      <c r="B68" s="164" t="s">
        <v>182</v>
      </c>
      <c r="C68" s="186" t="s">
        <v>183</v>
      </c>
      <c r="D68" s="165"/>
      <c r="E68" s="166"/>
      <c r="F68" s="167"/>
      <c r="G68" s="168">
        <f>SUMIF(AG69:AG129,"&lt;&gt;NOR",G69:G129)</f>
        <v>0</v>
      </c>
      <c r="H68" s="162"/>
      <c r="I68" s="162">
        <f>SUM(I69:I129)</f>
        <v>0</v>
      </c>
      <c r="J68" s="162"/>
      <c r="K68" s="162">
        <f>SUM(K69:K129)</f>
        <v>0</v>
      </c>
      <c r="L68" s="162"/>
      <c r="M68" s="162">
        <f>SUM(M69:M129)</f>
        <v>0</v>
      </c>
      <c r="N68" s="161"/>
      <c r="O68" s="161">
        <f>SUM(O69:O129)</f>
        <v>49.260000000000005</v>
      </c>
      <c r="P68" s="161"/>
      <c r="Q68" s="161">
        <f>SUM(Q69:Q129)</f>
        <v>0</v>
      </c>
      <c r="R68" s="162"/>
      <c r="S68" s="162"/>
      <c r="T68" s="162"/>
      <c r="U68" s="162"/>
      <c r="V68" s="162">
        <f>SUM(V69:V129)</f>
        <v>0</v>
      </c>
      <c r="W68" s="162"/>
      <c r="X68" s="162"/>
      <c r="Y68" s="162"/>
      <c r="AG68" t="s">
        <v>296</v>
      </c>
    </row>
    <row r="69" spans="1:60" ht="22.5" outlineLevel="1" x14ac:dyDescent="0.2">
      <c r="A69" s="173">
        <v>15</v>
      </c>
      <c r="B69" s="174" t="s">
        <v>2073</v>
      </c>
      <c r="C69" s="187" t="s">
        <v>2074</v>
      </c>
      <c r="D69" s="175" t="s">
        <v>355</v>
      </c>
      <c r="E69" s="176">
        <v>104</v>
      </c>
      <c r="F69" s="177"/>
      <c r="G69" s="178">
        <f>ROUND(E69*F69,2)</f>
        <v>0</v>
      </c>
      <c r="H69" s="158"/>
      <c r="I69" s="157">
        <f>ROUND(E69*H69,2)</f>
        <v>0</v>
      </c>
      <c r="J69" s="158"/>
      <c r="K69" s="157">
        <f>ROUND(E69*J69,2)</f>
        <v>0</v>
      </c>
      <c r="L69" s="157">
        <v>21</v>
      </c>
      <c r="M69" s="157">
        <f>G69*(1+L69/100)</f>
        <v>0</v>
      </c>
      <c r="N69" s="156">
        <v>1.0000000000000001E-5</v>
      </c>
      <c r="O69" s="156">
        <f>ROUND(E69*N69,2)</f>
        <v>0</v>
      </c>
      <c r="P69" s="156">
        <v>0</v>
      </c>
      <c r="Q69" s="156">
        <f>ROUND(E69*P69,2)</f>
        <v>0</v>
      </c>
      <c r="R69" s="157"/>
      <c r="S69" s="157" t="s">
        <v>1583</v>
      </c>
      <c r="T69" s="157" t="s">
        <v>1584</v>
      </c>
      <c r="U69" s="157">
        <v>0</v>
      </c>
      <c r="V69" s="157">
        <f>ROUND(E69*U69,2)</f>
        <v>0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1585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2" x14ac:dyDescent="0.2">
      <c r="A70" s="154"/>
      <c r="B70" s="155"/>
      <c r="C70" s="274" t="s">
        <v>2075</v>
      </c>
      <c r="D70" s="275"/>
      <c r="E70" s="275"/>
      <c r="F70" s="275"/>
      <c r="G70" s="275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319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2" x14ac:dyDescent="0.2">
      <c r="A71" s="154"/>
      <c r="B71" s="155"/>
      <c r="C71" s="188" t="s">
        <v>2076</v>
      </c>
      <c r="D71" s="159"/>
      <c r="E71" s="160"/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3" x14ac:dyDescent="0.2">
      <c r="A72" s="154"/>
      <c r="B72" s="155"/>
      <c r="C72" s="188" t="s">
        <v>2077</v>
      </c>
      <c r="D72" s="159"/>
      <c r="E72" s="160">
        <v>104</v>
      </c>
      <c r="F72" s="157"/>
      <c r="G72" s="157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7"/>
      <c r="AA72" s="147"/>
      <c r="AB72" s="147"/>
      <c r="AC72" s="147"/>
      <c r="AD72" s="147"/>
      <c r="AE72" s="147"/>
      <c r="AF72" s="147"/>
      <c r="AG72" s="147" t="s">
        <v>305</v>
      </c>
      <c r="AH72" s="147">
        <v>0</v>
      </c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ht="22.5" outlineLevel="1" x14ac:dyDescent="0.2">
      <c r="A73" s="173">
        <v>16</v>
      </c>
      <c r="B73" s="174" t="s">
        <v>2078</v>
      </c>
      <c r="C73" s="187" t="s">
        <v>2079</v>
      </c>
      <c r="D73" s="175" t="s">
        <v>355</v>
      </c>
      <c r="E73" s="176">
        <v>104</v>
      </c>
      <c r="F73" s="177"/>
      <c r="G73" s="178">
        <f>ROUND(E73*F73,2)</f>
        <v>0</v>
      </c>
      <c r="H73" s="158"/>
      <c r="I73" s="157">
        <f>ROUND(E73*H73,2)</f>
        <v>0</v>
      </c>
      <c r="J73" s="158"/>
      <c r="K73" s="157">
        <f>ROUND(E73*J73,2)</f>
        <v>0</v>
      </c>
      <c r="L73" s="157">
        <v>21</v>
      </c>
      <c r="M73" s="157">
        <f>G73*(1+L73/100)</f>
        <v>0</v>
      </c>
      <c r="N73" s="156">
        <v>2.6700000000000001E-3</v>
      </c>
      <c r="O73" s="156">
        <f>ROUND(E73*N73,2)</f>
        <v>0.28000000000000003</v>
      </c>
      <c r="P73" s="156">
        <v>0</v>
      </c>
      <c r="Q73" s="156">
        <f>ROUND(E73*P73,2)</f>
        <v>0</v>
      </c>
      <c r="R73" s="157"/>
      <c r="S73" s="157" t="s">
        <v>1583</v>
      </c>
      <c r="T73" s="157" t="s">
        <v>1584</v>
      </c>
      <c r="U73" s="157">
        <v>0</v>
      </c>
      <c r="V73" s="157">
        <f>ROUND(E73*U73,2)</f>
        <v>0</v>
      </c>
      <c r="W73" s="157"/>
      <c r="X73" s="157" t="s">
        <v>334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1597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2" x14ac:dyDescent="0.2">
      <c r="A74" s="154"/>
      <c r="B74" s="155"/>
      <c r="C74" s="188" t="s">
        <v>2076</v>
      </c>
      <c r="D74" s="159"/>
      <c r="E74" s="160"/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3" x14ac:dyDescent="0.2">
      <c r="A75" s="154"/>
      <c r="B75" s="155"/>
      <c r="C75" s="188" t="s">
        <v>2077</v>
      </c>
      <c r="D75" s="159"/>
      <c r="E75" s="160">
        <v>104</v>
      </c>
      <c r="F75" s="157"/>
      <c r="G75" s="157"/>
      <c r="H75" s="157"/>
      <c r="I75" s="157"/>
      <c r="J75" s="157"/>
      <c r="K75" s="157"/>
      <c r="L75" s="157"/>
      <c r="M75" s="157"/>
      <c r="N75" s="156"/>
      <c r="O75" s="156"/>
      <c r="P75" s="156"/>
      <c r="Q75" s="156"/>
      <c r="R75" s="157"/>
      <c r="S75" s="157"/>
      <c r="T75" s="157"/>
      <c r="U75" s="157"/>
      <c r="V75" s="157"/>
      <c r="W75" s="157"/>
      <c r="X75" s="157"/>
      <c r="Y75" s="157"/>
      <c r="Z75" s="147"/>
      <c r="AA75" s="147"/>
      <c r="AB75" s="147"/>
      <c r="AC75" s="147"/>
      <c r="AD75" s="147"/>
      <c r="AE75" s="147"/>
      <c r="AF75" s="147"/>
      <c r="AG75" s="147" t="s">
        <v>305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ht="33.75" outlineLevel="1" x14ac:dyDescent="0.2">
      <c r="A76" s="173">
        <v>17</v>
      </c>
      <c r="B76" s="174" t="s">
        <v>2080</v>
      </c>
      <c r="C76" s="187" t="s">
        <v>2081</v>
      </c>
      <c r="D76" s="175" t="s">
        <v>314</v>
      </c>
      <c r="E76" s="176">
        <v>10</v>
      </c>
      <c r="F76" s="177"/>
      <c r="G76" s="178">
        <f>ROUND(E76*F76,2)</f>
        <v>0</v>
      </c>
      <c r="H76" s="158"/>
      <c r="I76" s="157">
        <f>ROUND(E76*H76,2)</f>
        <v>0</v>
      </c>
      <c r="J76" s="158"/>
      <c r="K76" s="157">
        <f>ROUND(E76*J76,2)</f>
        <v>0</v>
      </c>
      <c r="L76" s="157">
        <v>21</v>
      </c>
      <c r="M76" s="157">
        <f>G76*(1+L76/100)</f>
        <v>0</v>
      </c>
      <c r="N76" s="156">
        <v>0</v>
      </c>
      <c r="O76" s="156">
        <f>ROUND(E76*N76,2)</f>
        <v>0</v>
      </c>
      <c r="P76" s="156">
        <v>0</v>
      </c>
      <c r="Q76" s="156">
        <f>ROUND(E76*P76,2)</f>
        <v>0</v>
      </c>
      <c r="R76" s="157"/>
      <c r="S76" s="157" t="s">
        <v>1583</v>
      </c>
      <c r="T76" s="157" t="s">
        <v>1584</v>
      </c>
      <c r="U76" s="157">
        <v>0</v>
      </c>
      <c r="V76" s="157">
        <f>ROUND(E76*U76,2)</f>
        <v>0</v>
      </c>
      <c r="W76" s="157"/>
      <c r="X76" s="157" t="s">
        <v>301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1585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2" x14ac:dyDescent="0.2">
      <c r="A77" s="154"/>
      <c r="B77" s="155"/>
      <c r="C77" s="274" t="s">
        <v>2082</v>
      </c>
      <c r="D77" s="275"/>
      <c r="E77" s="275"/>
      <c r="F77" s="275"/>
      <c r="G77" s="275"/>
      <c r="H77" s="157"/>
      <c r="I77" s="157"/>
      <c r="J77" s="157"/>
      <c r="K77" s="157"/>
      <c r="L77" s="157"/>
      <c r="M77" s="157"/>
      <c r="N77" s="156"/>
      <c r="O77" s="156"/>
      <c r="P77" s="156"/>
      <c r="Q77" s="156"/>
      <c r="R77" s="157"/>
      <c r="S77" s="157"/>
      <c r="T77" s="157"/>
      <c r="U77" s="157"/>
      <c r="V77" s="157"/>
      <c r="W77" s="157"/>
      <c r="X77" s="157"/>
      <c r="Y77" s="157"/>
      <c r="Z77" s="147"/>
      <c r="AA77" s="147"/>
      <c r="AB77" s="147"/>
      <c r="AC77" s="147"/>
      <c r="AD77" s="147"/>
      <c r="AE77" s="147"/>
      <c r="AF77" s="147"/>
      <c r="AG77" s="147" t="s">
        <v>319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2" x14ac:dyDescent="0.2">
      <c r="A78" s="154"/>
      <c r="B78" s="155"/>
      <c r="C78" s="188" t="s">
        <v>2083</v>
      </c>
      <c r="D78" s="159"/>
      <c r="E78" s="160"/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3" x14ac:dyDescent="0.2">
      <c r="A79" s="154"/>
      <c r="B79" s="155"/>
      <c r="C79" s="188" t="s">
        <v>819</v>
      </c>
      <c r="D79" s="159"/>
      <c r="E79" s="160">
        <v>10</v>
      </c>
      <c r="F79" s="157"/>
      <c r="G79" s="157"/>
      <c r="H79" s="157"/>
      <c r="I79" s="157"/>
      <c r="J79" s="157"/>
      <c r="K79" s="157"/>
      <c r="L79" s="157"/>
      <c r="M79" s="157"/>
      <c r="N79" s="156"/>
      <c r="O79" s="156"/>
      <c r="P79" s="156"/>
      <c r="Q79" s="156"/>
      <c r="R79" s="157"/>
      <c r="S79" s="157"/>
      <c r="T79" s="157"/>
      <c r="U79" s="157"/>
      <c r="V79" s="157"/>
      <c r="W79" s="157"/>
      <c r="X79" s="157"/>
      <c r="Y79" s="157"/>
      <c r="Z79" s="147"/>
      <c r="AA79" s="147"/>
      <c r="AB79" s="147"/>
      <c r="AC79" s="147"/>
      <c r="AD79" s="147"/>
      <c r="AE79" s="147"/>
      <c r="AF79" s="147"/>
      <c r="AG79" s="147" t="s">
        <v>305</v>
      </c>
      <c r="AH79" s="147">
        <v>0</v>
      </c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">
      <c r="A80" s="173">
        <v>18</v>
      </c>
      <c r="B80" s="174" t="s">
        <v>2084</v>
      </c>
      <c r="C80" s="187" t="s">
        <v>2085</v>
      </c>
      <c r="D80" s="175" t="s">
        <v>314</v>
      </c>
      <c r="E80" s="176">
        <v>8</v>
      </c>
      <c r="F80" s="177"/>
      <c r="G80" s="178">
        <f>ROUND(E80*F80,2)</f>
        <v>0</v>
      </c>
      <c r="H80" s="158"/>
      <c r="I80" s="157">
        <f>ROUND(E80*H80,2)</f>
        <v>0</v>
      </c>
      <c r="J80" s="158"/>
      <c r="K80" s="157">
        <f>ROUND(E80*J80,2)</f>
        <v>0</v>
      </c>
      <c r="L80" s="157">
        <v>21</v>
      </c>
      <c r="M80" s="157">
        <f>G80*(1+L80/100)</f>
        <v>0</v>
      </c>
      <c r="N80" s="156">
        <v>2.5499999999999998E-2</v>
      </c>
      <c r="O80" s="156">
        <f>ROUND(E80*N80,2)</f>
        <v>0.2</v>
      </c>
      <c r="P80" s="156">
        <v>0</v>
      </c>
      <c r="Q80" s="156">
        <f>ROUND(E80*P80,2)</f>
        <v>0</v>
      </c>
      <c r="R80" s="157"/>
      <c r="S80" s="157" t="s">
        <v>1583</v>
      </c>
      <c r="T80" s="157" t="s">
        <v>1584</v>
      </c>
      <c r="U80" s="157">
        <v>0</v>
      </c>
      <c r="V80" s="157">
        <f>ROUND(E80*U80,2)</f>
        <v>0</v>
      </c>
      <c r="W80" s="157"/>
      <c r="X80" s="157" t="s">
        <v>334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1597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2" x14ac:dyDescent="0.2">
      <c r="A81" s="154"/>
      <c r="B81" s="155"/>
      <c r="C81" s="188" t="s">
        <v>1638</v>
      </c>
      <c r="D81" s="159"/>
      <c r="E81" s="160"/>
      <c r="F81" s="157"/>
      <c r="G81" s="157"/>
      <c r="H81" s="157"/>
      <c r="I81" s="157"/>
      <c r="J81" s="157"/>
      <c r="K81" s="157"/>
      <c r="L81" s="157"/>
      <c r="M81" s="157"/>
      <c r="N81" s="156"/>
      <c r="O81" s="156"/>
      <c r="P81" s="156"/>
      <c r="Q81" s="156"/>
      <c r="R81" s="157"/>
      <c r="S81" s="157"/>
      <c r="T81" s="157"/>
      <c r="U81" s="157"/>
      <c r="V81" s="157"/>
      <c r="W81" s="157"/>
      <c r="X81" s="157"/>
      <c r="Y81" s="157"/>
      <c r="Z81" s="147"/>
      <c r="AA81" s="147"/>
      <c r="AB81" s="147"/>
      <c r="AC81" s="147"/>
      <c r="AD81" s="147"/>
      <c r="AE81" s="147"/>
      <c r="AF81" s="147"/>
      <c r="AG81" s="147" t="s">
        <v>305</v>
      </c>
      <c r="AH81" s="147">
        <v>0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3" x14ac:dyDescent="0.2">
      <c r="A82" s="154"/>
      <c r="B82" s="155"/>
      <c r="C82" s="188" t="s">
        <v>182</v>
      </c>
      <c r="D82" s="159"/>
      <c r="E82" s="160">
        <v>8</v>
      </c>
      <c r="F82" s="157"/>
      <c r="G82" s="157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7"/>
      <c r="AA82" s="147"/>
      <c r="AB82" s="147"/>
      <c r="AC82" s="147"/>
      <c r="AD82" s="147"/>
      <c r="AE82" s="147"/>
      <c r="AF82" s="147"/>
      <c r="AG82" s="147" t="s">
        <v>305</v>
      </c>
      <c r="AH82" s="147">
        <v>0</v>
      </c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ht="22.5" outlineLevel="1" x14ac:dyDescent="0.2">
      <c r="A83" s="173">
        <v>19</v>
      </c>
      <c r="B83" s="174" t="s">
        <v>2086</v>
      </c>
      <c r="C83" s="187" t="s">
        <v>2087</v>
      </c>
      <c r="D83" s="175" t="s">
        <v>314</v>
      </c>
      <c r="E83" s="176">
        <v>2</v>
      </c>
      <c r="F83" s="177"/>
      <c r="G83" s="178">
        <f>ROUND(E83*F83,2)</f>
        <v>0</v>
      </c>
      <c r="H83" s="158"/>
      <c r="I83" s="157">
        <f>ROUND(E83*H83,2)</f>
        <v>0</v>
      </c>
      <c r="J83" s="158"/>
      <c r="K83" s="157">
        <f>ROUND(E83*J83,2)</f>
        <v>0</v>
      </c>
      <c r="L83" s="157">
        <v>21</v>
      </c>
      <c r="M83" s="157">
        <f>G83*(1+L83/100)</f>
        <v>0</v>
      </c>
      <c r="N83" s="156">
        <v>8.3999999999999995E-3</v>
      </c>
      <c r="O83" s="156">
        <f>ROUND(E83*N83,2)</f>
        <v>0.02</v>
      </c>
      <c r="P83" s="156">
        <v>0</v>
      </c>
      <c r="Q83" s="156">
        <f>ROUND(E83*P83,2)</f>
        <v>0</v>
      </c>
      <c r="R83" s="157"/>
      <c r="S83" s="157" t="s">
        <v>1583</v>
      </c>
      <c r="T83" s="157" t="s">
        <v>1584</v>
      </c>
      <c r="U83" s="157">
        <v>0</v>
      </c>
      <c r="V83" s="157">
        <f>ROUND(E83*U83,2)</f>
        <v>0</v>
      </c>
      <c r="W83" s="157"/>
      <c r="X83" s="157" t="s">
        <v>334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1597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2" x14ac:dyDescent="0.2">
      <c r="A84" s="154"/>
      <c r="B84" s="155"/>
      <c r="C84" s="188" t="s">
        <v>1742</v>
      </c>
      <c r="D84" s="159"/>
      <c r="E84" s="160"/>
      <c r="F84" s="157"/>
      <c r="G84" s="157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305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3" x14ac:dyDescent="0.2">
      <c r="A85" s="154"/>
      <c r="B85" s="155"/>
      <c r="C85" s="188" t="s">
        <v>157</v>
      </c>
      <c r="D85" s="159"/>
      <c r="E85" s="160">
        <v>2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ht="33.75" outlineLevel="1" x14ac:dyDescent="0.2">
      <c r="A86" s="173">
        <v>20</v>
      </c>
      <c r="B86" s="174" t="s">
        <v>2088</v>
      </c>
      <c r="C86" s="187" t="s">
        <v>2089</v>
      </c>
      <c r="D86" s="175" t="s">
        <v>314</v>
      </c>
      <c r="E86" s="176">
        <v>3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6.8959999999999994E-2</v>
      </c>
      <c r="O86" s="156">
        <f>ROUND(E86*N86,2)</f>
        <v>0.21</v>
      </c>
      <c r="P86" s="156">
        <v>0</v>
      </c>
      <c r="Q86" s="156">
        <f>ROUND(E86*P86,2)</f>
        <v>0</v>
      </c>
      <c r="R86" s="157"/>
      <c r="S86" s="157" t="s">
        <v>1583</v>
      </c>
      <c r="T86" s="157" t="s">
        <v>1584</v>
      </c>
      <c r="U86" s="157">
        <v>0</v>
      </c>
      <c r="V86" s="157">
        <f>ROUND(E86*U86,2)</f>
        <v>0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1585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">
      <c r="A87" s="154"/>
      <c r="B87" s="155"/>
      <c r="C87" s="274" t="s">
        <v>2090</v>
      </c>
      <c r="D87" s="275"/>
      <c r="E87" s="275"/>
      <c r="F87" s="275"/>
      <c r="G87" s="275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319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2" x14ac:dyDescent="0.2">
      <c r="A88" s="154"/>
      <c r="B88" s="155"/>
      <c r="C88" s="188" t="s">
        <v>1746</v>
      </c>
      <c r="D88" s="159"/>
      <c r="E88" s="160"/>
      <c r="F88" s="157"/>
      <c r="G88" s="157"/>
      <c r="H88" s="157"/>
      <c r="I88" s="157"/>
      <c r="J88" s="157"/>
      <c r="K88" s="157"/>
      <c r="L88" s="157"/>
      <c r="M88" s="157"/>
      <c r="N88" s="156"/>
      <c r="O88" s="156"/>
      <c r="P88" s="156"/>
      <c r="Q88" s="156"/>
      <c r="R88" s="157"/>
      <c r="S88" s="157"/>
      <c r="T88" s="157"/>
      <c r="U88" s="157"/>
      <c r="V88" s="157"/>
      <c r="W88" s="157"/>
      <c r="X88" s="157"/>
      <c r="Y88" s="157"/>
      <c r="Z88" s="147"/>
      <c r="AA88" s="147"/>
      <c r="AB88" s="147"/>
      <c r="AC88" s="147"/>
      <c r="AD88" s="147"/>
      <c r="AE88" s="147"/>
      <c r="AF88" s="147"/>
      <c r="AG88" s="147" t="s">
        <v>305</v>
      </c>
      <c r="AH88" s="147">
        <v>0</v>
      </c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3" x14ac:dyDescent="0.2">
      <c r="A89" s="154"/>
      <c r="B89" s="155"/>
      <c r="C89" s="188" t="s">
        <v>159</v>
      </c>
      <c r="D89" s="159"/>
      <c r="E89" s="160">
        <v>3</v>
      </c>
      <c r="F89" s="157"/>
      <c r="G89" s="157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305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ht="33.75" outlineLevel="1" x14ac:dyDescent="0.2">
      <c r="A90" s="173">
        <v>21</v>
      </c>
      <c r="B90" s="174" t="s">
        <v>2091</v>
      </c>
      <c r="C90" s="187" t="s">
        <v>2092</v>
      </c>
      <c r="D90" s="175" t="s">
        <v>314</v>
      </c>
      <c r="E90" s="176">
        <v>1</v>
      </c>
      <c r="F90" s="177"/>
      <c r="G90" s="178">
        <f>ROUND(E90*F90,2)</f>
        <v>0</v>
      </c>
      <c r="H90" s="158"/>
      <c r="I90" s="157">
        <f>ROUND(E90*H90,2)</f>
        <v>0</v>
      </c>
      <c r="J90" s="158"/>
      <c r="K90" s="157">
        <f>ROUND(E90*J90,2)</f>
        <v>0</v>
      </c>
      <c r="L90" s="157">
        <v>21</v>
      </c>
      <c r="M90" s="157">
        <f>G90*(1+L90/100)</f>
        <v>0</v>
      </c>
      <c r="N90" s="156">
        <v>6.9470000000000004E-2</v>
      </c>
      <c r="O90" s="156">
        <f>ROUND(E90*N90,2)</f>
        <v>7.0000000000000007E-2</v>
      </c>
      <c r="P90" s="156">
        <v>0</v>
      </c>
      <c r="Q90" s="156">
        <f>ROUND(E90*P90,2)</f>
        <v>0</v>
      </c>
      <c r="R90" s="157"/>
      <c r="S90" s="157" t="s">
        <v>1583</v>
      </c>
      <c r="T90" s="157" t="s">
        <v>1584</v>
      </c>
      <c r="U90" s="157">
        <v>0</v>
      </c>
      <c r="V90" s="157">
        <f>ROUND(E90*U90,2)</f>
        <v>0</v>
      </c>
      <c r="W90" s="157"/>
      <c r="X90" s="157" t="s">
        <v>301</v>
      </c>
      <c r="Y90" s="157" t="s">
        <v>302</v>
      </c>
      <c r="Z90" s="147"/>
      <c r="AA90" s="147"/>
      <c r="AB90" s="147"/>
      <c r="AC90" s="147"/>
      <c r="AD90" s="147"/>
      <c r="AE90" s="147"/>
      <c r="AF90" s="147"/>
      <c r="AG90" s="147" t="s">
        <v>1585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2" x14ac:dyDescent="0.2">
      <c r="A91" s="154"/>
      <c r="B91" s="155"/>
      <c r="C91" s="274" t="s">
        <v>2093</v>
      </c>
      <c r="D91" s="275"/>
      <c r="E91" s="275"/>
      <c r="F91" s="275"/>
      <c r="G91" s="275"/>
      <c r="H91" s="157"/>
      <c r="I91" s="157"/>
      <c r="J91" s="157"/>
      <c r="K91" s="157"/>
      <c r="L91" s="157"/>
      <c r="M91" s="157"/>
      <c r="N91" s="156"/>
      <c r="O91" s="156"/>
      <c r="P91" s="156"/>
      <c r="Q91" s="156"/>
      <c r="R91" s="157"/>
      <c r="S91" s="157"/>
      <c r="T91" s="157"/>
      <c r="U91" s="157"/>
      <c r="V91" s="157"/>
      <c r="W91" s="157"/>
      <c r="X91" s="157"/>
      <c r="Y91" s="157"/>
      <c r="Z91" s="147"/>
      <c r="AA91" s="147"/>
      <c r="AB91" s="147"/>
      <c r="AC91" s="147"/>
      <c r="AD91" s="147"/>
      <c r="AE91" s="147"/>
      <c r="AF91" s="147"/>
      <c r="AG91" s="147" t="s">
        <v>319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2" x14ac:dyDescent="0.2">
      <c r="A92" s="154"/>
      <c r="B92" s="155"/>
      <c r="C92" s="188" t="s">
        <v>1727</v>
      </c>
      <c r="D92" s="159"/>
      <c r="E92" s="160"/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3" x14ac:dyDescent="0.2">
      <c r="A93" s="154"/>
      <c r="B93" s="155"/>
      <c r="C93" s="188" t="s">
        <v>155</v>
      </c>
      <c r="D93" s="159"/>
      <c r="E93" s="160">
        <v>1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ht="33.75" outlineLevel="1" x14ac:dyDescent="0.2">
      <c r="A94" s="173">
        <v>22</v>
      </c>
      <c r="B94" s="174" t="s">
        <v>2094</v>
      </c>
      <c r="C94" s="187" t="s">
        <v>2095</v>
      </c>
      <c r="D94" s="175" t="s">
        <v>314</v>
      </c>
      <c r="E94" s="176">
        <v>2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1.136E-2</v>
      </c>
      <c r="O94" s="156">
        <f>ROUND(E94*N94,2)</f>
        <v>0.02</v>
      </c>
      <c r="P94" s="156">
        <v>0</v>
      </c>
      <c r="Q94" s="156">
        <f>ROUND(E94*P94,2)</f>
        <v>0</v>
      </c>
      <c r="R94" s="157"/>
      <c r="S94" s="157" t="s">
        <v>1583</v>
      </c>
      <c r="T94" s="157" t="s">
        <v>1584</v>
      </c>
      <c r="U94" s="157">
        <v>0</v>
      </c>
      <c r="V94" s="157">
        <f>ROUND(E94*U94,2)</f>
        <v>0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1585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">
      <c r="A95" s="154"/>
      <c r="B95" s="155"/>
      <c r="C95" s="274" t="s">
        <v>2096</v>
      </c>
      <c r="D95" s="275"/>
      <c r="E95" s="275"/>
      <c r="F95" s="275"/>
      <c r="G95" s="275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319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2" x14ac:dyDescent="0.2">
      <c r="A96" s="154"/>
      <c r="B96" s="155"/>
      <c r="C96" s="188" t="s">
        <v>1742</v>
      </c>
      <c r="D96" s="159"/>
      <c r="E96" s="160"/>
      <c r="F96" s="157"/>
      <c r="G96" s="157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7"/>
      <c r="AA96" s="147"/>
      <c r="AB96" s="147"/>
      <c r="AC96" s="147"/>
      <c r="AD96" s="147"/>
      <c r="AE96" s="147"/>
      <c r="AF96" s="147"/>
      <c r="AG96" s="147" t="s">
        <v>305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3" x14ac:dyDescent="0.2">
      <c r="A97" s="154"/>
      <c r="B97" s="155"/>
      <c r="C97" s="188" t="s">
        <v>157</v>
      </c>
      <c r="D97" s="159"/>
      <c r="E97" s="160">
        <v>2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ht="33.75" outlineLevel="1" x14ac:dyDescent="0.2">
      <c r="A98" s="173">
        <v>23</v>
      </c>
      <c r="B98" s="174" t="s">
        <v>2097</v>
      </c>
      <c r="C98" s="187" t="s">
        <v>2098</v>
      </c>
      <c r="D98" s="175" t="s">
        <v>314</v>
      </c>
      <c r="E98" s="176">
        <v>2</v>
      </c>
      <c r="F98" s="177"/>
      <c r="G98" s="178">
        <f>ROUND(E98*F98,2)</f>
        <v>0</v>
      </c>
      <c r="H98" s="158"/>
      <c r="I98" s="157">
        <f>ROUND(E98*H98,2)</f>
        <v>0</v>
      </c>
      <c r="J98" s="158"/>
      <c r="K98" s="157">
        <f>ROUND(E98*J98,2)</f>
        <v>0</v>
      </c>
      <c r="L98" s="157">
        <v>21</v>
      </c>
      <c r="M98" s="157">
        <f>G98*(1+L98/100)</f>
        <v>0</v>
      </c>
      <c r="N98" s="156">
        <v>1.515E-2</v>
      </c>
      <c r="O98" s="156">
        <f>ROUND(E98*N98,2)</f>
        <v>0.03</v>
      </c>
      <c r="P98" s="156">
        <v>0</v>
      </c>
      <c r="Q98" s="156">
        <f>ROUND(E98*P98,2)</f>
        <v>0</v>
      </c>
      <c r="R98" s="157"/>
      <c r="S98" s="157" t="s">
        <v>1583</v>
      </c>
      <c r="T98" s="157" t="s">
        <v>1584</v>
      </c>
      <c r="U98" s="157">
        <v>0</v>
      </c>
      <c r="V98" s="157">
        <f>ROUND(E98*U98,2)</f>
        <v>0</v>
      </c>
      <c r="W98" s="157"/>
      <c r="X98" s="157" t="s">
        <v>301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1585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">
      <c r="A99" s="154"/>
      <c r="B99" s="155"/>
      <c r="C99" s="274" t="s">
        <v>2099</v>
      </c>
      <c r="D99" s="275"/>
      <c r="E99" s="275"/>
      <c r="F99" s="275"/>
      <c r="G99" s="275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319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2" x14ac:dyDescent="0.2">
      <c r="A100" s="154"/>
      <c r="B100" s="155"/>
      <c r="C100" s="188" t="s">
        <v>1742</v>
      </c>
      <c r="D100" s="159"/>
      <c r="E100" s="160"/>
      <c r="F100" s="157"/>
      <c r="G100" s="157"/>
      <c r="H100" s="157"/>
      <c r="I100" s="157"/>
      <c r="J100" s="157"/>
      <c r="K100" s="157"/>
      <c r="L100" s="157"/>
      <c r="M100" s="157"/>
      <c r="N100" s="156"/>
      <c r="O100" s="156"/>
      <c r="P100" s="156"/>
      <c r="Q100" s="156"/>
      <c r="R100" s="157"/>
      <c r="S100" s="157"/>
      <c r="T100" s="157"/>
      <c r="U100" s="157"/>
      <c r="V100" s="157"/>
      <c r="W100" s="157"/>
      <c r="X100" s="157"/>
      <c r="Y100" s="157"/>
      <c r="Z100" s="147"/>
      <c r="AA100" s="147"/>
      <c r="AB100" s="147"/>
      <c r="AC100" s="147"/>
      <c r="AD100" s="147"/>
      <c r="AE100" s="147"/>
      <c r="AF100" s="147"/>
      <c r="AG100" s="147" t="s">
        <v>305</v>
      </c>
      <c r="AH100" s="147">
        <v>0</v>
      </c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3" x14ac:dyDescent="0.2">
      <c r="A101" s="154"/>
      <c r="B101" s="155"/>
      <c r="C101" s="188" t="s">
        <v>157</v>
      </c>
      <c r="D101" s="159"/>
      <c r="E101" s="160">
        <v>2</v>
      </c>
      <c r="F101" s="157"/>
      <c r="G101" s="157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305</v>
      </c>
      <c r="AH101" s="147">
        <v>0</v>
      </c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ht="33.75" outlineLevel="1" x14ac:dyDescent="0.2">
      <c r="A102" s="173">
        <v>24</v>
      </c>
      <c r="B102" s="174" t="s">
        <v>2100</v>
      </c>
      <c r="C102" s="187" t="s">
        <v>2101</v>
      </c>
      <c r="D102" s="175" t="s">
        <v>314</v>
      </c>
      <c r="E102" s="176">
        <v>4</v>
      </c>
      <c r="F102" s="177"/>
      <c r="G102" s="178">
        <f>ROUND(E102*F102,2)</f>
        <v>0</v>
      </c>
      <c r="H102" s="158"/>
      <c r="I102" s="157">
        <f>ROUND(E102*H102,2)</f>
        <v>0</v>
      </c>
      <c r="J102" s="158"/>
      <c r="K102" s="157">
        <f>ROUND(E102*J102,2)</f>
        <v>0</v>
      </c>
      <c r="L102" s="157">
        <v>21</v>
      </c>
      <c r="M102" s="157">
        <f>G102*(1+L102/100)</f>
        <v>0</v>
      </c>
      <c r="N102" s="156">
        <v>6.2199999999999998E-3</v>
      </c>
      <c r="O102" s="156">
        <f>ROUND(E102*N102,2)</f>
        <v>0.02</v>
      </c>
      <c r="P102" s="156">
        <v>0</v>
      </c>
      <c r="Q102" s="156">
        <f>ROUND(E102*P102,2)</f>
        <v>0</v>
      </c>
      <c r="R102" s="157"/>
      <c r="S102" s="157" t="s">
        <v>1583</v>
      </c>
      <c r="T102" s="157" t="s">
        <v>1584</v>
      </c>
      <c r="U102" s="157">
        <v>0</v>
      </c>
      <c r="V102" s="157">
        <f>ROUND(E102*U102,2)</f>
        <v>0</v>
      </c>
      <c r="W102" s="157"/>
      <c r="X102" s="157" t="s">
        <v>301</v>
      </c>
      <c r="Y102" s="157" t="s">
        <v>302</v>
      </c>
      <c r="Z102" s="147"/>
      <c r="AA102" s="147"/>
      <c r="AB102" s="147"/>
      <c r="AC102" s="147"/>
      <c r="AD102" s="147"/>
      <c r="AE102" s="147"/>
      <c r="AF102" s="147"/>
      <c r="AG102" s="147" t="s">
        <v>1585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2" x14ac:dyDescent="0.2">
      <c r="A103" s="154"/>
      <c r="B103" s="155"/>
      <c r="C103" s="274" t="s">
        <v>2102</v>
      </c>
      <c r="D103" s="275"/>
      <c r="E103" s="275"/>
      <c r="F103" s="275"/>
      <c r="G103" s="275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319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2" x14ac:dyDescent="0.2">
      <c r="A104" s="154"/>
      <c r="B104" s="155"/>
      <c r="C104" s="188" t="s">
        <v>1739</v>
      </c>
      <c r="D104" s="159"/>
      <c r="E104" s="160"/>
      <c r="F104" s="157"/>
      <c r="G104" s="157"/>
      <c r="H104" s="157"/>
      <c r="I104" s="157"/>
      <c r="J104" s="157"/>
      <c r="K104" s="157"/>
      <c r="L104" s="157"/>
      <c r="M104" s="157"/>
      <c r="N104" s="156"/>
      <c r="O104" s="156"/>
      <c r="P104" s="156"/>
      <c r="Q104" s="156"/>
      <c r="R104" s="157"/>
      <c r="S104" s="157"/>
      <c r="T104" s="157"/>
      <c r="U104" s="157"/>
      <c r="V104" s="157"/>
      <c r="W104" s="157"/>
      <c r="X104" s="157"/>
      <c r="Y104" s="157"/>
      <c r="Z104" s="147"/>
      <c r="AA104" s="147"/>
      <c r="AB104" s="147"/>
      <c r="AC104" s="147"/>
      <c r="AD104" s="147"/>
      <c r="AE104" s="147"/>
      <c r="AF104" s="147"/>
      <c r="AG104" s="147" t="s">
        <v>305</v>
      </c>
      <c r="AH104" s="147">
        <v>0</v>
      </c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3" x14ac:dyDescent="0.2">
      <c r="A105" s="154"/>
      <c r="B105" s="155"/>
      <c r="C105" s="188" t="s">
        <v>163</v>
      </c>
      <c r="D105" s="159"/>
      <c r="E105" s="160">
        <v>4</v>
      </c>
      <c r="F105" s="157"/>
      <c r="G105" s="157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305</v>
      </c>
      <c r="AH105" s="147">
        <v>0</v>
      </c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ht="33.75" outlineLevel="1" x14ac:dyDescent="0.2">
      <c r="A106" s="173">
        <v>25</v>
      </c>
      <c r="B106" s="174" t="s">
        <v>2103</v>
      </c>
      <c r="C106" s="187" t="s">
        <v>2104</v>
      </c>
      <c r="D106" s="175" t="s">
        <v>314</v>
      </c>
      <c r="E106" s="176">
        <v>4</v>
      </c>
      <c r="F106" s="177"/>
      <c r="G106" s="178">
        <f>ROUND(E106*F106,2)</f>
        <v>0</v>
      </c>
      <c r="H106" s="158"/>
      <c r="I106" s="157">
        <f>ROUND(E106*H106,2)</f>
        <v>0</v>
      </c>
      <c r="J106" s="158"/>
      <c r="K106" s="157">
        <f>ROUND(E106*J106,2)</f>
        <v>0</v>
      </c>
      <c r="L106" s="157">
        <v>21</v>
      </c>
      <c r="M106" s="157">
        <f>G106*(1+L106/100)</f>
        <v>0</v>
      </c>
      <c r="N106" s="156">
        <v>5.4539999999999998E-2</v>
      </c>
      <c r="O106" s="156">
        <f>ROUND(E106*N106,2)</f>
        <v>0.22</v>
      </c>
      <c r="P106" s="156">
        <v>0</v>
      </c>
      <c r="Q106" s="156">
        <f>ROUND(E106*P106,2)</f>
        <v>0</v>
      </c>
      <c r="R106" s="157"/>
      <c r="S106" s="157" t="s">
        <v>1583</v>
      </c>
      <c r="T106" s="157" t="s">
        <v>1584</v>
      </c>
      <c r="U106" s="157">
        <v>0</v>
      </c>
      <c r="V106" s="157">
        <f>ROUND(E106*U106,2)</f>
        <v>0</v>
      </c>
      <c r="W106" s="157"/>
      <c r="X106" s="157" t="s">
        <v>301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1585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2" x14ac:dyDescent="0.2">
      <c r="A107" s="154"/>
      <c r="B107" s="155"/>
      <c r="C107" s="274" t="s">
        <v>2105</v>
      </c>
      <c r="D107" s="275"/>
      <c r="E107" s="275"/>
      <c r="F107" s="275"/>
      <c r="G107" s="275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319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2" x14ac:dyDescent="0.2">
      <c r="A108" s="154"/>
      <c r="B108" s="155"/>
      <c r="C108" s="188" t="s">
        <v>1739</v>
      </c>
      <c r="D108" s="159"/>
      <c r="E108" s="160"/>
      <c r="F108" s="157"/>
      <c r="G108" s="157"/>
      <c r="H108" s="157"/>
      <c r="I108" s="157"/>
      <c r="J108" s="157"/>
      <c r="K108" s="157"/>
      <c r="L108" s="157"/>
      <c r="M108" s="157"/>
      <c r="N108" s="156"/>
      <c r="O108" s="156"/>
      <c r="P108" s="156"/>
      <c r="Q108" s="156"/>
      <c r="R108" s="157"/>
      <c r="S108" s="157"/>
      <c r="T108" s="157"/>
      <c r="U108" s="157"/>
      <c r="V108" s="157"/>
      <c r="W108" s="157"/>
      <c r="X108" s="157"/>
      <c r="Y108" s="157"/>
      <c r="Z108" s="147"/>
      <c r="AA108" s="147"/>
      <c r="AB108" s="147"/>
      <c r="AC108" s="147"/>
      <c r="AD108" s="147"/>
      <c r="AE108" s="147"/>
      <c r="AF108" s="147"/>
      <c r="AG108" s="147" t="s">
        <v>305</v>
      </c>
      <c r="AH108" s="147">
        <v>0</v>
      </c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3" x14ac:dyDescent="0.2">
      <c r="A109" s="154"/>
      <c r="B109" s="155"/>
      <c r="C109" s="188" t="s">
        <v>163</v>
      </c>
      <c r="D109" s="159"/>
      <c r="E109" s="160">
        <v>4</v>
      </c>
      <c r="F109" s="157"/>
      <c r="G109" s="157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305</v>
      </c>
      <c r="AH109" s="147">
        <v>0</v>
      </c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ht="33.75" outlineLevel="1" x14ac:dyDescent="0.2">
      <c r="A110" s="173">
        <v>26</v>
      </c>
      <c r="B110" s="174" t="s">
        <v>2106</v>
      </c>
      <c r="C110" s="187" t="s">
        <v>2107</v>
      </c>
      <c r="D110" s="175" t="s">
        <v>314</v>
      </c>
      <c r="E110" s="176">
        <v>1</v>
      </c>
      <c r="F110" s="177"/>
      <c r="G110" s="178">
        <f>ROUND(E110*F110,2)</f>
        <v>0</v>
      </c>
      <c r="H110" s="158"/>
      <c r="I110" s="157">
        <f>ROUND(E110*H110,2)</f>
        <v>0</v>
      </c>
      <c r="J110" s="158"/>
      <c r="K110" s="157">
        <f>ROUND(E110*J110,2)</f>
        <v>0</v>
      </c>
      <c r="L110" s="157">
        <v>21</v>
      </c>
      <c r="M110" s="157">
        <f>G110*(1+L110/100)</f>
        <v>0</v>
      </c>
      <c r="N110" s="156">
        <v>0.10661</v>
      </c>
      <c r="O110" s="156">
        <f>ROUND(E110*N110,2)</f>
        <v>0.11</v>
      </c>
      <c r="P110" s="156">
        <v>0</v>
      </c>
      <c r="Q110" s="156">
        <f>ROUND(E110*P110,2)</f>
        <v>0</v>
      </c>
      <c r="R110" s="157"/>
      <c r="S110" s="157" t="s">
        <v>1583</v>
      </c>
      <c r="T110" s="157" t="s">
        <v>1584</v>
      </c>
      <c r="U110" s="157">
        <v>0</v>
      </c>
      <c r="V110" s="157">
        <f>ROUND(E110*U110,2)</f>
        <v>0</v>
      </c>
      <c r="W110" s="157"/>
      <c r="X110" s="157" t="s">
        <v>301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1585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2" x14ac:dyDescent="0.2">
      <c r="A111" s="154"/>
      <c r="B111" s="155"/>
      <c r="C111" s="274" t="s">
        <v>2108</v>
      </c>
      <c r="D111" s="275"/>
      <c r="E111" s="275"/>
      <c r="F111" s="275"/>
      <c r="G111" s="275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319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2" x14ac:dyDescent="0.2">
      <c r="A112" s="154"/>
      <c r="B112" s="155"/>
      <c r="C112" s="188" t="s">
        <v>1727</v>
      </c>
      <c r="D112" s="159"/>
      <c r="E112" s="160"/>
      <c r="F112" s="157"/>
      <c r="G112" s="157"/>
      <c r="H112" s="157"/>
      <c r="I112" s="157"/>
      <c r="J112" s="157"/>
      <c r="K112" s="157"/>
      <c r="L112" s="157"/>
      <c r="M112" s="157"/>
      <c r="N112" s="156"/>
      <c r="O112" s="156"/>
      <c r="P112" s="156"/>
      <c r="Q112" s="156"/>
      <c r="R112" s="157"/>
      <c r="S112" s="157"/>
      <c r="T112" s="157"/>
      <c r="U112" s="157"/>
      <c r="V112" s="157"/>
      <c r="W112" s="157"/>
      <c r="X112" s="157"/>
      <c r="Y112" s="157"/>
      <c r="Z112" s="147"/>
      <c r="AA112" s="147"/>
      <c r="AB112" s="147"/>
      <c r="AC112" s="147"/>
      <c r="AD112" s="147"/>
      <c r="AE112" s="147"/>
      <c r="AF112" s="147"/>
      <c r="AG112" s="147" t="s">
        <v>305</v>
      </c>
      <c r="AH112" s="147">
        <v>0</v>
      </c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3" x14ac:dyDescent="0.2">
      <c r="A113" s="154"/>
      <c r="B113" s="155"/>
      <c r="C113" s="188" t="s">
        <v>155</v>
      </c>
      <c r="D113" s="159"/>
      <c r="E113" s="160">
        <v>1</v>
      </c>
      <c r="F113" s="157"/>
      <c r="G113" s="157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305</v>
      </c>
      <c r="AH113" s="147">
        <v>0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ht="33.75" outlineLevel="1" x14ac:dyDescent="0.2">
      <c r="A114" s="173">
        <v>27</v>
      </c>
      <c r="B114" s="174" t="s">
        <v>2109</v>
      </c>
      <c r="C114" s="187" t="s">
        <v>2110</v>
      </c>
      <c r="D114" s="175" t="s">
        <v>314</v>
      </c>
      <c r="E114" s="176">
        <v>1</v>
      </c>
      <c r="F114" s="177"/>
      <c r="G114" s="178">
        <f>ROUND(E114*F114,2)</f>
        <v>0</v>
      </c>
      <c r="H114" s="158"/>
      <c r="I114" s="157">
        <f>ROUND(E114*H114,2)</f>
        <v>0</v>
      </c>
      <c r="J114" s="158"/>
      <c r="K114" s="157">
        <f>ROUND(E114*J114,2)</f>
        <v>0</v>
      </c>
      <c r="L114" s="157">
        <v>21</v>
      </c>
      <c r="M114" s="157">
        <f>G114*(1+L114/100)</f>
        <v>0</v>
      </c>
      <c r="N114" s="156">
        <v>2.4240000000000001E-2</v>
      </c>
      <c r="O114" s="156">
        <f>ROUND(E114*N114,2)</f>
        <v>0.02</v>
      </c>
      <c r="P114" s="156">
        <v>0</v>
      </c>
      <c r="Q114" s="156">
        <f>ROUND(E114*P114,2)</f>
        <v>0</v>
      </c>
      <c r="R114" s="157"/>
      <c r="S114" s="157" t="s">
        <v>1583</v>
      </c>
      <c r="T114" s="157" t="s">
        <v>1584</v>
      </c>
      <c r="U114" s="157">
        <v>0</v>
      </c>
      <c r="V114" s="157">
        <f>ROUND(E114*U114,2)</f>
        <v>0</v>
      </c>
      <c r="W114" s="157"/>
      <c r="X114" s="157" t="s">
        <v>301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1585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2" x14ac:dyDescent="0.2">
      <c r="A115" s="154"/>
      <c r="B115" s="155"/>
      <c r="C115" s="274" t="s">
        <v>2111</v>
      </c>
      <c r="D115" s="275"/>
      <c r="E115" s="275"/>
      <c r="F115" s="275"/>
      <c r="G115" s="275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319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2" x14ac:dyDescent="0.2">
      <c r="A116" s="154"/>
      <c r="B116" s="155"/>
      <c r="C116" s="188" t="s">
        <v>1727</v>
      </c>
      <c r="D116" s="159"/>
      <c r="E116" s="160"/>
      <c r="F116" s="157"/>
      <c r="G116" s="157"/>
      <c r="H116" s="157"/>
      <c r="I116" s="157"/>
      <c r="J116" s="157"/>
      <c r="K116" s="157"/>
      <c r="L116" s="157"/>
      <c r="M116" s="157"/>
      <c r="N116" s="156"/>
      <c r="O116" s="156"/>
      <c r="P116" s="156"/>
      <c r="Q116" s="156"/>
      <c r="R116" s="157"/>
      <c r="S116" s="157"/>
      <c r="T116" s="157"/>
      <c r="U116" s="157"/>
      <c r="V116" s="157"/>
      <c r="W116" s="157"/>
      <c r="X116" s="157"/>
      <c r="Y116" s="157"/>
      <c r="Z116" s="147"/>
      <c r="AA116" s="147"/>
      <c r="AB116" s="147"/>
      <c r="AC116" s="147"/>
      <c r="AD116" s="147"/>
      <c r="AE116" s="147"/>
      <c r="AF116" s="147"/>
      <c r="AG116" s="147" t="s">
        <v>305</v>
      </c>
      <c r="AH116" s="147">
        <v>0</v>
      </c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3" x14ac:dyDescent="0.2">
      <c r="A117" s="154"/>
      <c r="B117" s="155"/>
      <c r="C117" s="188" t="s">
        <v>155</v>
      </c>
      <c r="D117" s="159"/>
      <c r="E117" s="160">
        <v>1</v>
      </c>
      <c r="F117" s="157"/>
      <c r="G117" s="157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305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ht="33.75" outlineLevel="1" x14ac:dyDescent="0.2">
      <c r="A118" s="173">
        <v>28</v>
      </c>
      <c r="B118" s="174" t="s">
        <v>2112</v>
      </c>
      <c r="C118" s="187" t="s">
        <v>2113</v>
      </c>
      <c r="D118" s="175" t="s">
        <v>314</v>
      </c>
      <c r="E118" s="176">
        <v>1</v>
      </c>
      <c r="F118" s="177"/>
      <c r="G118" s="178">
        <f>ROUND(E118*F118,2)</f>
        <v>0</v>
      </c>
      <c r="H118" s="158"/>
      <c r="I118" s="157">
        <f>ROUND(E118*H118,2)</f>
        <v>0</v>
      </c>
      <c r="J118" s="158"/>
      <c r="K118" s="157">
        <f>ROUND(E118*J118,2)</f>
        <v>0</v>
      </c>
      <c r="L118" s="157">
        <v>21</v>
      </c>
      <c r="M118" s="157">
        <f>G118*(1+L118/100)</f>
        <v>0</v>
      </c>
      <c r="N118" s="156">
        <v>0.21007999999999999</v>
      </c>
      <c r="O118" s="156">
        <f>ROUND(E118*N118,2)</f>
        <v>0.21</v>
      </c>
      <c r="P118" s="156">
        <v>0</v>
      </c>
      <c r="Q118" s="156">
        <f>ROUND(E118*P118,2)</f>
        <v>0</v>
      </c>
      <c r="R118" s="157"/>
      <c r="S118" s="157" t="s">
        <v>1583</v>
      </c>
      <c r="T118" s="157" t="s">
        <v>1584</v>
      </c>
      <c r="U118" s="157">
        <v>0</v>
      </c>
      <c r="V118" s="157">
        <f>ROUND(E118*U118,2)</f>
        <v>0</v>
      </c>
      <c r="W118" s="157"/>
      <c r="X118" s="157" t="s">
        <v>301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1585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2" x14ac:dyDescent="0.2">
      <c r="A119" s="154"/>
      <c r="B119" s="155"/>
      <c r="C119" s="274" t="s">
        <v>2114</v>
      </c>
      <c r="D119" s="275"/>
      <c r="E119" s="275"/>
      <c r="F119" s="275"/>
      <c r="G119" s="275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319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2" x14ac:dyDescent="0.2">
      <c r="A120" s="154"/>
      <c r="B120" s="155"/>
      <c r="C120" s="188" t="s">
        <v>1727</v>
      </c>
      <c r="D120" s="159"/>
      <c r="E120" s="160"/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3" x14ac:dyDescent="0.2">
      <c r="A121" s="154"/>
      <c r="B121" s="155"/>
      <c r="C121" s="188" t="s">
        <v>155</v>
      </c>
      <c r="D121" s="159"/>
      <c r="E121" s="160">
        <v>1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">
      <c r="A122" s="173">
        <v>29</v>
      </c>
      <c r="B122" s="174" t="s">
        <v>2115</v>
      </c>
      <c r="C122" s="187" t="s">
        <v>2116</v>
      </c>
      <c r="D122" s="175" t="s">
        <v>355</v>
      </c>
      <c r="E122" s="176">
        <v>104</v>
      </c>
      <c r="F122" s="177"/>
      <c r="G122" s="178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6">
        <v>0</v>
      </c>
      <c r="O122" s="156">
        <f>ROUND(E122*N122,2)</f>
        <v>0</v>
      </c>
      <c r="P122" s="156">
        <v>0</v>
      </c>
      <c r="Q122" s="156">
        <f>ROUND(E122*P122,2)</f>
        <v>0</v>
      </c>
      <c r="R122" s="157"/>
      <c r="S122" s="157" t="s">
        <v>1583</v>
      </c>
      <c r="T122" s="157" t="s">
        <v>1584</v>
      </c>
      <c r="U122" s="157">
        <v>0</v>
      </c>
      <c r="V122" s="157">
        <f>ROUND(E122*U122,2)</f>
        <v>0</v>
      </c>
      <c r="W122" s="157"/>
      <c r="X122" s="157" t="s">
        <v>301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1585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2" x14ac:dyDescent="0.2">
      <c r="A123" s="154"/>
      <c r="B123" s="155"/>
      <c r="C123" s="274" t="s">
        <v>2117</v>
      </c>
      <c r="D123" s="275"/>
      <c r="E123" s="275"/>
      <c r="F123" s="275"/>
      <c r="G123" s="275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319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2" x14ac:dyDescent="0.2">
      <c r="A124" s="154"/>
      <c r="B124" s="155"/>
      <c r="C124" s="188" t="s">
        <v>2076</v>
      </c>
      <c r="D124" s="159"/>
      <c r="E124" s="160"/>
      <c r="F124" s="157"/>
      <c r="G124" s="157"/>
      <c r="H124" s="157"/>
      <c r="I124" s="157"/>
      <c r="J124" s="157"/>
      <c r="K124" s="157"/>
      <c r="L124" s="157"/>
      <c r="M124" s="157"/>
      <c r="N124" s="156"/>
      <c r="O124" s="156"/>
      <c r="P124" s="156"/>
      <c r="Q124" s="156"/>
      <c r="R124" s="157"/>
      <c r="S124" s="157"/>
      <c r="T124" s="157"/>
      <c r="U124" s="157"/>
      <c r="V124" s="157"/>
      <c r="W124" s="157"/>
      <c r="X124" s="157"/>
      <c r="Y124" s="157"/>
      <c r="Z124" s="147"/>
      <c r="AA124" s="147"/>
      <c r="AB124" s="147"/>
      <c r="AC124" s="147"/>
      <c r="AD124" s="147"/>
      <c r="AE124" s="147"/>
      <c r="AF124" s="147"/>
      <c r="AG124" s="147" t="s">
        <v>305</v>
      </c>
      <c r="AH124" s="147">
        <v>0</v>
      </c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3" x14ac:dyDescent="0.2">
      <c r="A125" s="154"/>
      <c r="B125" s="155"/>
      <c r="C125" s="188" t="s">
        <v>2077</v>
      </c>
      <c r="D125" s="159"/>
      <c r="E125" s="160">
        <v>104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ht="22.5" outlineLevel="1" x14ac:dyDescent="0.2">
      <c r="A126" s="173">
        <v>30</v>
      </c>
      <c r="B126" s="174" t="s">
        <v>2118</v>
      </c>
      <c r="C126" s="187" t="s">
        <v>2119</v>
      </c>
      <c r="D126" s="175" t="s">
        <v>314</v>
      </c>
      <c r="E126" s="176">
        <v>104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0.46009</v>
      </c>
      <c r="O126" s="156">
        <f>ROUND(E126*N126,2)</f>
        <v>47.85</v>
      </c>
      <c r="P126" s="156">
        <v>0</v>
      </c>
      <c r="Q126" s="156">
        <f>ROUND(E126*P126,2)</f>
        <v>0</v>
      </c>
      <c r="R126" s="157"/>
      <c r="S126" s="157" t="s">
        <v>1583</v>
      </c>
      <c r="T126" s="157" t="s">
        <v>1584</v>
      </c>
      <c r="U126" s="157">
        <v>0</v>
      </c>
      <c r="V126" s="157">
        <f>ROUND(E126*U126,2)</f>
        <v>0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1585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2" x14ac:dyDescent="0.2">
      <c r="A127" s="154"/>
      <c r="B127" s="155"/>
      <c r="C127" s="274" t="s">
        <v>2120</v>
      </c>
      <c r="D127" s="275"/>
      <c r="E127" s="275"/>
      <c r="F127" s="275"/>
      <c r="G127" s="275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319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2" x14ac:dyDescent="0.2">
      <c r="A128" s="154"/>
      <c r="B128" s="155"/>
      <c r="C128" s="188" t="s">
        <v>2076</v>
      </c>
      <c r="D128" s="159"/>
      <c r="E128" s="160"/>
      <c r="F128" s="157"/>
      <c r="G128" s="157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7"/>
      <c r="AA128" s="147"/>
      <c r="AB128" s="147"/>
      <c r="AC128" s="147"/>
      <c r="AD128" s="147"/>
      <c r="AE128" s="147"/>
      <c r="AF128" s="147"/>
      <c r="AG128" s="147" t="s">
        <v>305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3" x14ac:dyDescent="0.2">
      <c r="A129" s="154"/>
      <c r="B129" s="155"/>
      <c r="C129" s="188" t="s">
        <v>2077</v>
      </c>
      <c r="D129" s="159"/>
      <c r="E129" s="160">
        <v>104</v>
      </c>
      <c r="F129" s="157"/>
      <c r="G129" s="157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305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x14ac:dyDescent="0.2">
      <c r="A130" s="163" t="s">
        <v>295</v>
      </c>
      <c r="B130" s="164" t="s">
        <v>205</v>
      </c>
      <c r="C130" s="186" t="s">
        <v>206</v>
      </c>
      <c r="D130" s="165"/>
      <c r="E130" s="166"/>
      <c r="F130" s="167"/>
      <c r="G130" s="168">
        <f>SUMIF(AG131:AG134,"&lt;&gt;NOR",G131:G134)</f>
        <v>0</v>
      </c>
      <c r="H130" s="162"/>
      <c r="I130" s="162">
        <f>SUM(I131:I134)</f>
        <v>0</v>
      </c>
      <c r="J130" s="162"/>
      <c r="K130" s="162">
        <f>SUM(K131:K134)</f>
        <v>0</v>
      </c>
      <c r="L130" s="162"/>
      <c r="M130" s="162">
        <f>SUM(M131:M134)</f>
        <v>0</v>
      </c>
      <c r="N130" s="161"/>
      <c r="O130" s="161">
        <f>SUM(O131:O134)</f>
        <v>0</v>
      </c>
      <c r="P130" s="161"/>
      <c r="Q130" s="161">
        <f>SUM(Q131:Q134)</f>
        <v>0</v>
      </c>
      <c r="R130" s="162"/>
      <c r="S130" s="162"/>
      <c r="T130" s="162"/>
      <c r="U130" s="162"/>
      <c r="V130" s="162">
        <f>SUM(V131:V134)</f>
        <v>0</v>
      </c>
      <c r="W130" s="162"/>
      <c r="X130" s="162"/>
      <c r="Y130" s="162"/>
      <c r="AG130" t="s">
        <v>296</v>
      </c>
    </row>
    <row r="131" spans="1:60" ht="45" outlineLevel="1" x14ac:dyDescent="0.2">
      <c r="A131" s="173">
        <v>31</v>
      </c>
      <c r="B131" s="174" t="s">
        <v>2121</v>
      </c>
      <c r="C131" s="187" t="s">
        <v>2122</v>
      </c>
      <c r="D131" s="175" t="s">
        <v>348</v>
      </c>
      <c r="E131" s="176">
        <v>311.60399999999998</v>
      </c>
      <c r="F131" s="177"/>
      <c r="G131" s="178">
        <f>ROUND(E131*F131,2)</f>
        <v>0</v>
      </c>
      <c r="H131" s="158"/>
      <c r="I131" s="157">
        <f>ROUND(E131*H131,2)</f>
        <v>0</v>
      </c>
      <c r="J131" s="158"/>
      <c r="K131" s="157">
        <f>ROUND(E131*J131,2)</f>
        <v>0</v>
      </c>
      <c r="L131" s="157">
        <v>21</v>
      </c>
      <c r="M131" s="157">
        <f>G131*(1+L131/100)</f>
        <v>0</v>
      </c>
      <c r="N131" s="156">
        <v>0</v>
      </c>
      <c r="O131" s="156">
        <f>ROUND(E131*N131,2)</f>
        <v>0</v>
      </c>
      <c r="P131" s="156">
        <v>0</v>
      </c>
      <c r="Q131" s="156">
        <f>ROUND(E131*P131,2)</f>
        <v>0</v>
      </c>
      <c r="R131" s="157"/>
      <c r="S131" s="157" t="s">
        <v>1583</v>
      </c>
      <c r="T131" s="157" t="s">
        <v>1584</v>
      </c>
      <c r="U131" s="157">
        <v>0</v>
      </c>
      <c r="V131" s="157">
        <f>ROUND(E131*U131,2)</f>
        <v>0</v>
      </c>
      <c r="W131" s="157"/>
      <c r="X131" s="157" t="s">
        <v>301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1585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2" x14ac:dyDescent="0.2">
      <c r="A132" s="154"/>
      <c r="B132" s="155"/>
      <c r="C132" s="274" t="s">
        <v>2123</v>
      </c>
      <c r="D132" s="275"/>
      <c r="E132" s="275"/>
      <c r="F132" s="275"/>
      <c r="G132" s="275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319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ht="45" outlineLevel="1" x14ac:dyDescent="0.2">
      <c r="A133" s="173">
        <v>32</v>
      </c>
      <c r="B133" s="174" t="s">
        <v>2124</v>
      </c>
      <c r="C133" s="187" t="s">
        <v>2125</v>
      </c>
      <c r="D133" s="175" t="s">
        <v>348</v>
      </c>
      <c r="E133" s="176">
        <v>311.60399999999998</v>
      </c>
      <c r="F133" s="177"/>
      <c r="G133" s="178">
        <f>ROUND(E133*F133,2)</f>
        <v>0</v>
      </c>
      <c r="H133" s="158"/>
      <c r="I133" s="157">
        <f>ROUND(E133*H133,2)</f>
        <v>0</v>
      </c>
      <c r="J133" s="158"/>
      <c r="K133" s="157">
        <f>ROUND(E133*J133,2)</f>
        <v>0</v>
      </c>
      <c r="L133" s="157">
        <v>21</v>
      </c>
      <c r="M133" s="157">
        <f>G133*(1+L133/100)</f>
        <v>0</v>
      </c>
      <c r="N133" s="156">
        <v>0</v>
      </c>
      <c r="O133" s="156">
        <f>ROUND(E133*N133,2)</f>
        <v>0</v>
      </c>
      <c r="P133" s="156">
        <v>0</v>
      </c>
      <c r="Q133" s="156">
        <f>ROUND(E133*P133,2)</f>
        <v>0</v>
      </c>
      <c r="R133" s="157"/>
      <c r="S133" s="157" t="s">
        <v>1583</v>
      </c>
      <c r="T133" s="157" t="s">
        <v>1584</v>
      </c>
      <c r="U133" s="157">
        <v>0</v>
      </c>
      <c r="V133" s="157">
        <f>ROUND(E133*U133,2)</f>
        <v>0</v>
      </c>
      <c r="W133" s="157"/>
      <c r="X133" s="157" t="s">
        <v>301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1585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2" x14ac:dyDescent="0.2">
      <c r="A134" s="154"/>
      <c r="B134" s="155"/>
      <c r="C134" s="274" t="s">
        <v>2126</v>
      </c>
      <c r="D134" s="275"/>
      <c r="E134" s="275"/>
      <c r="F134" s="275"/>
      <c r="G134" s="275"/>
      <c r="H134" s="157"/>
      <c r="I134" s="157"/>
      <c r="J134" s="157"/>
      <c r="K134" s="157"/>
      <c r="L134" s="157"/>
      <c r="M134" s="157"/>
      <c r="N134" s="156"/>
      <c r="O134" s="156"/>
      <c r="P134" s="156"/>
      <c r="Q134" s="156"/>
      <c r="R134" s="157"/>
      <c r="S134" s="157"/>
      <c r="T134" s="157"/>
      <c r="U134" s="157"/>
      <c r="V134" s="157"/>
      <c r="W134" s="157"/>
      <c r="X134" s="157"/>
      <c r="Y134" s="157"/>
      <c r="Z134" s="147"/>
      <c r="AA134" s="147"/>
      <c r="AB134" s="147"/>
      <c r="AC134" s="147"/>
      <c r="AD134" s="147"/>
      <c r="AE134" s="147"/>
      <c r="AF134" s="147"/>
      <c r="AG134" s="147" t="s">
        <v>319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x14ac:dyDescent="0.2">
      <c r="A135" s="3"/>
      <c r="B135" s="4"/>
      <c r="C135" s="190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AE135">
        <v>12</v>
      </c>
      <c r="AF135">
        <v>21</v>
      </c>
      <c r="AG135" t="s">
        <v>281</v>
      </c>
    </row>
    <row r="136" spans="1:60" x14ac:dyDescent="0.2">
      <c r="A136" s="150"/>
      <c r="B136" s="151" t="s">
        <v>31</v>
      </c>
      <c r="C136" s="191"/>
      <c r="D136" s="152"/>
      <c r="E136" s="153"/>
      <c r="F136" s="153"/>
      <c r="G136" s="172">
        <f>G8+G63+G68+G130</f>
        <v>0</v>
      </c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AE136">
        <f>SUMIF(L7:L134,AE135,G7:G134)</f>
        <v>0</v>
      </c>
      <c r="AF136">
        <f>SUMIF(L7:L134,AF135,G7:G134)</f>
        <v>0</v>
      </c>
      <c r="AG136" t="s">
        <v>463</v>
      </c>
    </row>
    <row r="137" spans="1:60" x14ac:dyDescent="0.2">
      <c r="A137" s="3"/>
      <c r="B137" s="4"/>
      <c r="C137" s="190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60" x14ac:dyDescent="0.2">
      <c r="A138" s="3"/>
      <c r="B138" s="4"/>
      <c r="C138" s="190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60" x14ac:dyDescent="0.2">
      <c r="A139" s="260" t="s">
        <v>464</v>
      </c>
      <c r="B139" s="260"/>
      <c r="C139" s="261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1:60" x14ac:dyDescent="0.2">
      <c r="A140" s="262"/>
      <c r="B140" s="263"/>
      <c r="C140" s="264"/>
      <c r="D140" s="263"/>
      <c r="E140" s="263"/>
      <c r="F140" s="263"/>
      <c r="G140" s="265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AG140" t="s">
        <v>465</v>
      </c>
    </row>
    <row r="141" spans="1:60" x14ac:dyDescent="0.2">
      <c r="A141" s="266"/>
      <c r="B141" s="267"/>
      <c r="C141" s="268"/>
      <c r="D141" s="267"/>
      <c r="E141" s="267"/>
      <c r="F141" s="267"/>
      <c r="G141" s="269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60" x14ac:dyDescent="0.2">
      <c r="A142" s="266"/>
      <c r="B142" s="267"/>
      <c r="C142" s="268"/>
      <c r="D142" s="267"/>
      <c r="E142" s="267"/>
      <c r="F142" s="267"/>
      <c r="G142" s="269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60" x14ac:dyDescent="0.2">
      <c r="A143" s="266"/>
      <c r="B143" s="267"/>
      <c r="C143" s="268"/>
      <c r="D143" s="267"/>
      <c r="E143" s="267"/>
      <c r="F143" s="267"/>
      <c r="G143" s="269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60" x14ac:dyDescent="0.2">
      <c r="A144" s="270"/>
      <c r="B144" s="271"/>
      <c r="C144" s="272"/>
      <c r="D144" s="271"/>
      <c r="E144" s="271"/>
      <c r="F144" s="271"/>
      <c r="G144" s="27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33" x14ac:dyDescent="0.2">
      <c r="A145" s="3"/>
      <c r="B145" s="4"/>
      <c r="C145" s="190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33" x14ac:dyDescent="0.2">
      <c r="C146" s="192"/>
      <c r="D146" s="10"/>
      <c r="AG146" t="s">
        <v>466</v>
      </c>
    </row>
    <row r="147" spans="1:33" x14ac:dyDescent="0.2">
      <c r="D147" s="10"/>
    </row>
    <row r="148" spans="1:33" x14ac:dyDescent="0.2">
      <c r="D148" s="10"/>
    </row>
    <row r="149" spans="1:33" x14ac:dyDescent="0.2">
      <c r="D149" s="10"/>
    </row>
    <row r="150" spans="1:33" x14ac:dyDescent="0.2">
      <c r="D150" s="10"/>
    </row>
    <row r="151" spans="1:33" x14ac:dyDescent="0.2">
      <c r="D151" s="10"/>
    </row>
    <row r="152" spans="1:33" x14ac:dyDescent="0.2">
      <c r="D152" s="10"/>
    </row>
    <row r="153" spans="1:33" x14ac:dyDescent="0.2">
      <c r="D153" s="10"/>
    </row>
    <row r="154" spans="1:33" x14ac:dyDescent="0.2">
      <c r="D154" s="10"/>
    </row>
    <row r="155" spans="1:33" x14ac:dyDescent="0.2">
      <c r="D155" s="10"/>
    </row>
    <row r="156" spans="1:33" x14ac:dyDescent="0.2">
      <c r="D156" s="10"/>
    </row>
    <row r="157" spans="1:33" x14ac:dyDescent="0.2">
      <c r="D157" s="10"/>
    </row>
    <row r="158" spans="1:33" x14ac:dyDescent="0.2">
      <c r="D158" s="10"/>
    </row>
    <row r="159" spans="1:33" x14ac:dyDescent="0.2">
      <c r="D159" s="10"/>
    </row>
    <row r="160" spans="1:33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Ao6t+WbrV3IXT5O5HKbnajYb34D+3DUh5Zq2epW1uIhK/GS/nwdkaQmzFjdKFxOhfaLuGAmr8Uh0YUiBfLVn5Q==" saltValue="mUGe4KFwmmH/v3gohfdFeg==" spinCount="100000" sheet="1" formatRows="0"/>
  <mergeCells count="37">
    <mergeCell ref="A139:C139"/>
    <mergeCell ref="A140:G144"/>
    <mergeCell ref="C10:G10"/>
    <mergeCell ref="C14:G14"/>
    <mergeCell ref="C18:G18"/>
    <mergeCell ref="C19:G19"/>
    <mergeCell ref="C37:G37"/>
    <mergeCell ref="C24:G24"/>
    <mergeCell ref="C28:G28"/>
    <mergeCell ref="C29:G29"/>
    <mergeCell ref="C33:G33"/>
    <mergeCell ref="C99:G99"/>
    <mergeCell ref="C41:G41"/>
    <mergeCell ref="C48:G48"/>
    <mergeCell ref="C49:G49"/>
    <mergeCell ref="C56:G56"/>
    <mergeCell ref="A1:G1"/>
    <mergeCell ref="C2:G2"/>
    <mergeCell ref="C3:G3"/>
    <mergeCell ref="C4:G4"/>
    <mergeCell ref="C23:G23"/>
    <mergeCell ref="C60:G60"/>
    <mergeCell ref="C65:G65"/>
    <mergeCell ref="C70:G70"/>
    <mergeCell ref="C77:G77"/>
    <mergeCell ref="C87:G87"/>
    <mergeCell ref="C91:G91"/>
    <mergeCell ref="C95:G95"/>
    <mergeCell ref="C127:G127"/>
    <mergeCell ref="C132:G132"/>
    <mergeCell ref="C134:G134"/>
    <mergeCell ref="C103:G103"/>
    <mergeCell ref="C107:G107"/>
    <mergeCell ref="C111:G111"/>
    <mergeCell ref="C115:G115"/>
    <mergeCell ref="C119:G119"/>
    <mergeCell ref="C123:G123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9E3DB-20B3-4ABA-BF04-222288471926}">
  <sheetPr>
    <outlinePr summaryBelow="0"/>
    <pageSetUpPr fitToPage="1"/>
  </sheetPr>
  <dimension ref="A1:BH5000"/>
  <sheetViews>
    <sheetView workbookViewId="0">
      <pane ySplit="7" topLeftCell="A38" activePane="bottomLeft" state="frozen"/>
      <selection pane="bottomLeft" activeCell="C48" sqref="C48:C49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70</v>
      </c>
      <c r="C4" s="257" t="s">
        <v>71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136</v>
      </c>
      <c r="C8" s="186" t="s">
        <v>140</v>
      </c>
      <c r="D8" s="165"/>
      <c r="E8" s="166"/>
      <c r="F8" s="167"/>
      <c r="G8" s="168">
        <f>SUMIF(AG9:AG32,"&lt;&gt;NOR",G9:G32)</f>
        <v>0</v>
      </c>
      <c r="H8" s="162"/>
      <c r="I8" s="162">
        <f>SUM(I9:I32)</f>
        <v>0</v>
      </c>
      <c r="J8" s="162"/>
      <c r="K8" s="162">
        <f>SUM(K9:K32)</f>
        <v>0</v>
      </c>
      <c r="L8" s="162"/>
      <c r="M8" s="162">
        <f>SUM(M9:M32)</f>
        <v>0</v>
      </c>
      <c r="N8" s="161"/>
      <c r="O8" s="161">
        <f>SUM(O9:O32)</f>
        <v>1259.5</v>
      </c>
      <c r="P8" s="161"/>
      <c r="Q8" s="161">
        <f>SUM(Q9:Q32)</f>
        <v>0</v>
      </c>
      <c r="R8" s="162"/>
      <c r="S8" s="162"/>
      <c r="T8" s="162"/>
      <c r="U8" s="162"/>
      <c r="V8" s="162">
        <f>SUM(V9:V32)</f>
        <v>0</v>
      </c>
      <c r="W8" s="162"/>
      <c r="X8" s="162"/>
      <c r="Y8" s="162"/>
      <c r="AG8" t="s">
        <v>296</v>
      </c>
    </row>
    <row r="9" spans="1:60" ht="56.25" outlineLevel="1" x14ac:dyDescent="0.2">
      <c r="A9" s="173">
        <v>1</v>
      </c>
      <c r="B9" s="174" t="s">
        <v>2127</v>
      </c>
      <c r="C9" s="187" t="s">
        <v>2128</v>
      </c>
      <c r="D9" s="175" t="s">
        <v>1972</v>
      </c>
      <c r="E9" s="176">
        <v>1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632</v>
      </c>
      <c r="O9" s="156">
        <f>ROUND(E9*N9,2)</f>
        <v>632</v>
      </c>
      <c r="P9" s="156">
        <v>0</v>
      </c>
      <c r="Q9" s="156">
        <f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2.5" outlineLevel="2" x14ac:dyDescent="0.2">
      <c r="A10" s="154"/>
      <c r="B10" s="155"/>
      <c r="C10" s="274" t="s">
        <v>2129</v>
      </c>
      <c r="D10" s="275"/>
      <c r="E10" s="275"/>
      <c r="F10" s="275"/>
      <c r="G10" s="275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85" t="str">
        <f>C10</f>
        <v>Eurovent), ventilátory s EC motorem, elektro ohřev Tpz=+22°C, regulace, vypnutí jednotky od kouřového čidla na sání. Parametry viz tabulka zařízení.</v>
      </c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2</v>
      </c>
      <c r="B11" s="180" t="s">
        <v>2130</v>
      </c>
      <c r="C11" s="189" t="s">
        <v>2131</v>
      </c>
      <c r="D11" s="181" t="s">
        <v>1972</v>
      </c>
      <c r="E11" s="182">
        <v>1</v>
      </c>
      <c r="F11" s="183"/>
      <c r="G11" s="184">
        <f t="shared" ref="G11:G20" si="0">ROUND(E11*F11,2)</f>
        <v>0</v>
      </c>
      <c r="H11" s="158"/>
      <c r="I11" s="157">
        <f t="shared" ref="I11:I20" si="1">ROUND(E11*H11,2)</f>
        <v>0</v>
      </c>
      <c r="J11" s="158"/>
      <c r="K11" s="157">
        <f t="shared" ref="K11:K20" si="2">ROUND(E11*J11,2)</f>
        <v>0</v>
      </c>
      <c r="L11" s="157">
        <v>21</v>
      </c>
      <c r="M11" s="157">
        <f t="shared" ref="M11:M20" si="3">G11*(1+L11/100)</f>
        <v>0</v>
      </c>
      <c r="N11" s="156">
        <v>0</v>
      </c>
      <c r="O11" s="156">
        <f t="shared" ref="O11:O20" si="4">ROUND(E11*N11,2)</f>
        <v>0</v>
      </c>
      <c r="P11" s="156">
        <v>0</v>
      </c>
      <c r="Q11" s="156">
        <f t="shared" ref="Q11:Q20" si="5">ROUND(E11*P11,2)</f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ref="V11:V20" si="6">ROUND(E11*U11,2)</f>
        <v>0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3</v>
      </c>
      <c r="B12" s="180" t="s">
        <v>2132</v>
      </c>
      <c r="C12" s="189" t="s">
        <v>2133</v>
      </c>
      <c r="D12" s="181" t="s">
        <v>1972</v>
      </c>
      <c r="E12" s="182">
        <v>4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1585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4</v>
      </c>
      <c r="B13" s="180" t="s">
        <v>2134</v>
      </c>
      <c r="C13" s="189" t="s">
        <v>2135</v>
      </c>
      <c r="D13" s="181" t="s">
        <v>1972</v>
      </c>
      <c r="E13" s="182">
        <v>1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1585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5</v>
      </c>
      <c r="B14" s="180" t="s">
        <v>2136</v>
      </c>
      <c r="C14" s="189" t="s">
        <v>2137</v>
      </c>
      <c r="D14" s="181" t="s">
        <v>1972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6</v>
      </c>
      <c r="B15" s="180" t="s">
        <v>2138</v>
      </c>
      <c r="C15" s="189" t="s">
        <v>2139</v>
      </c>
      <c r="D15" s="181" t="s">
        <v>1972</v>
      </c>
      <c r="E15" s="182">
        <v>1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1</v>
      </c>
      <c r="O15" s="156">
        <f t="shared" si="4"/>
        <v>1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7</v>
      </c>
      <c r="B16" s="180" t="s">
        <v>2140</v>
      </c>
      <c r="C16" s="189" t="s">
        <v>2141</v>
      </c>
      <c r="D16" s="181" t="s">
        <v>1972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8</v>
      </c>
      <c r="B17" s="180" t="s">
        <v>2142</v>
      </c>
      <c r="C17" s="189" t="s">
        <v>2143</v>
      </c>
      <c r="D17" s="181" t="s">
        <v>1972</v>
      </c>
      <c r="E17" s="182">
        <v>1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2.5" outlineLevel="1" x14ac:dyDescent="0.2">
      <c r="A18" s="179">
        <v>9</v>
      </c>
      <c r="B18" s="180" t="s">
        <v>2144</v>
      </c>
      <c r="C18" s="189" t="s">
        <v>3746</v>
      </c>
      <c r="D18" s="181" t="s">
        <v>1972</v>
      </c>
      <c r="E18" s="182">
        <v>2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2.5" outlineLevel="1" x14ac:dyDescent="0.2">
      <c r="A19" s="179">
        <v>10</v>
      </c>
      <c r="B19" s="180" t="s">
        <v>2145</v>
      </c>
      <c r="C19" s="189" t="s">
        <v>3747</v>
      </c>
      <c r="D19" s="181" t="s">
        <v>1972</v>
      </c>
      <c r="E19" s="182">
        <v>4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12</v>
      </c>
      <c r="O19" s="156">
        <f t="shared" si="4"/>
        <v>48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1585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ht="56.25" outlineLevel="1" x14ac:dyDescent="0.2">
      <c r="A20" s="173">
        <v>11</v>
      </c>
      <c r="B20" s="174" t="s">
        <v>2146</v>
      </c>
      <c r="C20" s="187" t="s">
        <v>3748</v>
      </c>
      <c r="D20" s="175" t="s">
        <v>1972</v>
      </c>
      <c r="E20" s="176">
        <v>1</v>
      </c>
      <c r="F20" s="177"/>
      <c r="G20" s="178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11</v>
      </c>
      <c r="O20" s="156">
        <f t="shared" si="4"/>
        <v>11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2" x14ac:dyDescent="0.2">
      <c r="A21" s="154"/>
      <c r="B21" s="155"/>
      <c r="C21" s="274" t="s">
        <v>2147</v>
      </c>
      <c r="D21" s="275"/>
      <c r="E21" s="275"/>
      <c r="F21" s="275"/>
      <c r="G21" s="275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319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56.25" outlineLevel="1" x14ac:dyDescent="0.2">
      <c r="A22" s="173">
        <v>12</v>
      </c>
      <c r="B22" s="174" t="s">
        <v>2148</v>
      </c>
      <c r="C22" s="187" t="s">
        <v>3749</v>
      </c>
      <c r="D22" s="175" t="s">
        <v>1972</v>
      </c>
      <c r="E22" s="176">
        <v>1</v>
      </c>
      <c r="F22" s="177"/>
      <c r="G22" s="178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12.5</v>
      </c>
      <c r="O22" s="156">
        <f>ROUND(E22*N22,2)</f>
        <v>12.5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">
      <c r="A23" s="154"/>
      <c r="B23" s="155"/>
      <c r="C23" s="274" t="s">
        <v>2147</v>
      </c>
      <c r="D23" s="275"/>
      <c r="E23" s="275"/>
      <c r="F23" s="275"/>
      <c r="G23" s="275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319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33.75" outlineLevel="1" x14ac:dyDescent="0.2">
      <c r="A24" s="179">
        <v>13</v>
      </c>
      <c r="B24" s="180" t="s">
        <v>2149</v>
      </c>
      <c r="C24" s="189" t="s">
        <v>3750</v>
      </c>
      <c r="D24" s="181" t="s">
        <v>1972</v>
      </c>
      <c r="E24" s="182">
        <v>2</v>
      </c>
      <c r="F24" s="183"/>
      <c r="G24" s="184">
        <f t="shared" ref="G24:G32" si="7">ROUND(E24*F24,2)</f>
        <v>0</v>
      </c>
      <c r="H24" s="158"/>
      <c r="I24" s="157">
        <f t="shared" ref="I24:I32" si="8">ROUND(E24*H24,2)</f>
        <v>0</v>
      </c>
      <c r="J24" s="158"/>
      <c r="K24" s="157">
        <f t="shared" ref="K24:K32" si="9">ROUND(E24*J24,2)</f>
        <v>0</v>
      </c>
      <c r="L24" s="157">
        <v>21</v>
      </c>
      <c r="M24" s="157">
        <f t="shared" ref="M24:M32" si="10">G24*(1+L24/100)</f>
        <v>0</v>
      </c>
      <c r="N24" s="156">
        <v>0</v>
      </c>
      <c r="O24" s="156">
        <f t="shared" ref="O24:O32" si="11">ROUND(E24*N24,2)</f>
        <v>0</v>
      </c>
      <c r="P24" s="156">
        <v>0</v>
      </c>
      <c r="Q24" s="156">
        <f t="shared" ref="Q24:Q32" si="12">ROUND(E24*P24,2)</f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ref="V24:V32" si="13">ROUND(E24*U24,2)</f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ht="33.75" outlineLevel="1" x14ac:dyDescent="0.2">
      <c r="A25" s="179">
        <v>14</v>
      </c>
      <c r="B25" s="180" t="s">
        <v>2150</v>
      </c>
      <c r="C25" s="189" t="s">
        <v>3751</v>
      </c>
      <c r="D25" s="181" t="s">
        <v>1972</v>
      </c>
      <c r="E25" s="182">
        <v>3</v>
      </c>
      <c r="F25" s="183"/>
      <c r="G25" s="184">
        <f t="shared" si="7"/>
        <v>0</v>
      </c>
      <c r="H25" s="158"/>
      <c r="I25" s="157">
        <f t="shared" si="8"/>
        <v>0</v>
      </c>
      <c r="J25" s="158"/>
      <c r="K25" s="157">
        <f t="shared" si="9"/>
        <v>0</v>
      </c>
      <c r="L25" s="157">
        <v>21</v>
      </c>
      <c r="M25" s="157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13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33.75" outlineLevel="1" x14ac:dyDescent="0.2">
      <c r="A26" s="179">
        <v>15</v>
      </c>
      <c r="B26" s="180" t="s">
        <v>2151</v>
      </c>
      <c r="C26" s="189" t="s">
        <v>3752</v>
      </c>
      <c r="D26" s="181" t="s">
        <v>1972</v>
      </c>
      <c r="E26" s="182">
        <v>4</v>
      </c>
      <c r="F26" s="183"/>
      <c r="G26" s="184">
        <f t="shared" si="7"/>
        <v>0</v>
      </c>
      <c r="H26" s="158"/>
      <c r="I26" s="157">
        <f t="shared" si="8"/>
        <v>0</v>
      </c>
      <c r="J26" s="158"/>
      <c r="K26" s="157">
        <f t="shared" si="9"/>
        <v>0</v>
      </c>
      <c r="L26" s="157">
        <v>21</v>
      </c>
      <c r="M26" s="157">
        <f t="shared" si="10"/>
        <v>0</v>
      </c>
      <c r="N26" s="156">
        <v>0</v>
      </c>
      <c r="O26" s="156">
        <f t="shared" si="11"/>
        <v>0</v>
      </c>
      <c r="P26" s="156">
        <v>0</v>
      </c>
      <c r="Q26" s="156">
        <f t="shared" si="12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13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33.75" outlineLevel="1" x14ac:dyDescent="0.2">
      <c r="A27" s="179">
        <v>16</v>
      </c>
      <c r="B27" s="180" t="s">
        <v>2152</v>
      </c>
      <c r="C27" s="189" t="s">
        <v>3753</v>
      </c>
      <c r="D27" s="181" t="s">
        <v>2153</v>
      </c>
      <c r="E27" s="182">
        <v>40</v>
      </c>
      <c r="F27" s="183"/>
      <c r="G27" s="184">
        <f t="shared" si="7"/>
        <v>0</v>
      </c>
      <c r="H27" s="158"/>
      <c r="I27" s="157">
        <f t="shared" si="8"/>
        <v>0</v>
      </c>
      <c r="J27" s="158"/>
      <c r="K27" s="157">
        <f t="shared" si="9"/>
        <v>0</v>
      </c>
      <c r="L27" s="157">
        <v>21</v>
      </c>
      <c r="M27" s="157">
        <f t="shared" si="10"/>
        <v>0</v>
      </c>
      <c r="N27" s="156">
        <v>10</v>
      </c>
      <c r="O27" s="156">
        <f t="shared" si="11"/>
        <v>400</v>
      </c>
      <c r="P27" s="156">
        <v>0</v>
      </c>
      <c r="Q27" s="156">
        <f t="shared" si="12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13"/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33.75" outlineLevel="1" x14ac:dyDescent="0.2">
      <c r="A28" s="179">
        <v>17</v>
      </c>
      <c r="B28" s="180" t="s">
        <v>2154</v>
      </c>
      <c r="C28" s="189" t="s">
        <v>3754</v>
      </c>
      <c r="D28" s="181" t="s">
        <v>2153</v>
      </c>
      <c r="E28" s="182">
        <v>2</v>
      </c>
      <c r="F28" s="183"/>
      <c r="G28" s="184">
        <f t="shared" si="7"/>
        <v>0</v>
      </c>
      <c r="H28" s="158"/>
      <c r="I28" s="157">
        <f t="shared" si="8"/>
        <v>0</v>
      </c>
      <c r="J28" s="158"/>
      <c r="K28" s="157">
        <f t="shared" si="9"/>
        <v>0</v>
      </c>
      <c r="L28" s="157">
        <v>21</v>
      </c>
      <c r="M28" s="157">
        <f t="shared" si="10"/>
        <v>0</v>
      </c>
      <c r="N28" s="156">
        <v>15</v>
      </c>
      <c r="O28" s="156">
        <f t="shared" si="11"/>
        <v>30</v>
      </c>
      <c r="P28" s="156">
        <v>0</v>
      </c>
      <c r="Q28" s="156">
        <f t="shared" si="12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13"/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1585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ht="22.5" outlineLevel="1" x14ac:dyDescent="0.2">
      <c r="A29" s="179">
        <v>18</v>
      </c>
      <c r="B29" s="180" t="s">
        <v>2155</v>
      </c>
      <c r="C29" s="189" t="s">
        <v>3755</v>
      </c>
      <c r="D29" s="181" t="s">
        <v>2153</v>
      </c>
      <c r="E29" s="182">
        <v>10</v>
      </c>
      <c r="F29" s="183"/>
      <c r="G29" s="184">
        <f t="shared" si="7"/>
        <v>0</v>
      </c>
      <c r="H29" s="158"/>
      <c r="I29" s="157">
        <f t="shared" si="8"/>
        <v>0</v>
      </c>
      <c r="J29" s="158"/>
      <c r="K29" s="157">
        <f t="shared" si="9"/>
        <v>0</v>
      </c>
      <c r="L29" s="157">
        <v>21</v>
      </c>
      <c r="M29" s="157">
        <f t="shared" si="10"/>
        <v>0</v>
      </c>
      <c r="N29" s="156">
        <v>7</v>
      </c>
      <c r="O29" s="156">
        <f t="shared" si="11"/>
        <v>70</v>
      </c>
      <c r="P29" s="156">
        <v>0</v>
      </c>
      <c r="Q29" s="156">
        <f t="shared" si="12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13"/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1585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ht="22.5" outlineLevel="1" x14ac:dyDescent="0.2">
      <c r="A30" s="179">
        <v>19</v>
      </c>
      <c r="B30" s="180" t="s">
        <v>2156</v>
      </c>
      <c r="C30" s="189" t="s">
        <v>3756</v>
      </c>
      <c r="D30" s="181" t="s">
        <v>2153</v>
      </c>
      <c r="E30" s="182">
        <v>2</v>
      </c>
      <c r="F30" s="183"/>
      <c r="G30" s="184">
        <f t="shared" si="7"/>
        <v>0</v>
      </c>
      <c r="H30" s="158"/>
      <c r="I30" s="157">
        <f t="shared" si="8"/>
        <v>0</v>
      </c>
      <c r="J30" s="158"/>
      <c r="K30" s="157">
        <f t="shared" si="9"/>
        <v>0</v>
      </c>
      <c r="L30" s="157">
        <v>21</v>
      </c>
      <c r="M30" s="157">
        <f t="shared" si="10"/>
        <v>0</v>
      </c>
      <c r="N30" s="156">
        <v>0</v>
      </c>
      <c r="O30" s="156">
        <f t="shared" si="11"/>
        <v>0</v>
      </c>
      <c r="P30" s="156">
        <v>0</v>
      </c>
      <c r="Q30" s="156">
        <f t="shared" si="12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13"/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1585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9">
        <v>20</v>
      </c>
      <c r="B31" s="180" t="s">
        <v>2157</v>
      </c>
      <c r="C31" s="189" t="s">
        <v>2158</v>
      </c>
      <c r="D31" s="181" t="s">
        <v>461</v>
      </c>
      <c r="E31" s="182">
        <v>30</v>
      </c>
      <c r="F31" s="183"/>
      <c r="G31" s="184">
        <f t="shared" si="7"/>
        <v>0</v>
      </c>
      <c r="H31" s="158"/>
      <c r="I31" s="157">
        <f t="shared" si="8"/>
        <v>0</v>
      </c>
      <c r="J31" s="158"/>
      <c r="K31" s="157">
        <f t="shared" si="9"/>
        <v>0</v>
      </c>
      <c r="L31" s="157">
        <v>21</v>
      </c>
      <c r="M31" s="157">
        <f t="shared" si="10"/>
        <v>0</v>
      </c>
      <c r="N31" s="156">
        <v>1</v>
      </c>
      <c r="O31" s="156">
        <f t="shared" si="11"/>
        <v>30</v>
      </c>
      <c r="P31" s="156">
        <v>0</v>
      </c>
      <c r="Q31" s="156">
        <f t="shared" si="12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13"/>
        <v>0</v>
      </c>
      <c r="W31" s="157"/>
      <c r="X31" s="157" t="s">
        <v>334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1597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9">
        <v>21</v>
      </c>
      <c r="B32" s="180" t="s">
        <v>2159</v>
      </c>
      <c r="C32" s="189" t="s">
        <v>2160</v>
      </c>
      <c r="D32" s="181" t="s">
        <v>461</v>
      </c>
      <c r="E32" s="182">
        <v>25</v>
      </c>
      <c r="F32" s="183"/>
      <c r="G32" s="184">
        <f t="shared" si="7"/>
        <v>0</v>
      </c>
      <c r="H32" s="158"/>
      <c r="I32" s="157">
        <f t="shared" si="8"/>
        <v>0</v>
      </c>
      <c r="J32" s="158"/>
      <c r="K32" s="157">
        <f t="shared" si="9"/>
        <v>0</v>
      </c>
      <c r="L32" s="157">
        <v>21</v>
      </c>
      <c r="M32" s="157">
        <f t="shared" si="10"/>
        <v>0</v>
      </c>
      <c r="N32" s="156">
        <v>1</v>
      </c>
      <c r="O32" s="156">
        <f t="shared" si="11"/>
        <v>25</v>
      </c>
      <c r="P32" s="156">
        <v>0</v>
      </c>
      <c r="Q32" s="156">
        <f t="shared" si="12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13"/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1585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x14ac:dyDescent="0.2">
      <c r="A33" s="163" t="s">
        <v>295</v>
      </c>
      <c r="B33" s="164" t="s">
        <v>144</v>
      </c>
      <c r="C33" s="186" t="s">
        <v>146</v>
      </c>
      <c r="D33" s="165"/>
      <c r="E33" s="166"/>
      <c r="F33" s="167"/>
      <c r="G33" s="168">
        <f>SUMIF(AG34:AG38,"&lt;&gt;NOR",G34:G38)</f>
        <v>0</v>
      </c>
      <c r="H33" s="162"/>
      <c r="I33" s="162">
        <f>SUM(I34:I38)</f>
        <v>0</v>
      </c>
      <c r="J33" s="162"/>
      <c r="K33" s="162">
        <f>SUM(K34:K38)</f>
        <v>0</v>
      </c>
      <c r="L33" s="162"/>
      <c r="M33" s="162">
        <f>SUM(M34:M38)</f>
        <v>0</v>
      </c>
      <c r="N33" s="161"/>
      <c r="O33" s="161">
        <f>SUM(O34:O38)</f>
        <v>40</v>
      </c>
      <c r="P33" s="161"/>
      <c r="Q33" s="161">
        <f>SUM(Q34:Q38)</f>
        <v>0</v>
      </c>
      <c r="R33" s="162"/>
      <c r="S33" s="162"/>
      <c r="T33" s="162"/>
      <c r="U33" s="162"/>
      <c r="V33" s="162">
        <f>SUM(V34:V38)</f>
        <v>0</v>
      </c>
      <c r="W33" s="162"/>
      <c r="X33" s="162"/>
      <c r="Y33" s="162"/>
      <c r="AG33" t="s">
        <v>296</v>
      </c>
    </row>
    <row r="34" spans="1:60" ht="22.5" outlineLevel="1" x14ac:dyDescent="0.2">
      <c r="A34" s="179">
        <v>22</v>
      </c>
      <c r="B34" s="180" t="s">
        <v>2161</v>
      </c>
      <c r="C34" s="189" t="s">
        <v>2162</v>
      </c>
      <c r="D34" s="181" t="s">
        <v>1972</v>
      </c>
      <c r="E34" s="182">
        <v>1</v>
      </c>
      <c r="F34" s="183"/>
      <c r="G34" s="184">
        <f>ROUND(E34*F34,2)</f>
        <v>0</v>
      </c>
      <c r="H34" s="158"/>
      <c r="I34" s="157">
        <f>ROUND(E34*H34,2)</f>
        <v>0</v>
      </c>
      <c r="J34" s="158"/>
      <c r="K34" s="157">
        <f>ROUND(E34*J34,2)</f>
        <v>0</v>
      </c>
      <c r="L34" s="157">
        <v>21</v>
      </c>
      <c r="M34" s="157">
        <f>G34*(1+L34/100)</f>
        <v>0</v>
      </c>
      <c r="N34" s="156">
        <v>5</v>
      </c>
      <c r="O34" s="156">
        <f>ROUND(E34*N34,2)</f>
        <v>5</v>
      </c>
      <c r="P34" s="156">
        <v>0</v>
      </c>
      <c r="Q34" s="156">
        <f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>ROUND(E34*U34,2)</f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1585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2.5" outlineLevel="1" x14ac:dyDescent="0.2">
      <c r="A35" s="179">
        <v>23</v>
      </c>
      <c r="B35" s="180" t="s">
        <v>2163</v>
      </c>
      <c r="C35" s="189" t="s">
        <v>2162</v>
      </c>
      <c r="D35" s="181" t="s">
        <v>1972</v>
      </c>
      <c r="E35" s="182">
        <v>1</v>
      </c>
      <c r="F35" s="183"/>
      <c r="G35" s="184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5</v>
      </c>
      <c r="O35" s="156">
        <f>ROUND(E35*N35,2)</f>
        <v>5</v>
      </c>
      <c r="P35" s="156">
        <v>0</v>
      </c>
      <c r="Q35" s="156">
        <f>ROUND(E35*P35,2)</f>
        <v>0</v>
      </c>
      <c r="R35" s="157"/>
      <c r="S35" s="157" t="s">
        <v>332</v>
      </c>
      <c r="T35" s="157" t="s">
        <v>333</v>
      </c>
      <c r="U35" s="157">
        <v>0</v>
      </c>
      <c r="V35" s="157">
        <f>ROUND(E35*U35,2)</f>
        <v>0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1585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2.5" outlineLevel="1" x14ac:dyDescent="0.2">
      <c r="A36" s="179">
        <v>24</v>
      </c>
      <c r="B36" s="180" t="s">
        <v>2164</v>
      </c>
      <c r="C36" s="189" t="s">
        <v>2162</v>
      </c>
      <c r="D36" s="181" t="s">
        <v>1972</v>
      </c>
      <c r="E36" s="182">
        <v>1</v>
      </c>
      <c r="F36" s="183"/>
      <c r="G36" s="184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5</v>
      </c>
      <c r="O36" s="156">
        <f>ROUND(E36*N36,2)</f>
        <v>5</v>
      </c>
      <c r="P36" s="156">
        <v>0</v>
      </c>
      <c r="Q36" s="156">
        <f>ROUND(E36*P36,2)</f>
        <v>0</v>
      </c>
      <c r="R36" s="157"/>
      <c r="S36" s="157" t="s">
        <v>332</v>
      </c>
      <c r="T36" s="157" t="s">
        <v>333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2.5" outlineLevel="1" x14ac:dyDescent="0.2">
      <c r="A37" s="179">
        <v>25</v>
      </c>
      <c r="B37" s="180" t="s">
        <v>2165</v>
      </c>
      <c r="C37" s="189" t="s">
        <v>2162</v>
      </c>
      <c r="D37" s="181" t="s">
        <v>1972</v>
      </c>
      <c r="E37" s="182">
        <v>1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5</v>
      </c>
      <c r="O37" s="156">
        <f>ROUND(E37*N37,2)</f>
        <v>5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</v>
      </c>
      <c r="V37" s="157">
        <f>ROUND(E37*U37,2)</f>
        <v>0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1585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.5" outlineLevel="1" x14ac:dyDescent="0.2">
      <c r="A38" s="179">
        <v>26</v>
      </c>
      <c r="B38" s="180" t="s">
        <v>2166</v>
      </c>
      <c r="C38" s="189" t="s">
        <v>3757</v>
      </c>
      <c r="D38" s="181" t="s">
        <v>2153</v>
      </c>
      <c r="E38" s="182">
        <v>10</v>
      </c>
      <c r="F38" s="183"/>
      <c r="G38" s="184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2</v>
      </c>
      <c r="O38" s="156">
        <f>ROUND(E38*N38,2)</f>
        <v>20</v>
      </c>
      <c r="P38" s="156">
        <v>0</v>
      </c>
      <c r="Q38" s="156">
        <f>ROUND(E38*P38,2)</f>
        <v>0</v>
      </c>
      <c r="R38" s="157"/>
      <c r="S38" s="157" t="s">
        <v>332</v>
      </c>
      <c r="T38" s="157" t="s">
        <v>333</v>
      </c>
      <c r="U38" s="157">
        <v>0</v>
      </c>
      <c r="V38" s="157">
        <f>ROUND(E38*U38,2)</f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x14ac:dyDescent="0.2">
      <c r="A39" s="163" t="s">
        <v>295</v>
      </c>
      <c r="B39" s="164" t="s">
        <v>268</v>
      </c>
      <c r="C39" s="186" t="s">
        <v>30</v>
      </c>
      <c r="D39" s="165"/>
      <c r="E39" s="166"/>
      <c r="F39" s="167"/>
      <c r="G39" s="168">
        <f>SUMIF(AG40:AG43,"&lt;&gt;NOR",G40:G43)</f>
        <v>0</v>
      </c>
      <c r="H39" s="162"/>
      <c r="I39" s="162">
        <f>SUM(I40:I43)</f>
        <v>0</v>
      </c>
      <c r="J39" s="162"/>
      <c r="K39" s="162">
        <f>SUM(K40:K43)</f>
        <v>0</v>
      </c>
      <c r="L39" s="162"/>
      <c r="M39" s="162">
        <f>SUM(M40:M43)</f>
        <v>0</v>
      </c>
      <c r="N39" s="161"/>
      <c r="O39" s="161">
        <f>SUM(O40:O43)</f>
        <v>0</v>
      </c>
      <c r="P39" s="161"/>
      <c r="Q39" s="161">
        <f>SUM(Q40:Q43)</f>
        <v>0</v>
      </c>
      <c r="R39" s="162"/>
      <c r="S39" s="162"/>
      <c r="T39" s="162"/>
      <c r="U39" s="162"/>
      <c r="V39" s="162">
        <f>SUM(V40:V43)</f>
        <v>0</v>
      </c>
      <c r="W39" s="162"/>
      <c r="X39" s="162"/>
      <c r="Y39" s="162"/>
      <c r="AG39" t="s">
        <v>296</v>
      </c>
    </row>
    <row r="40" spans="1:60" outlineLevel="1" x14ac:dyDescent="0.2">
      <c r="A40" s="179">
        <v>27</v>
      </c>
      <c r="B40" s="180" t="s">
        <v>2168</v>
      </c>
      <c r="C40" s="189" t="s">
        <v>2169</v>
      </c>
      <c r="D40" s="181" t="s">
        <v>370</v>
      </c>
      <c r="E40" s="182">
        <v>1</v>
      </c>
      <c r="F40" s="183"/>
      <c r="G40" s="184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0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332</v>
      </c>
      <c r="T40" s="157" t="s">
        <v>333</v>
      </c>
      <c r="U40" s="157">
        <v>0</v>
      </c>
      <c r="V40" s="157">
        <f>ROUND(E40*U40,2)</f>
        <v>0</v>
      </c>
      <c r="W40" s="157"/>
      <c r="X40" s="157" t="s">
        <v>98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371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">
      <c r="A41" s="179">
        <v>28</v>
      </c>
      <c r="B41" s="180" t="s">
        <v>2170</v>
      </c>
      <c r="C41" s="189" t="s">
        <v>2171</v>
      </c>
      <c r="D41" s="181" t="s">
        <v>370</v>
      </c>
      <c r="E41" s="182">
        <v>1</v>
      </c>
      <c r="F41" s="183"/>
      <c r="G41" s="184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0</v>
      </c>
      <c r="O41" s="156">
        <f>ROUND(E41*N41,2)</f>
        <v>0</v>
      </c>
      <c r="P41" s="156">
        <v>0</v>
      </c>
      <c r="Q41" s="156">
        <f>ROUND(E41*P41,2)</f>
        <v>0</v>
      </c>
      <c r="R41" s="157"/>
      <c r="S41" s="157" t="s">
        <v>332</v>
      </c>
      <c r="T41" s="157" t="s">
        <v>333</v>
      </c>
      <c r="U41" s="157">
        <v>0</v>
      </c>
      <c r="V41" s="157">
        <f>ROUND(E41*U41,2)</f>
        <v>0</v>
      </c>
      <c r="W41" s="157"/>
      <c r="X41" s="157" t="s">
        <v>98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371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9">
        <v>29</v>
      </c>
      <c r="B42" s="180" t="s">
        <v>2172</v>
      </c>
      <c r="C42" s="189" t="s">
        <v>2173</v>
      </c>
      <c r="D42" s="181" t="s">
        <v>370</v>
      </c>
      <c r="E42" s="182">
        <v>1</v>
      </c>
      <c r="F42" s="183"/>
      <c r="G42" s="184">
        <f>ROUND(E42*F42,2)</f>
        <v>0</v>
      </c>
      <c r="H42" s="158"/>
      <c r="I42" s="157">
        <f>ROUND(E42*H42,2)</f>
        <v>0</v>
      </c>
      <c r="J42" s="158"/>
      <c r="K42" s="157">
        <f>ROUND(E42*J42,2)</f>
        <v>0</v>
      </c>
      <c r="L42" s="157">
        <v>21</v>
      </c>
      <c r="M42" s="157">
        <f>G42*(1+L42/100)</f>
        <v>0</v>
      </c>
      <c r="N42" s="156">
        <v>0</v>
      </c>
      <c r="O42" s="156">
        <f>ROUND(E42*N42,2)</f>
        <v>0</v>
      </c>
      <c r="P42" s="156">
        <v>0</v>
      </c>
      <c r="Q42" s="156">
        <f>ROUND(E42*P42,2)</f>
        <v>0</v>
      </c>
      <c r="R42" s="157"/>
      <c r="S42" s="157" t="s">
        <v>332</v>
      </c>
      <c r="T42" s="157" t="s">
        <v>333</v>
      </c>
      <c r="U42" s="157">
        <v>0</v>
      </c>
      <c r="V42" s="157">
        <f>ROUND(E42*U42,2)</f>
        <v>0</v>
      </c>
      <c r="W42" s="157"/>
      <c r="X42" s="157" t="s">
        <v>98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371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ht="22.5" outlineLevel="1" x14ac:dyDescent="0.2">
      <c r="A43" s="179">
        <v>30</v>
      </c>
      <c r="B43" s="180" t="s">
        <v>2174</v>
      </c>
      <c r="C43" s="189" t="s">
        <v>2175</v>
      </c>
      <c r="D43" s="181" t="s">
        <v>370</v>
      </c>
      <c r="E43" s="182">
        <v>1</v>
      </c>
      <c r="F43" s="183"/>
      <c r="G43" s="184">
        <f>ROUND(E43*F43,2)</f>
        <v>0</v>
      </c>
      <c r="H43" s="158"/>
      <c r="I43" s="157">
        <f>ROUND(E43*H43,2)</f>
        <v>0</v>
      </c>
      <c r="J43" s="158"/>
      <c r="K43" s="157">
        <f>ROUND(E43*J43,2)</f>
        <v>0</v>
      </c>
      <c r="L43" s="157">
        <v>21</v>
      </c>
      <c r="M43" s="157">
        <f>G43*(1+L43/100)</f>
        <v>0</v>
      </c>
      <c r="N43" s="156">
        <v>0</v>
      </c>
      <c r="O43" s="156">
        <f>ROUND(E43*N43,2)</f>
        <v>0</v>
      </c>
      <c r="P43" s="156">
        <v>0</v>
      </c>
      <c r="Q43" s="156">
        <f>ROUND(E43*P43,2)</f>
        <v>0</v>
      </c>
      <c r="R43" s="157"/>
      <c r="S43" s="157" t="s">
        <v>332</v>
      </c>
      <c r="T43" s="157" t="s">
        <v>333</v>
      </c>
      <c r="U43" s="157">
        <v>0</v>
      </c>
      <c r="V43" s="157">
        <f>ROUND(E43*U43,2)</f>
        <v>0</v>
      </c>
      <c r="W43" s="157"/>
      <c r="X43" s="157" t="s">
        <v>98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371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x14ac:dyDescent="0.2">
      <c r="A44" s="163" t="s">
        <v>295</v>
      </c>
      <c r="B44" s="164" t="s">
        <v>144</v>
      </c>
      <c r="C44" s="186" t="s">
        <v>146</v>
      </c>
      <c r="D44" s="165"/>
      <c r="E44" s="166"/>
      <c r="F44" s="167"/>
      <c r="G44" s="168">
        <f>SUMIF(AG45:AG46,"&lt;&gt;NOR",G45:G46)</f>
        <v>0</v>
      </c>
      <c r="H44" s="162"/>
      <c r="I44" s="162">
        <f>SUM(I45:I46)</f>
        <v>0</v>
      </c>
      <c r="J44" s="162"/>
      <c r="K44" s="162">
        <f>SUM(K45:K46)</f>
        <v>0</v>
      </c>
      <c r="L44" s="162"/>
      <c r="M44" s="162">
        <f>SUM(M45:M46)</f>
        <v>0</v>
      </c>
      <c r="N44" s="161"/>
      <c r="O44" s="161">
        <f>SUM(O45:O46)</f>
        <v>0</v>
      </c>
      <c r="P44" s="161"/>
      <c r="Q44" s="161">
        <f>SUM(Q45:Q46)</f>
        <v>0</v>
      </c>
      <c r="R44" s="162"/>
      <c r="S44" s="162"/>
      <c r="T44" s="162"/>
      <c r="U44" s="162"/>
      <c r="V44" s="162">
        <f>SUM(V45:V46)</f>
        <v>0</v>
      </c>
      <c r="W44" s="162"/>
      <c r="X44" s="162"/>
      <c r="Y44" s="162"/>
      <c r="AG44" t="s">
        <v>296</v>
      </c>
    </row>
    <row r="45" spans="1:60" outlineLevel="1" x14ac:dyDescent="0.2">
      <c r="A45" s="179">
        <v>31</v>
      </c>
      <c r="B45" s="180" t="s">
        <v>2176</v>
      </c>
      <c r="C45" s="189" t="s">
        <v>2158</v>
      </c>
      <c r="D45" s="181" t="s">
        <v>461</v>
      </c>
      <c r="E45" s="182">
        <v>8</v>
      </c>
      <c r="F45" s="183"/>
      <c r="G45" s="184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0</v>
      </c>
      <c r="O45" s="156">
        <f>ROUND(E45*N45,2)</f>
        <v>0</v>
      </c>
      <c r="P45" s="156">
        <v>0</v>
      </c>
      <c r="Q45" s="156">
        <f>ROUND(E45*P45,2)</f>
        <v>0</v>
      </c>
      <c r="R45" s="157"/>
      <c r="S45" s="157" t="s">
        <v>332</v>
      </c>
      <c r="T45" s="157" t="s">
        <v>333</v>
      </c>
      <c r="U45" s="157">
        <v>0</v>
      </c>
      <c r="V45" s="157">
        <f>ROUND(E45*U45,2)</f>
        <v>0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1585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ht="33.75" outlineLevel="1" x14ac:dyDescent="0.2">
      <c r="A46" s="179">
        <v>32</v>
      </c>
      <c r="B46" s="180" t="s">
        <v>2177</v>
      </c>
      <c r="C46" s="189" t="s">
        <v>3758</v>
      </c>
      <c r="D46" s="181" t="s">
        <v>461</v>
      </c>
      <c r="E46" s="182">
        <v>8</v>
      </c>
      <c r="F46" s="183"/>
      <c r="G46" s="184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0</v>
      </c>
      <c r="O46" s="156">
        <f>ROUND(E46*N46,2)</f>
        <v>0</v>
      </c>
      <c r="P46" s="156">
        <v>0</v>
      </c>
      <c r="Q46" s="156">
        <f>ROUND(E46*P46,2)</f>
        <v>0</v>
      </c>
      <c r="R46" s="157"/>
      <c r="S46" s="157" t="s">
        <v>332</v>
      </c>
      <c r="T46" s="157" t="s">
        <v>333</v>
      </c>
      <c r="U46" s="157">
        <v>0</v>
      </c>
      <c r="V46" s="157">
        <f>ROUND(E46*U46,2)</f>
        <v>0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1585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x14ac:dyDescent="0.2">
      <c r="A47" s="163" t="s">
        <v>295</v>
      </c>
      <c r="B47" s="164" t="s">
        <v>216</v>
      </c>
      <c r="C47" s="186" t="s">
        <v>217</v>
      </c>
      <c r="D47" s="165"/>
      <c r="E47" s="166"/>
      <c r="F47" s="167"/>
      <c r="G47" s="168">
        <f>SUMIF(AG48:AG49,"&lt;&gt;NOR",G48:G49)</f>
        <v>0</v>
      </c>
      <c r="H47" s="162"/>
      <c r="I47" s="162">
        <f>SUM(I48:I49)</f>
        <v>0</v>
      </c>
      <c r="J47" s="162"/>
      <c r="K47" s="162">
        <f>SUM(K48:K49)</f>
        <v>0</v>
      </c>
      <c r="L47" s="162"/>
      <c r="M47" s="162">
        <f>SUM(M48:M49)</f>
        <v>0</v>
      </c>
      <c r="N47" s="161"/>
      <c r="O47" s="161">
        <f>SUM(O48:O49)</f>
        <v>0</v>
      </c>
      <c r="P47" s="161"/>
      <c r="Q47" s="161">
        <f>SUM(Q48:Q49)</f>
        <v>0</v>
      </c>
      <c r="R47" s="162"/>
      <c r="S47" s="162"/>
      <c r="T47" s="162"/>
      <c r="U47" s="162"/>
      <c r="V47" s="162">
        <f>SUM(V48:V49)</f>
        <v>0</v>
      </c>
      <c r="W47" s="162"/>
      <c r="X47" s="162"/>
      <c r="Y47" s="162"/>
      <c r="AG47" t="s">
        <v>296</v>
      </c>
    </row>
    <row r="48" spans="1:60" ht="22.5" outlineLevel="1" x14ac:dyDescent="0.2">
      <c r="A48" s="179">
        <v>33</v>
      </c>
      <c r="B48" s="180" t="s">
        <v>2178</v>
      </c>
      <c r="C48" s="189" t="s">
        <v>3759</v>
      </c>
      <c r="D48" s="181" t="s">
        <v>308</v>
      </c>
      <c r="E48" s="182">
        <v>20</v>
      </c>
      <c r="F48" s="183"/>
      <c r="G48" s="184">
        <f>ROUND(E48*F48,2)</f>
        <v>0</v>
      </c>
      <c r="H48" s="158"/>
      <c r="I48" s="157">
        <f>ROUND(E48*H48,2)</f>
        <v>0</v>
      </c>
      <c r="J48" s="158"/>
      <c r="K48" s="157">
        <f>ROUND(E48*J48,2)</f>
        <v>0</v>
      </c>
      <c r="L48" s="157">
        <v>21</v>
      </c>
      <c r="M48" s="157">
        <f>G48*(1+L48/100)</f>
        <v>0</v>
      </c>
      <c r="N48" s="156">
        <v>0</v>
      </c>
      <c r="O48" s="156">
        <f>ROUND(E48*N48,2)</f>
        <v>0</v>
      </c>
      <c r="P48" s="156">
        <v>0</v>
      </c>
      <c r="Q48" s="156">
        <f>ROUND(E48*P48,2)</f>
        <v>0</v>
      </c>
      <c r="R48" s="157"/>
      <c r="S48" s="157" t="s">
        <v>332</v>
      </c>
      <c r="T48" s="157" t="s">
        <v>333</v>
      </c>
      <c r="U48" s="157">
        <v>0</v>
      </c>
      <c r="V48" s="157">
        <f>ROUND(E48*U48,2)</f>
        <v>0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1674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22.5" outlineLevel="1" x14ac:dyDescent="0.2">
      <c r="A49" s="179">
        <v>34</v>
      </c>
      <c r="B49" s="180" t="s">
        <v>2179</v>
      </c>
      <c r="C49" s="189" t="s">
        <v>3760</v>
      </c>
      <c r="D49" s="181" t="s">
        <v>308</v>
      </c>
      <c r="E49" s="182">
        <v>15</v>
      </c>
      <c r="F49" s="183"/>
      <c r="G49" s="184">
        <f>ROUND(E49*F49,2)</f>
        <v>0</v>
      </c>
      <c r="H49" s="158"/>
      <c r="I49" s="157">
        <f>ROUND(E49*H49,2)</f>
        <v>0</v>
      </c>
      <c r="J49" s="158"/>
      <c r="K49" s="157">
        <f>ROUND(E49*J49,2)</f>
        <v>0</v>
      </c>
      <c r="L49" s="157">
        <v>21</v>
      </c>
      <c r="M49" s="157">
        <f>G49*(1+L49/100)</f>
        <v>0</v>
      </c>
      <c r="N49" s="156">
        <v>0</v>
      </c>
      <c r="O49" s="156">
        <f>ROUND(E49*N49,2)</f>
        <v>0</v>
      </c>
      <c r="P49" s="156">
        <v>0</v>
      </c>
      <c r="Q49" s="156">
        <f>ROUND(E49*P49,2)</f>
        <v>0</v>
      </c>
      <c r="R49" s="157"/>
      <c r="S49" s="157" t="s">
        <v>332</v>
      </c>
      <c r="T49" s="157" t="s">
        <v>333</v>
      </c>
      <c r="U49" s="157">
        <v>0</v>
      </c>
      <c r="V49" s="157">
        <f>ROUND(E49*U49,2)</f>
        <v>0</v>
      </c>
      <c r="W49" s="157"/>
      <c r="X49" s="157" t="s">
        <v>334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1597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x14ac:dyDescent="0.2">
      <c r="A50" s="163" t="s">
        <v>295</v>
      </c>
      <c r="B50" s="164" t="s">
        <v>149</v>
      </c>
      <c r="C50" s="186" t="s">
        <v>150</v>
      </c>
      <c r="D50" s="165"/>
      <c r="E50" s="166"/>
      <c r="F50" s="167"/>
      <c r="G50" s="168">
        <f>SUMIF(AG51:AG52,"&lt;&gt;NOR",G51:G52)</f>
        <v>0</v>
      </c>
      <c r="H50" s="162"/>
      <c r="I50" s="162">
        <f>SUM(I51:I52)</f>
        <v>0</v>
      </c>
      <c r="J50" s="162"/>
      <c r="K50" s="162">
        <f>SUM(K51:K52)</f>
        <v>0</v>
      </c>
      <c r="L50" s="162"/>
      <c r="M50" s="162">
        <f>SUM(M51:M52)</f>
        <v>0</v>
      </c>
      <c r="N50" s="161"/>
      <c r="O50" s="161">
        <f>SUM(O51:O52)</f>
        <v>0</v>
      </c>
      <c r="P50" s="161"/>
      <c r="Q50" s="161">
        <f>SUM(Q51:Q52)</f>
        <v>0</v>
      </c>
      <c r="R50" s="162"/>
      <c r="S50" s="162"/>
      <c r="T50" s="162"/>
      <c r="U50" s="162"/>
      <c r="V50" s="162">
        <f>SUM(V51:V52)</f>
        <v>0</v>
      </c>
      <c r="W50" s="162"/>
      <c r="X50" s="162"/>
      <c r="Y50" s="162"/>
      <c r="AG50" t="s">
        <v>296</v>
      </c>
    </row>
    <row r="51" spans="1:60" outlineLevel="1" x14ac:dyDescent="0.2">
      <c r="A51" s="179">
        <v>35</v>
      </c>
      <c r="B51" s="180" t="s">
        <v>2180</v>
      </c>
      <c r="C51" s="189" t="s">
        <v>2181</v>
      </c>
      <c r="D51" s="181" t="s">
        <v>2182</v>
      </c>
      <c r="E51" s="182">
        <v>48</v>
      </c>
      <c r="F51" s="183"/>
      <c r="G51" s="184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0</v>
      </c>
      <c r="O51" s="156">
        <f>ROUND(E51*N51,2)</f>
        <v>0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</v>
      </c>
      <c r="V51" s="157">
        <f>ROUND(E51*U51,2)</f>
        <v>0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1585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">
      <c r="A52" s="173">
        <v>36</v>
      </c>
      <c r="B52" s="174" t="s">
        <v>2183</v>
      </c>
      <c r="C52" s="187" t="s">
        <v>2184</v>
      </c>
      <c r="D52" s="175" t="s">
        <v>2182</v>
      </c>
      <c r="E52" s="176">
        <v>24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0</v>
      </c>
      <c r="O52" s="156">
        <f>ROUND(E52*N52,2)</f>
        <v>0</v>
      </c>
      <c r="P52" s="156">
        <v>0</v>
      </c>
      <c r="Q52" s="156">
        <f>ROUND(E52*P52,2)</f>
        <v>0</v>
      </c>
      <c r="R52" s="157"/>
      <c r="S52" s="157" t="s">
        <v>332</v>
      </c>
      <c r="T52" s="157" t="s">
        <v>333</v>
      </c>
      <c r="U52" s="157">
        <v>0</v>
      </c>
      <c r="V52" s="157">
        <f>ROUND(E52*U52,2)</f>
        <v>0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1585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x14ac:dyDescent="0.2">
      <c r="A53" s="3"/>
      <c r="B53" s="4"/>
      <c r="C53" s="190"/>
      <c r="D53" s="6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AE53">
        <v>12</v>
      </c>
      <c r="AF53">
        <v>21</v>
      </c>
      <c r="AG53" t="s">
        <v>281</v>
      </c>
    </row>
    <row r="54" spans="1:60" x14ac:dyDescent="0.2">
      <c r="A54" s="150"/>
      <c r="B54" s="151" t="s">
        <v>31</v>
      </c>
      <c r="C54" s="191"/>
      <c r="D54" s="152"/>
      <c r="E54" s="153"/>
      <c r="F54" s="153"/>
      <c r="G54" s="172">
        <f>G8+G33+G39+G44+G47+G50</f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AE54">
        <f>SUMIF(L7:L52,AE53,G7:G52)</f>
        <v>0</v>
      </c>
      <c r="AF54">
        <f>SUMIF(L7:L52,AF53,G7:G52)</f>
        <v>0</v>
      </c>
      <c r="AG54" t="s">
        <v>463</v>
      </c>
    </row>
    <row r="55" spans="1:60" x14ac:dyDescent="0.2">
      <c r="A55" s="3"/>
      <c r="B55" s="4"/>
      <c r="C55" s="190"/>
      <c r="D55" s="6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60" x14ac:dyDescent="0.2">
      <c r="A56" s="3"/>
      <c r="B56" s="4"/>
      <c r="C56" s="190"/>
      <c r="D56" s="6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60" x14ac:dyDescent="0.2">
      <c r="A57" s="260" t="s">
        <v>464</v>
      </c>
      <c r="B57" s="260"/>
      <c r="C57" s="261"/>
      <c r="D57" s="6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60" x14ac:dyDescent="0.2">
      <c r="A58" s="262"/>
      <c r="B58" s="263"/>
      <c r="C58" s="264"/>
      <c r="D58" s="263"/>
      <c r="E58" s="263"/>
      <c r="F58" s="263"/>
      <c r="G58" s="265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AG58" t="s">
        <v>465</v>
      </c>
    </row>
    <row r="59" spans="1:60" x14ac:dyDescent="0.2">
      <c r="A59" s="266"/>
      <c r="B59" s="267"/>
      <c r="C59" s="268"/>
      <c r="D59" s="267"/>
      <c r="E59" s="267"/>
      <c r="F59" s="267"/>
      <c r="G59" s="269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60" x14ac:dyDescent="0.2">
      <c r="A60" s="266"/>
      <c r="B60" s="267"/>
      <c r="C60" s="268"/>
      <c r="D60" s="267"/>
      <c r="E60" s="267"/>
      <c r="F60" s="267"/>
      <c r="G60" s="269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60" x14ac:dyDescent="0.2">
      <c r="A61" s="266"/>
      <c r="B61" s="267"/>
      <c r="C61" s="268"/>
      <c r="D61" s="267"/>
      <c r="E61" s="267"/>
      <c r="F61" s="267"/>
      <c r="G61" s="269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60" x14ac:dyDescent="0.2">
      <c r="A62" s="270"/>
      <c r="B62" s="271"/>
      <c r="C62" s="272"/>
      <c r="D62" s="271"/>
      <c r="E62" s="271"/>
      <c r="F62" s="271"/>
      <c r="G62" s="27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60" x14ac:dyDescent="0.2">
      <c r="A63" s="3"/>
      <c r="B63" s="4"/>
      <c r="C63" s="190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60" x14ac:dyDescent="0.2">
      <c r="C64" s="192"/>
      <c r="D64" s="10"/>
      <c r="AG64" t="s">
        <v>466</v>
      </c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JTHR9IMhB1tVIAblaoD7p/PG58/vCpRRn4uyGpUwzCuWuG0CppS1WQDOjNd43XBMe1eq+xGqwk5hPTzpobPwFQ==" saltValue="T5eEpopeGwFpNMad96pzcw==" spinCount="100000" sheet="1" formatRows="0"/>
  <mergeCells count="9">
    <mergeCell ref="A58:G62"/>
    <mergeCell ref="C10:G10"/>
    <mergeCell ref="C21:G21"/>
    <mergeCell ref="C23:G23"/>
    <mergeCell ref="A1:G1"/>
    <mergeCell ref="C2:G2"/>
    <mergeCell ref="C3:G3"/>
    <mergeCell ref="C4:G4"/>
    <mergeCell ref="A57:C57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1B257-6B95-4754-A820-DC1FDD5F1784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53" t="s">
        <v>7</v>
      </c>
      <c r="B1" s="253"/>
      <c r="C1" s="253"/>
      <c r="D1" s="253"/>
      <c r="E1" s="253"/>
      <c r="F1" s="253"/>
      <c r="G1" s="253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54" t="s">
        <v>45</v>
      </c>
      <c r="D2" s="255"/>
      <c r="E2" s="255"/>
      <c r="F2" s="255"/>
      <c r="G2" s="256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54" t="s">
        <v>64</v>
      </c>
      <c r="D3" s="255"/>
      <c r="E3" s="255"/>
      <c r="F3" s="255"/>
      <c r="G3" s="256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72</v>
      </c>
      <c r="C4" s="257" t="s">
        <v>73</v>
      </c>
      <c r="D4" s="258"/>
      <c r="E4" s="258"/>
      <c r="F4" s="258"/>
      <c r="G4" s="259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172</v>
      </c>
      <c r="C8" s="186" t="s">
        <v>173</v>
      </c>
      <c r="D8" s="165"/>
      <c r="E8" s="166"/>
      <c r="F8" s="167"/>
      <c r="G8" s="168">
        <f>SUMIF(AG9:AG9,"&lt;&gt;NOR",G9:G9)</f>
        <v>0</v>
      </c>
      <c r="H8" s="162"/>
      <c r="I8" s="162">
        <f>SUM(I9:I9)</f>
        <v>0</v>
      </c>
      <c r="J8" s="162"/>
      <c r="K8" s="162">
        <f>SUM(K9:K9)</f>
        <v>0</v>
      </c>
      <c r="L8" s="162"/>
      <c r="M8" s="162">
        <f>SUM(M9:M9)</f>
        <v>0</v>
      </c>
      <c r="N8" s="161"/>
      <c r="O8" s="161">
        <f>SUM(O9:O9)</f>
        <v>0.69</v>
      </c>
      <c r="P8" s="161"/>
      <c r="Q8" s="161">
        <f>SUM(Q9:Q9)</f>
        <v>0</v>
      </c>
      <c r="R8" s="162"/>
      <c r="S8" s="162"/>
      <c r="T8" s="162"/>
      <c r="U8" s="162"/>
      <c r="V8" s="162">
        <f>SUM(V9:V9)</f>
        <v>9.36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2185</v>
      </c>
      <c r="C9" s="189" t="s">
        <v>2186</v>
      </c>
      <c r="D9" s="181" t="s">
        <v>308</v>
      </c>
      <c r="E9" s="182">
        <v>52</v>
      </c>
      <c r="F9" s="183"/>
      <c r="G9" s="184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1.333E-2</v>
      </c>
      <c r="O9" s="156">
        <f>ROUND(E9*N9,2)</f>
        <v>0.69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333</v>
      </c>
      <c r="U9" s="157">
        <v>0.18</v>
      </c>
      <c r="V9" s="157">
        <f>ROUND(E9*U9,2)</f>
        <v>9.36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1585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x14ac:dyDescent="0.2">
      <c r="A10" s="163" t="s">
        <v>295</v>
      </c>
      <c r="B10" s="164" t="s">
        <v>198</v>
      </c>
      <c r="C10" s="186" t="s">
        <v>199</v>
      </c>
      <c r="D10" s="165"/>
      <c r="E10" s="166"/>
      <c r="F10" s="167"/>
      <c r="G10" s="168">
        <f>SUMIF(AG11:AG22,"&lt;&gt;NOR",G11:G22)</f>
        <v>0</v>
      </c>
      <c r="H10" s="162"/>
      <c r="I10" s="162">
        <f>SUM(I11:I22)</f>
        <v>0</v>
      </c>
      <c r="J10" s="162"/>
      <c r="K10" s="162">
        <f>SUM(K11:K22)</f>
        <v>0</v>
      </c>
      <c r="L10" s="162"/>
      <c r="M10" s="162">
        <f>SUM(M11:M22)</f>
        <v>0</v>
      </c>
      <c r="N10" s="161"/>
      <c r="O10" s="161">
        <f>SUM(O11:O22)</f>
        <v>0.06</v>
      </c>
      <c r="P10" s="161"/>
      <c r="Q10" s="161">
        <f>SUM(Q11:Q22)</f>
        <v>2.34</v>
      </c>
      <c r="R10" s="162"/>
      <c r="S10" s="162"/>
      <c r="T10" s="162"/>
      <c r="U10" s="162"/>
      <c r="V10" s="162">
        <f>SUM(V11:V22)</f>
        <v>82.919999999999987</v>
      </c>
      <c r="W10" s="162"/>
      <c r="X10" s="162"/>
      <c r="Y10" s="162"/>
      <c r="AG10" t="s">
        <v>296</v>
      </c>
    </row>
    <row r="11" spans="1:60" outlineLevel="1" x14ac:dyDescent="0.2">
      <c r="A11" s="179">
        <v>2</v>
      </c>
      <c r="B11" s="180" t="s">
        <v>2187</v>
      </c>
      <c r="C11" s="189" t="s">
        <v>2188</v>
      </c>
      <c r="D11" s="181" t="s">
        <v>355</v>
      </c>
      <c r="E11" s="182">
        <v>9</v>
      </c>
      <c r="F11" s="183"/>
      <c r="G11" s="184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0</v>
      </c>
      <c r="O11" s="156">
        <f>ROUND(E11*N11,2)</f>
        <v>0</v>
      </c>
      <c r="P11" s="156">
        <v>0</v>
      </c>
      <c r="Q11" s="156">
        <f>ROUND(E11*P11,2)</f>
        <v>0</v>
      </c>
      <c r="R11" s="157"/>
      <c r="S11" s="157" t="s">
        <v>332</v>
      </c>
      <c r="T11" s="157" t="s">
        <v>333</v>
      </c>
      <c r="U11" s="157">
        <v>3.05</v>
      </c>
      <c r="V11" s="157">
        <f>ROUND(E11*U11,2)</f>
        <v>27.45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1585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3">
        <v>3</v>
      </c>
      <c r="B12" s="174" t="s">
        <v>2189</v>
      </c>
      <c r="C12" s="187" t="s">
        <v>2190</v>
      </c>
      <c r="D12" s="175" t="s">
        <v>355</v>
      </c>
      <c r="E12" s="176">
        <v>130</v>
      </c>
      <c r="F12" s="177"/>
      <c r="G12" s="178">
        <f>ROUND(E12*F12,2)</f>
        <v>0</v>
      </c>
      <c r="H12" s="158"/>
      <c r="I12" s="157">
        <f>ROUND(E12*H12,2)</f>
        <v>0</v>
      </c>
      <c r="J12" s="158"/>
      <c r="K12" s="157">
        <f>ROUND(E12*J12,2)</f>
        <v>0</v>
      </c>
      <c r="L12" s="157">
        <v>21</v>
      </c>
      <c r="M12" s="157">
        <f>G12*(1+L12/100)</f>
        <v>0</v>
      </c>
      <c r="N12" s="156">
        <v>4.8999999999999998E-4</v>
      </c>
      <c r="O12" s="156">
        <f>ROUND(E12*N12,2)</f>
        <v>0.06</v>
      </c>
      <c r="P12" s="156">
        <v>1.7999999999999999E-2</v>
      </c>
      <c r="Q12" s="156">
        <f>ROUND(E12*P12,2)</f>
        <v>2.34</v>
      </c>
      <c r="R12" s="157"/>
      <c r="S12" s="157" t="s">
        <v>300</v>
      </c>
      <c r="T12" s="157" t="s">
        <v>333</v>
      </c>
      <c r="U12" s="157">
        <v>0.34200000000000003</v>
      </c>
      <c r="V12" s="157">
        <f>ROUND(E12*U12,2)</f>
        <v>44.46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303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2" x14ac:dyDescent="0.2">
      <c r="A13" s="154"/>
      <c r="B13" s="155"/>
      <c r="C13" s="274" t="s">
        <v>904</v>
      </c>
      <c r="D13" s="275"/>
      <c r="E13" s="275"/>
      <c r="F13" s="275"/>
      <c r="G13" s="275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7"/>
      <c r="AA13" s="147"/>
      <c r="AB13" s="147"/>
      <c r="AC13" s="147"/>
      <c r="AD13" s="147"/>
      <c r="AE13" s="147"/>
      <c r="AF13" s="147"/>
      <c r="AG13" s="147" t="s">
        <v>319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4</v>
      </c>
      <c r="B14" s="180" t="s">
        <v>2191</v>
      </c>
      <c r="C14" s="189" t="s">
        <v>2192</v>
      </c>
      <c r="D14" s="181" t="s">
        <v>348</v>
      </c>
      <c r="E14" s="182">
        <v>10</v>
      </c>
      <c r="F14" s="183"/>
      <c r="G14" s="184">
        <f t="shared" ref="G14:G20" si="0">ROUND(E14*F14,2)</f>
        <v>0</v>
      </c>
      <c r="H14" s="158"/>
      <c r="I14" s="157">
        <f t="shared" ref="I14:I20" si="1">ROUND(E14*H14,2)</f>
        <v>0</v>
      </c>
      <c r="J14" s="158"/>
      <c r="K14" s="157">
        <f t="shared" ref="K14:K20" si="2">ROUND(E14*J14,2)</f>
        <v>0</v>
      </c>
      <c r="L14" s="157">
        <v>21</v>
      </c>
      <c r="M14" s="157">
        <f t="shared" ref="M14:M20" si="3">G14*(1+L14/100)</f>
        <v>0</v>
      </c>
      <c r="N14" s="156">
        <v>0</v>
      </c>
      <c r="O14" s="156">
        <f t="shared" ref="O14:O20" si="4">ROUND(E14*N14,2)</f>
        <v>0</v>
      </c>
      <c r="P14" s="156">
        <v>0</v>
      </c>
      <c r="Q14" s="156">
        <f t="shared" ref="Q14:Q20" si="5">ROUND(E14*P14,2)</f>
        <v>0</v>
      </c>
      <c r="R14" s="157"/>
      <c r="S14" s="157" t="s">
        <v>332</v>
      </c>
      <c r="T14" s="157" t="s">
        <v>333</v>
      </c>
      <c r="U14" s="157">
        <v>0.155</v>
      </c>
      <c r="V14" s="157">
        <f t="shared" ref="V14:V20" si="6">ROUND(E14*U14,2)</f>
        <v>1.55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1585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5</v>
      </c>
      <c r="B15" s="180" t="s">
        <v>2193</v>
      </c>
      <c r="C15" s="189" t="s">
        <v>2194</v>
      </c>
      <c r="D15" s="181" t="s">
        <v>348</v>
      </c>
      <c r="E15" s="182">
        <v>100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300</v>
      </c>
      <c r="T15" s="157" t="s">
        <v>333</v>
      </c>
      <c r="U15" s="157">
        <v>8.0000000000000002E-3</v>
      </c>
      <c r="V15" s="157">
        <f t="shared" si="6"/>
        <v>0.8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1585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6</v>
      </c>
      <c r="B16" s="180" t="s">
        <v>2195</v>
      </c>
      <c r="C16" s="189" t="s">
        <v>2196</v>
      </c>
      <c r="D16" s="181" t="s">
        <v>348</v>
      </c>
      <c r="E16" s="182">
        <v>10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300</v>
      </c>
      <c r="T16" s="157" t="s">
        <v>333</v>
      </c>
      <c r="U16" s="157">
        <v>3.4000000000000002E-2</v>
      </c>
      <c r="V16" s="157">
        <f t="shared" si="6"/>
        <v>0.34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1585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7</v>
      </c>
      <c r="B17" s="180" t="s">
        <v>2197</v>
      </c>
      <c r="C17" s="189" t="s">
        <v>2198</v>
      </c>
      <c r="D17" s="181" t="s">
        <v>348</v>
      </c>
      <c r="E17" s="182">
        <v>0.6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1585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8</v>
      </c>
      <c r="B18" s="180" t="s">
        <v>2199</v>
      </c>
      <c r="C18" s="189" t="s">
        <v>2200</v>
      </c>
      <c r="D18" s="181" t="s">
        <v>348</v>
      </c>
      <c r="E18" s="182">
        <v>2.2999999999999998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1585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9</v>
      </c>
      <c r="B19" s="180" t="s">
        <v>2201</v>
      </c>
      <c r="C19" s="189" t="s">
        <v>2202</v>
      </c>
      <c r="D19" s="181" t="s">
        <v>348</v>
      </c>
      <c r="E19" s="182">
        <v>0.1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3">
        <v>10</v>
      </c>
      <c r="B20" s="174" t="s">
        <v>2203</v>
      </c>
      <c r="C20" s="187" t="s">
        <v>2204</v>
      </c>
      <c r="D20" s="175" t="s">
        <v>348</v>
      </c>
      <c r="E20" s="176">
        <v>10</v>
      </c>
      <c r="F20" s="177"/>
      <c r="G20" s="178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300</v>
      </c>
      <c r="T20" s="157" t="s">
        <v>333</v>
      </c>
      <c r="U20" s="157">
        <v>0.83199999999999996</v>
      </c>
      <c r="V20" s="157">
        <f t="shared" si="6"/>
        <v>8.32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1585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ht="22.5" outlineLevel="2" x14ac:dyDescent="0.2">
      <c r="A21" s="154"/>
      <c r="B21" s="155"/>
      <c r="C21" s="274" t="s">
        <v>2205</v>
      </c>
      <c r="D21" s="275"/>
      <c r="E21" s="275"/>
      <c r="F21" s="275"/>
      <c r="G21" s="275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319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85" t="str">
        <f>C21</f>
        <v>S naložením suti nebo vybouraných hmot do dopravního prostředku a na jejich vyložením, popřípadě přeložením na normální dopravní prostředek.</v>
      </c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11</v>
      </c>
      <c r="B22" s="180" t="s">
        <v>2206</v>
      </c>
      <c r="C22" s="189" t="s">
        <v>2207</v>
      </c>
      <c r="D22" s="181" t="s">
        <v>348</v>
      </c>
      <c r="E22" s="182">
        <v>6</v>
      </c>
      <c r="F22" s="183"/>
      <c r="G22" s="184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1585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x14ac:dyDescent="0.2">
      <c r="A23" s="163" t="s">
        <v>295</v>
      </c>
      <c r="B23" s="164" t="s">
        <v>216</v>
      </c>
      <c r="C23" s="186" t="s">
        <v>217</v>
      </c>
      <c r="D23" s="165"/>
      <c r="E23" s="166"/>
      <c r="F23" s="167"/>
      <c r="G23" s="168">
        <f>SUMIF(AG24:AG34,"&lt;&gt;NOR",G24:G34)</f>
        <v>0</v>
      </c>
      <c r="H23" s="162"/>
      <c r="I23" s="162">
        <f>SUM(I24:I34)</f>
        <v>0</v>
      </c>
      <c r="J23" s="162"/>
      <c r="K23" s="162">
        <f>SUM(K24:K34)</f>
        <v>0</v>
      </c>
      <c r="L23" s="162"/>
      <c r="M23" s="162">
        <f>SUM(M24:M34)</f>
        <v>0</v>
      </c>
      <c r="N23" s="161"/>
      <c r="O23" s="161">
        <f>SUM(O24:O34)</f>
        <v>0.01</v>
      </c>
      <c r="P23" s="161"/>
      <c r="Q23" s="161">
        <f>SUM(Q24:Q34)</f>
        <v>0.02</v>
      </c>
      <c r="R23" s="162"/>
      <c r="S23" s="162"/>
      <c r="T23" s="162"/>
      <c r="U23" s="162"/>
      <c r="V23" s="162">
        <f>SUM(V24:V34)</f>
        <v>2</v>
      </c>
      <c r="W23" s="162"/>
      <c r="X23" s="162"/>
      <c r="Y23" s="162"/>
      <c r="AG23" t="s">
        <v>296</v>
      </c>
    </row>
    <row r="24" spans="1:60" outlineLevel="1" x14ac:dyDescent="0.2">
      <c r="A24" s="179">
        <v>12</v>
      </c>
      <c r="B24" s="180" t="s">
        <v>2208</v>
      </c>
      <c r="C24" s="189" t="s">
        <v>2209</v>
      </c>
      <c r="D24" s="181" t="s">
        <v>308</v>
      </c>
      <c r="E24" s="182">
        <v>10</v>
      </c>
      <c r="F24" s="183"/>
      <c r="G24" s="184">
        <f t="shared" ref="G24:G34" si="7">ROUND(E24*F24,2)</f>
        <v>0</v>
      </c>
      <c r="H24" s="158"/>
      <c r="I24" s="157">
        <f t="shared" ref="I24:I34" si="8">ROUND(E24*H24,2)</f>
        <v>0</v>
      </c>
      <c r="J24" s="158"/>
      <c r="K24" s="157">
        <f t="shared" ref="K24:K34" si="9">ROUND(E24*J24,2)</f>
        <v>0</v>
      </c>
      <c r="L24" s="157">
        <v>21</v>
      </c>
      <c r="M24" s="157">
        <f t="shared" ref="M24:M34" si="10">G24*(1+L24/100)</f>
        <v>0</v>
      </c>
      <c r="N24" s="156">
        <v>0</v>
      </c>
      <c r="O24" s="156">
        <f t="shared" ref="O24:O34" si="11">ROUND(E24*N24,2)</f>
        <v>0</v>
      </c>
      <c r="P24" s="156">
        <v>2.0999999999999999E-3</v>
      </c>
      <c r="Q24" s="156">
        <f t="shared" ref="Q24:Q34" si="12">ROUND(E24*P24,2)</f>
        <v>0.02</v>
      </c>
      <c r="R24" s="157"/>
      <c r="S24" s="157" t="s">
        <v>300</v>
      </c>
      <c r="T24" s="157" t="s">
        <v>333</v>
      </c>
      <c r="U24" s="157">
        <v>0.2</v>
      </c>
      <c r="V24" s="157">
        <f t="shared" ref="V24:V34" si="13">ROUND(E24*U24,2)</f>
        <v>2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303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13</v>
      </c>
      <c r="B25" s="180" t="s">
        <v>2210</v>
      </c>
      <c r="C25" s="189" t="s">
        <v>2211</v>
      </c>
      <c r="D25" s="181" t="s">
        <v>355</v>
      </c>
      <c r="E25" s="182">
        <v>638</v>
      </c>
      <c r="F25" s="183"/>
      <c r="G25" s="184">
        <f t="shared" si="7"/>
        <v>0</v>
      </c>
      <c r="H25" s="158"/>
      <c r="I25" s="157">
        <f t="shared" si="8"/>
        <v>0</v>
      </c>
      <c r="J25" s="158"/>
      <c r="K25" s="157">
        <f t="shared" si="9"/>
        <v>0</v>
      </c>
      <c r="L25" s="157">
        <v>21</v>
      </c>
      <c r="M25" s="157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13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1674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2.5" outlineLevel="1" x14ac:dyDescent="0.2">
      <c r="A26" s="179">
        <v>14</v>
      </c>
      <c r="B26" s="180" t="s">
        <v>2212</v>
      </c>
      <c r="C26" s="189" t="s">
        <v>2213</v>
      </c>
      <c r="D26" s="181" t="s">
        <v>355</v>
      </c>
      <c r="E26" s="182">
        <v>8</v>
      </c>
      <c r="F26" s="183"/>
      <c r="G26" s="184">
        <f t="shared" si="7"/>
        <v>0</v>
      </c>
      <c r="H26" s="158"/>
      <c r="I26" s="157">
        <f t="shared" si="8"/>
        <v>0</v>
      </c>
      <c r="J26" s="158"/>
      <c r="K26" s="157">
        <f t="shared" si="9"/>
        <v>0</v>
      </c>
      <c r="L26" s="157">
        <v>21</v>
      </c>
      <c r="M26" s="157">
        <f t="shared" si="10"/>
        <v>0</v>
      </c>
      <c r="N26" s="156">
        <v>3.4000000000000002E-4</v>
      </c>
      <c r="O26" s="156">
        <f t="shared" si="11"/>
        <v>0</v>
      </c>
      <c r="P26" s="156">
        <v>0</v>
      </c>
      <c r="Q26" s="156">
        <f t="shared" si="12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13"/>
        <v>0</v>
      </c>
      <c r="W26" s="157"/>
      <c r="X26" s="157" t="s">
        <v>334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335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22.5" outlineLevel="1" x14ac:dyDescent="0.2">
      <c r="A27" s="179">
        <v>15</v>
      </c>
      <c r="B27" s="180" t="s">
        <v>2214</v>
      </c>
      <c r="C27" s="189" t="s">
        <v>2215</v>
      </c>
      <c r="D27" s="181" t="s">
        <v>355</v>
      </c>
      <c r="E27" s="182">
        <v>8</v>
      </c>
      <c r="F27" s="183"/>
      <c r="G27" s="184">
        <f t="shared" si="7"/>
        <v>0</v>
      </c>
      <c r="H27" s="158"/>
      <c r="I27" s="157">
        <f t="shared" si="8"/>
        <v>0</v>
      </c>
      <c r="J27" s="158"/>
      <c r="K27" s="157">
        <f t="shared" si="9"/>
        <v>0</v>
      </c>
      <c r="L27" s="157">
        <v>21</v>
      </c>
      <c r="M27" s="157">
        <f t="shared" si="10"/>
        <v>0</v>
      </c>
      <c r="N27" s="156">
        <v>7.3999999999999999E-4</v>
      </c>
      <c r="O27" s="156">
        <f t="shared" si="11"/>
        <v>0.01</v>
      </c>
      <c r="P27" s="156">
        <v>0</v>
      </c>
      <c r="Q27" s="156">
        <f t="shared" si="12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13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335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9">
        <v>16</v>
      </c>
      <c r="B28" s="180" t="s">
        <v>2216</v>
      </c>
      <c r="C28" s="189" t="s">
        <v>2217</v>
      </c>
      <c r="D28" s="181" t="s">
        <v>355</v>
      </c>
      <c r="E28" s="182">
        <v>358</v>
      </c>
      <c r="F28" s="183"/>
      <c r="G28" s="184">
        <f t="shared" si="7"/>
        <v>0</v>
      </c>
      <c r="H28" s="158"/>
      <c r="I28" s="157">
        <f t="shared" si="8"/>
        <v>0</v>
      </c>
      <c r="J28" s="158"/>
      <c r="K28" s="157">
        <f t="shared" si="9"/>
        <v>0</v>
      </c>
      <c r="L28" s="157">
        <v>21</v>
      </c>
      <c r="M28" s="157">
        <f t="shared" si="10"/>
        <v>0</v>
      </c>
      <c r="N28" s="156">
        <v>0</v>
      </c>
      <c r="O28" s="156">
        <f t="shared" si="11"/>
        <v>0</v>
      </c>
      <c r="P28" s="156">
        <v>0</v>
      </c>
      <c r="Q28" s="156">
        <f t="shared" si="12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13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2218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17</v>
      </c>
      <c r="B29" s="180" t="s">
        <v>2219</v>
      </c>
      <c r="C29" s="189" t="s">
        <v>2220</v>
      </c>
      <c r="D29" s="181" t="s">
        <v>355</v>
      </c>
      <c r="E29" s="182">
        <v>102</v>
      </c>
      <c r="F29" s="183"/>
      <c r="G29" s="184">
        <f t="shared" si="7"/>
        <v>0</v>
      </c>
      <c r="H29" s="158"/>
      <c r="I29" s="157">
        <f t="shared" si="8"/>
        <v>0</v>
      </c>
      <c r="J29" s="158"/>
      <c r="K29" s="157">
        <f t="shared" si="9"/>
        <v>0</v>
      </c>
      <c r="L29" s="157">
        <v>21</v>
      </c>
      <c r="M29" s="157">
        <f t="shared" si="10"/>
        <v>0</v>
      </c>
      <c r="N29" s="156">
        <v>0</v>
      </c>
      <c r="O29" s="156">
        <f t="shared" si="11"/>
        <v>0</v>
      </c>
      <c r="P29" s="156">
        <v>0</v>
      </c>
      <c r="Q29" s="156">
        <f t="shared" si="12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13"/>
        <v>0</v>
      </c>
      <c r="W29" s="157"/>
      <c r="X29" s="157" t="s">
        <v>334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2218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9">
        <v>18</v>
      </c>
      <c r="B30" s="180" t="s">
        <v>2221</v>
      </c>
      <c r="C30" s="189" t="s">
        <v>2222</v>
      </c>
      <c r="D30" s="181" t="s">
        <v>355</v>
      </c>
      <c r="E30" s="182">
        <v>70</v>
      </c>
      <c r="F30" s="183"/>
      <c r="G30" s="184">
        <f t="shared" si="7"/>
        <v>0</v>
      </c>
      <c r="H30" s="158"/>
      <c r="I30" s="157">
        <f t="shared" si="8"/>
        <v>0</v>
      </c>
      <c r="J30" s="158"/>
      <c r="K30" s="157">
        <f t="shared" si="9"/>
        <v>0</v>
      </c>
      <c r="L30" s="157">
        <v>21</v>
      </c>
      <c r="M30" s="157">
        <f t="shared" si="10"/>
        <v>0</v>
      </c>
      <c r="N30" s="156">
        <v>0</v>
      </c>
      <c r="O30" s="156">
        <f t="shared" si="11"/>
        <v>0</v>
      </c>
      <c r="P30" s="156">
        <v>0</v>
      </c>
      <c r="Q30" s="156">
        <f t="shared" si="12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13"/>
        <v>0</v>
      </c>
      <c r="W30" s="157"/>
      <c r="X30" s="157" t="s">
        <v>334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2218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9">
        <v>19</v>
      </c>
      <c r="B31" s="180" t="s">
        <v>2223</v>
      </c>
      <c r="C31" s="189" t="s">
        <v>2224</v>
      </c>
      <c r="D31" s="181" t="s">
        <v>355</v>
      </c>
      <c r="E31" s="182">
        <v>40</v>
      </c>
      <c r="F31" s="183"/>
      <c r="G31" s="184">
        <f t="shared" si="7"/>
        <v>0</v>
      </c>
      <c r="H31" s="158"/>
      <c r="I31" s="157">
        <f t="shared" si="8"/>
        <v>0</v>
      </c>
      <c r="J31" s="158"/>
      <c r="K31" s="157">
        <f t="shared" si="9"/>
        <v>0</v>
      </c>
      <c r="L31" s="157">
        <v>21</v>
      </c>
      <c r="M31" s="157">
        <f t="shared" si="10"/>
        <v>0</v>
      </c>
      <c r="N31" s="156">
        <v>0</v>
      </c>
      <c r="O31" s="156">
        <f t="shared" si="11"/>
        <v>0</v>
      </c>
      <c r="P31" s="156">
        <v>0</v>
      </c>
      <c r="Q31" s="156">
        <f t="shared" si="12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13"/>
        <v>0</v>
      </c>
      <c r="W31" s="157"/>
      <c r="X31" s="157" t="s">
        <v>334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2218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9">
        <v>20</v>
      </c>
      <c r="B32" s="180" t="s">
        <v>2225</v>
      </c>
      <c r="C32" s="189" t="s">
        <v>2226</v>
      </c>
      <c r="D32" s="181" t="s">
        <v>355</v>
      </c>
      <c r="E32" s="182">
        <v>36</v>
      </c>
      <c r="F32" s="183"/>
      <c r="G32" s="184">
        <f t="shared" si="7"/>
        <v>0</v>
      </c>
      <c r="H32" s="158"/>
      <c r="I32" s="157">
        <f t="shared" si="8"/>
        <v>0</v>
      </c>
      <c r="J32" s="158"/>
      <c r="K32" s="157">
        <f t="shared" si="9"/>
        <v>0</v>
      </c>
      <c r="L32" s="157">
        <v>21</v>
      </c>
      <c r="M32" s="157">
        <f t="shared" si="10"/>
        <v>0</v>
      </c>
      <c r="N32" s="156">
        <v>0</v>
      </c>
      <c r="O32" s="156">
        <f t="shared" si="11"/>
        <v>0</v>
      </c>
      <c r="P32" s="156">
        <v>0</v>
      </c>
      <c r="Q32" s="156">
        <f t="shared" si="12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13"/>
        <v>0</v>
      </c>
      <c r="W32" s="157"/>
      <c r="X32" s="157" t="s">
        <v>334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2218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9">
        <v>21</v>
      </c>
      <c r="B33" s="180" t="s">
        <v>2227</v>
      </c>
      <c r="C33" s="189" t="s">
        <v>2228</v>
      </c>
      <c r="D33" s="181" t="s">
        <v>355</v>
      </c>
      <c r="E33" s="182">
        <v>16</v>
      </c>
      <c r="F33" s="183"/>
      <c r="G33" s="184">
        <f t="shared" si="7"/>
        <v>0</v>
      </c>
      <c r="H33" s="158"/>
      <c r="I33" s="157">
        <f t="shared" si="8"/>
        <v>0</v>
      </c>
      <c r="J33" s="158"/>
      <c r="K33" s="157">
        <f t="shared" si="9"/>
        <v>0</v>
      </c>
      <c r="L33" s="157">
        <v>21</v>
      </c>
      <c r="M33" s="157">
        <f t="shared" si="10"/>
        <v>0</v>
      </c>
      <c r="N33" s="156">
        <v>0</v>
      </c>
      <c r="O33" s="156">
        <f t="shared" si="11"/>
        <v>0</v>
      </c>
      <c r="P33" s="156">
        <v>0</v>
      </c>
      <c r="Q33" s="156">
        <f t="shared" si="12"/>
        <v>0</v>
      </c>
      <c r="R33" s="157"/>
      <c r="S33" s="157" t="s">
        <v>332</v>
      </c>
      <c r="T33" s="157" t="s">
        <v>333</v>
      </c>
      <c r="U33" s="157">
        <v>0</v>
      </c>
      <c r="V33" s="157">
        <f t="shared" si="13"/>
        <v>0</v>
      </c>
      <c r="W33" s="157"/>
      <c r="X33" s="157" t="s">
        <v>334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2218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">
      <c r="A34" s="179">
        <v>22</v>
      </c>
      <c r="B34" s="180" t="s">
        <v>2229</v>
      </c>
      <c r="C34" s="189" t="s">
        <v>2230</v>
      </c>
      <c r="D34" s="181" t="s">
        <v>0</v>
      </c>
      <c r="E34" s="182">
        <v>437.78399999999999</v>
      </c>
      <c r="F34" s="183"/>
      <c r="G34" s="184">
        <f t="shared" si="7"/>
        <v>0</v>
      </c>
      <c r="H34" s="158"/>
      <c r="I34" s="157">
        <f t="shared" si="8"/>
        <v>0</v>
      </c>
      <c r="J34" s="158"/>
      <c r="K34" s="157">
        <f t="shared" si="9"/>
        <v>0</v>
      </c>
      <c r="L34" s="157">
        <v>21</v>
      </c>
      <c r="M34" s="157">
        <f t="shared" si="10"/>
        <v>0</v>
      </c>
      <c r="N34" s="156">
        <v>0</v>
      </c>
      <c r="O34" s="156">
        <f t="shared" si="11"/>
        <v>0</v>
      </c>
      <c r="P34" s="156">
        <v>0</v>
      </c>
      <c r="Q34" s="156">
        <f t="shared" si="12"/>
        <v>0</v>
      </c>
      <c r="R34" s="157"/>
      <c r="S34" s="157" t="s">
        <v>300</v>
      </c>
      <c r="T34" s="157" t="s">
        <v>333</v>
      </c>
      <c r="U34" s="157">
        <v>0</v>
      </c>
      <c r="V34" s="157">
        <f t="shared" si="13"/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1674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">
      <c r="A35" s="163" t="s">
        <v>295</v>
      </c>
      <c r="B35" s="164" t="s">
        <v>231</v>
      </c>
      <c r="C35" s="186" t="s">
        <v>232</v>
      </c>
      <c r="D35" s="165"/>
      <c r="E35" s="166"/>
      <c r="F35" s="167"/>
      <c r="G35" s="168">
        <f>SUMIF(AG36:AG37,"&lt;&gt;NOR",G36:G37)</f>
        <v>0</v>
      </c>
      <c r="H35" s="162"/>
      <c r="I35" s="162">
        <f>SUM(I36:I37)</f>
        <v>0</v>
      </c>
      <c r="J35" s="162"/>
      <c r="K35" s="162">
        <f>SUM(K36:K37)</f>
        <v>0</v>
      </c>
      <c r="L35" s="162"/>
      <c r="M35" s="162">
        <f>SUM(M36:M37)</f>
        <v>0</v>
      </c>
      <c r="N35" s="161"/>
      <c r="O35" s="161">
        <f>SUM(O36:O37)</f>
        <v>0</v>
      </c>
      <c r="P35" s="161"/>
      <c r="Q35" s="161">
        <f>SUM(Q36:Q37)</f>
        <v>0</v>
      </c>
      <c r="R35" s="162"/>
      <c r="S35" s="162"/>
      <c r="T35" s="162"/>
      <c r="U35" s="162"/>
      <c r="V35" s="162">
        <f>SUM(V36:V37)</f>
        <v>0</v>
      </c>
      <c r="W35" s="162"/>
      <c r="X35" s="162"/>
      <c r="Y35" s="162"/>
      <c r="AG35" t="s">
        <v>296</v>
      </c>
    </row>
    <row r="36" spans="1:60" outlineLevel="1" x14ac:dyDescent="0.2">
      <c r="A36" s="179">
        <v>23</v>
      </c>
      <c r="B36" s="180" t="s">
        <v>2231</v>
      </c>
      <c r="C36" s="189" t="s">
        <v>2232</v>
      </c>
      <c r="D36" s="181" t="s">
        <v>2233</v>
      </c>
      <c r="E36" s="182">
        <v>32</v>
      </c>
      <c r="F36" s="183"/>
      <c r="G36" s="184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7"/>
      <c r="S36" s="157" t="s">
        <v>332</v>
      </c>
      <c r="T36" s="157" t="s">
        <v>333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1674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">
      <c r="A37" s="179">
        <v>24</v>
      </c>
      <c r="B37" s="180" t="s">
        <v>2234</v>
      </c>
      <c r="C37" s="189" t="s">
        <v>2235</v>
      </c>
      <c r="D37" s="181" t="s">
        <v>2233</v>
      </c>
      <c r="E37" s="182">
        <v>32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</v>
      </c>
      <c r="V37" s="157">
        <f>ROUND(E37*U37,2)</f>
        <v>0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1674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x14ac:dyDescent="0.2">
      <c r="A38" s="163" t="s">
        <v>295</v>
      </c>
      <c r="B38" s="164" t="s">
        <v>233</v>
      </c>
      <c r="C38" s="186" t="s">
        <v>234</v>
      </c>
      <c r="D38" s="165"/>
      <c r="E38" s="166"/>
      <c r="F38" s="167"/>
      <c r="G38" s="168">
        <f>SUMIF(AG39:AG41,"&lt;&gt;NOR",G39:G41)</f>
        <v>0</v>
      </c>
      <c r="H38" s="162"/>
      <c r="I38" s="162">
        <f>SUM(I39:I41)</f>
        <v>0</v>
      </c>
      <c r="J38" s="162"/>
      <c r="K38" s="162">
        <f>SUM(K39:K41)</f>
        <v>0</v>
      </c>
      <c r="L38" s="162"/>
      <c r="M38" s="162">
        <f>SUM(M39:M41)</f>
        <v>0</v>
      </c>
      <c r="N38" s="161"/>
      <c r="O38" s="161">
        <f>SUM(O39:O41)</f>
        <v>0</v>
      </c>
      <c r="P38" s="161"/>
      <c r="Q38" s="161">
        <f>SUM(Q39:Q41)</f>
        <v>0</v>
      </c>
      <c r="R38" s="162"/>
      <c r="S38" s="162"/>
      <c r="T38" s="162"/>
      <c r="U38" s="162"/>
      <c r="V38" s="162">
        <f>SUM(V39:V41)</f>
        <v>0.28000000000000003</v>
      </c>
      <c r="W38" s="162"/>
      <c r="X38" s="162"/>
      <c r="Y38" s="162"/>
      <c r="AG38" t="s">
        <v>296</v>
      </c>
    </row>
    <row r="39" spans="1:60" outlineLevel="1" x14ac:dyDescent="0.2">
      <c r="A39" s="179">
        <v>25</v>
      </c>
      <c r="B39" s="180" t="s">
        <v>2236</v>
      </c>
      <c r="C39" s="189" t="s">
        <v>2237</v>
      </c>
      <c r="D39" s="181" t="s">
        <v>314</v>
      </c>
      <c r="E39" s="182">
        <v>1</v>
      </c>
      <c r="F39" s="183"/>
      <c r="G39" s="184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7"/>
      <c r="S39" s="157" t="s">
        <v>332</v>
      </c>
      <c r="T39" s="157" t="s">
        <v>333</v>
      </c>
      <c r="U39" s="157">
        <v>0.28100000000000003</v>
      </c>
      <c r="V39" s="157">
        <f>ROUND(E39*U39,2)</f>
        <v>0.28000000000000003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303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33.75" outlineLevel="1" x14ac:dyDescent="0.2">
      <c r="A40" s="179">
        <v>26</v>
      </c>
      <c r="B40" s="180" t="s">
        <v>2238</v>
      </c>
      <c r="C40" s="189" t="s">
        <v>2239</v>
      </c>
      <c r="D40" s="181" t="s">
        <v>314</v>
      </c>
      <c r="E40" s="182">
        <v>1</v>
      </c>
      <c r="F40" s="183"/>
      <c r="G40" s="184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2.2000000000000001E-3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332</v>
      </c>
      <c r="T40" s="157" t="s">
        <v>333</v>
      </c>
      <c r="U40" s="157">
        <v>0</v>
      </c>
      <c r="V40" s="157">
        <f>ROUND(E40*U40,2)</f>
        <v>0</v>
      </c>
      <c r="W40" s="157"/>
      <c r="X40" s="157" t="s">
        <v>2240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2241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">
      <c r="A41" s="179">
        <v>27</v>
      </c>
      <c r="B41" s="180" t="s">
        <v>2242</v>
      </c>
      <c r="C41" s="189" t="s">
        <v>2243</v>
      </c>
      <c r="D41" s="181" t="s">
        <v>0</v>
      </c>
      <c r="E41" s="182">
        <v>140.39500000000001</v>
      </c>
      <c r="F41" s="183"/>
      <c r="G41" s="184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0</v>
      </c>
      <c r="O41" s="156">
        <f>ROUND(E41*N41,2)</f>
        <v>0</v>
      </c>
      <c r="P41" s="156">
        <v>0</v>
      </c>
      <c r="Q41" s="156">
        <f>ROUND(E41*P41,2)</f>
        <v>0</v>
      </c>
      <c r="R41" s="157"/>
      <c r="S41" s="157" t="s">
        <v>300</v>
      </c>
      <c r="T41" s="157" t="s">
        <v>333</v>
      </c>
      <c r="U41" s="157">
        <v>0</v>
      </c>
      <c r="V41" s="157">
        <f>ROUND(E41*U41,2)</f>
        <v>0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1674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x14ac:dyDescent="0.2">
      <c r="A42" s="163" t="s">
        <v>295</v>
      </c>
      <c r="B42" s="164" t="s">
        <v>235</v>
      </c>
      <c r="C42" s="186" t="s">
        <v>236</v>
      </c>
      <c r="D42" s="165"/>
      <c r="E42" s="166"/>
      <c r="F42" s="167"/>
      <c r="G42" s="168">
        <f>SUMIF(AG43:AG72,"&lt;&gt;NOR",G43:G72)</f>
        <v>0</v>
      </c>
      <c r="H42" s="162"/>
      <c r="I42" s="162">
        <f>SUM(I43:I72)</f>
        <v>0</v>
      </c>
      <c r="J42" s="162"/>
      <c r="K42" s="162">
        <f>SUM(K43:K72)</f>
        <v>0</v>
      </c>
      <c r="L42" s="162"/>
      <c r="M42" s="162">
        <f>SUM(M43:M72)</f>
        <v>0</v>
      </c>
      <c r="N42" s="161"/>
      <c r="O42" s="161">
        <f>SUM(O43:O72)</f>
        <v>0.77999999999999992</v>
      </c>
      <c r="P42" s="161"/>
      <c r="Q42" s="161">
        <f>SUM(Q43:Q72)</f>
        <v>2.1</v>
      </c>
      <c r="R42" s="162"/>
      <c r="S42" s="162"/>
      <c r="T42" s="162"/>
      <c r="U42" s="162"/>
      <c r="V42" s="162">
        <f>SUM(V43:V72)</f>
        <v>567.54999999999984</v>
      </c>
      <c r="W42" s="162"/>
      <c r="X42" s="162"/>
      <c r="Y42" s="162"/>
      <c r="AG42" t="s">
        <v>296</v>
      </c>
    </row>
    <row r="43" spans="1:60" outlineLevel="1" x14ac:dyDescent="0.2">
      <c r="A43" s="179">
        <v>28</v>
      </c>
      <c r="B43" s="180" t="s">
        <v>2244</v>
      </c>
      <c r="C43" s="189" t="s">
        <v>2245</v>
      </c>
      <c r="D43" s="181" t="s">
        <v>314</v>
      </c>
      <c r="E43" s="182">
        <v>98</v>
      </c>
      <c r="F43" s="183"/>
      <c r="G43" s="184">
        <f t="shared" ref="G43:G49" si="14">ROUND(E43*F43,2)</f>
        <v>0</v>
      </c>
      <c r="H43" s="158"/>
      <c r="I43" s="157">
        <f t="shared" ref="I43:I49" si="15">ROUND(E43*H43,2)</f>
        <v>0</v>
      </c>
      <c r="J43" s="158"/>
      <c r="K43" s="157">
        <f t="shared" ref="K43:K49" si="16">ROUND(E43*J43,2)</f>
        <v>0</v>
      </c>
      <c r="L43" s="157">
        <v>21</v>
      </c>
      <c r="M43" s="157">
        <f t="shared" ref="M43:M49" si="17">G43*(1+L43/100)</f>
        <v>0</v>
      </c>
      <c r="N43" s="156">
        <v>0</v>
      </c>
      <c r="O43" s="156">
        <f t="shared" ref="O43:O49" si="18">ROUND(E43*N43,2)</f>
        <v>0</v>
      </c>
      <c r="P43" s="156">
        <v>0</v>
      </c>
      <c r="Q43" s="156">
        <f t="shared" ref="Q43:Q49" si="19">ROUND(E43*P43,2)</f>
        <v>0</v>
      </c>
      <c r="R43" s="157"/>
      <c r="S43" s="157" t="s">
        <v>300</v>
      </c>
      <c r="T43" s="157" t="s">
        <v>333</v>
      </c>
      <c r="U43" s="157">
        <v>0.23699999999999999</v>
      </c>
      <c r="V43" s="157">
        <f t="shared" ref="V43:V49" si="20">ROUND(E43*U43,2)</f>
        <v>23.23</v>
      </c>
      <c r="W43" s="157"/>
      <c r="X43" s="157" t="s">
        <v>301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1674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9">
        <v>29</v>
      </c>
      <c r="B44" s="180" t="s">
        <v>2246</v>
      </c>
      <c r="C44" s="189" t="s">
        <v>2247</v>
      </c>
      <c r="D44" s="181" t="s">
        <v>314</v>
      </c>
      <c r="E44" s="182">
        <v>2</v>
      </c>
      <c r="F44" s="183"/>
      <c r="G44" s="184">
        <f t="shared" si="14"/>
        <v>0</v>
      </c>
      <c r="H44" s="158"/>
      <c r="I44" s="157">
        <f t="shared" si="15"/>
        <v>0</v>
      </c>
      <c r="J44" s="158"/>
      <c r="K44" s="157">
        <f t="shared" si="16"/>
        <v>0</v>
      </c>
      <c r="L44" s="157">
        <v>21</v>
      </c>
      <c r="M44" s="157">
        <f t="shared" si="17"/>
        <v>0</v>
      </c>
      <c r="N44" s="156">
        <v>0</v>
      </c>
      <c r="O44" s="156">
        <f t="shared" si="18"/>
        <v>0</v>
      </c>
      <c r="P44" s="156">
        <v>0</v>
      </c>
      <c r="Q44" s="156">
        <f t="shared" si="19"/>
        <v>0</v>
      </c>
      <c r="R44" s="157"/>
      <c r="S44" s="157" t="s">
        <v>300</v>
      </c>
      <c r="T44" s="157" t="s">
        <v>333</v>
      </c>
      <c r="U44" s="157">
        <v>0.64900000000000002</v>
      </c>
      <c r="V44" s="157">
        <f t="shared" si="20"/>
        <v>1.3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1674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">
      <c r="A45" s="179">
        <v>30</v>
      </c>
      <c r="B45" s="180" t="s">
        <v>2248</v>
      </c>
      <c r="C45" s="189" t="s">
        <v>2249</v>
      </c>
      <c r="D45" s="181" t="s">
        <v>314</v>
      </c>
      <c r="E45" s="182">
        <v>2</v>
      </c>
      <c r="F45" s="183"/>
      <c r="G45" s="184">
        <f t="shared" si="14"/>
        <v>0</v>
      </c>
      <c r="H45" s="158"/>
      <c r="I45" s="157">
        <f t="shared" si="15"/>
        <v>0</v>
      </c>
      <c r="J45" s="158"/>
      <c r="K45" s="157">
        <f t="shared" si="16"/>
        <v>0</v>
      </c>
      <c r="L45" s="157">
        <v>21</v>
      </c>
      <c r="M45" s="157">
        <f t="shared" si="17"/>
        <v>0</v>
      </c>
      <c r="N45" s="156">
        <v>0</v>
      </c>
      <c r="O45" s="156">
        <f t="shared" si="18"/>
        <v>0</v>
      </c>
      <c r="P45" s="156">
        <v>0</v>
      </c>
      <c r="Q45" s="156">
        <f t="shared" si="19"/>
        <v>0</v>
      </c>
      <c r="R45" s="157"/>
      <c r="S45" s="157" t="s">
        <v>300</v>
      </c>
      <c r="T45" s="157" t="s">
        <v>333</v>
      </c>
      <c r="U45" s="157">
        <v>0.752</v>
      </c>
      <c r="V45" s="157">
        <f t="shared" si="20"/>
        <v>1.5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1674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9">
        <v>31</v>
      </c>
      <c r="B46" s="180" t="s">
        <v>2250</v>
      </c>
      <c r="C46" s="189" t="s">
        <v>2251</v>
      </c>
      <c r="D46" s="181" t="s">
        <v>355</v>
      </c>
      <c r="E46" s="182">
        <v>48</v>
      </c>
      <c r="F46" s="183"/>
      <c r="G46" s="184">
        <f t="shared" si="14"/>
        <v>0</v>
      </c>
      <c r="H46" s="158"/>
      <c r="I46" s="157">
        <f t="shared" si="15"/>
        <v>0</v>
      </c>
      <c r="J46" s="158"/>
      <c r="K46" s="157">
        <f t="shared" si="16"/>
        <v>0</v>
      </c>
      <c r="L46" s="157">
        <v>21</v>
      </c>
      <c r="M46" s="157">
        <f t="shared" si="17"/>
        <v>0</v>
      </c>
      <c r="N46" s="156">
        <v>2.0000000000000002E-5</v>
      </c>
      <c r="O46" s="156">
        <f t="shared" si="18"/>
        <v>0</v>
      </c>
      <c r="P46" s="156">
        <v>1E-3</v>
      </c>
      <c r="Q46" s="156">
        <f t="shared" si="19"/>
        <v>0.05</v>
      </c>
      <c r="R46" s="157"/>
      <c r="S46" s="157" t="s">
        <v>332</v>
      </c>
      <c r="T46" s="157" t="s">
        <v>333</v>
      </c>
      <c r="U46" s="157">
        <v>0.05</v>
      </c>
      <c r="V46" s="157">
        <f t="shared" si="20"/>
        <v>2.4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303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ht="22.5" outlineLevel="1" x14ac:dyDescent="0.2">
      <c r="A47" s="179">
        <v>32</v>
      </c>
      <c r="B47" s="180" t="s">
        <v>2252</v>
      </c>
      <c r="C47" s="189" t="s">
        <v>2253</v>
      </c>
      <c r="D47" s="181" t="s">
        <v>355</v>
      </c>
      <c r="E47" s="182">
        <v>514</v>
      </c>
      <c r="F47" s="183"/>
      <c r="G47" s="184">
        <f t="shared" si="14"/>
        <v>0</v>
      </c>
      <c r="H47" s="158"/>
      <c r="I47" s="157">
        <f t="shared" si="15"/>
        <v>0</v>
      </c>
      <c r="J47" s="158"/>
      <c r="K47" s="157">
        <f t="shared" si="16"/>
        <v>0</v>
      </c>
      <c r="L47" s="157">
        <v>21</v>
      </c>
      <c r="M47" s="157">
        <f t="shared" si="17"/>
        <v>0</v>
      </c>
      <c r="N47" s="156">
        <v>2.0000000000000002E-5</v>
      </c>
      <c r="O47" s="156">
        <f t="shared" si="18"/>
        <v>0.01</v>
      </c>
      <c r="P47" s="156">
        <v>3.2000000000000002E-3</v>
      </c>
      <c r="Q47" s="156">
        <f t="shared" si="19"/>
        <v>1.64</v>
      </c>
      <c r="R47" s="157"/>
      <c r="S47" s="157" t="s">
        <v>300</v>
      </c>
      <c r="T47" s="157" t="s">
        <v>333</v>
      </c>
      <c r="U47" s="157">
        <v>5.2999999999999999E-2</v>
      </c>
      <c r="V47" s="157">
        <f t="shared" si="20"/>
        <v>27.24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303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ht="22.5" outlineLevel="1" x14ac:dyDescent="0.2">
      <c r="A48" s="179">
        <v>33</v>
      </c>
      <c r="B48" s="180" t="s">
        <v>2254</v>
      </c>
      <c r="C48" s="189" t="s">
        <v>2255</v>
      </c>
      <c r="D48" s="181" t="s">
        <v>355</v>
      </c>
      <c r="E48" s="182">
        <v>78</v>
      </c>
      <c r="F48" s="183"/>
      <c r="G48" s="184">
        <f t="shared" si="14"/>
        <v>0</v>
      </c>
      <c r="H48" s="158"/>
      <c r="I48" s="157">
        <f t="shared" si="15"/>
        <v>0</v>
      </c>
      <c r="J48" s="158"/>
      <c r="K48" s="157">
        <f t="shared" si="16"/>
        <v>0</v>
      </c>
      <c r="L48" s="157">
        <v>21</v>
      </c>
      <c r="M48" s="157">
        <f t="shared" si="17"/>
        <v>0</v>
      </c>
      <c r="N48" s="156">
        <v>5.0000000000000002E-5</v>
      </c>
      <c r="O48" s="156">
        <f t="shared" si="18"/>
        <v>0</v>
      </c>
      <c r="P48" s="156">
        <v>5.3200000000000001E-3</v>
      </c>
      <c r="Q48" s="156">
        <f t="shared" si="19"/>
        <v>0.41</v>
      </c>
      <c r="R48" s="157"/>
      <c r="S48" s="157" t="s">
        <v>300</v>
      </c>
      <c r="T48" s="157" t="s">
        <v>333</v>
      </c>
      <c r="U48" s="157">
        <v>0.10299999999999999</v>
      </c>
      <c r="V48" s="157">
        <f t="shared" si="20"/>
        <v>8.0299999999999994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303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2">
      <c r="A49" s="173">
        <v>34</v>
      </c>
      <c r="B49" s="174" t="s">
        <v>2256</v>
      </c>
      <c r="C49" s="187" t="s">
        <v>2257</v>
      </c>
      <c r="D49" s="175" t="s">
        <v>355</v>
      </c>
      <c r="E49" s="176">
        <v>368</v>
      </c>
      <c r="F49" s="177"/>
      <c r="G49" s="178">
        <f t="shared" si="14"/>
        <v>0</v>
      </c>
      <c r="H49" s="158"/>
      <c r="I49" s="157">
        <f t="shared" si="15"/>
        <v>0</v>
      </c>
      <c r="J49" s="158"/>
      <c r="K49" s="157">
        <f t="shared" si="16"/>
        <v>0</v>
      </c>
      <c r="L49" s="157">
        <v>21</v>
      </c>
      <c r="M49" s="157">
        <f t="shared" si="17"/>
        <v>0</v>
      </c>
      <c r="N49" s="156">
        <v>7.6000000000000004E-4</v>
      </c>
      <c r="O49" s="156">
        <f t="shared" si="18"/>
        <v>0.28000000000000003</v>
      </c>
      <c r="P49" s="156">
        <v>0</v>
      </c>
      <c r="Q49" s="156">
        <f t="shared" si="19"/>
        <v>0</v>
      </c>
      <c r="R49" s="157"/>
      <c r="S49" s="157" t="s">
        <v>332</v>
      </c>
      <c r="T49" s="157" t="s">
        <v>333</v>
      </c>
      <c r="U49" s="157">
        <v>0.3</v>
      </c>
      <c r="V49" s="157">
        <f t="shared" si="20"/>
        <v>110.4</v>
      </c>
      <c r="W49" s="157"/>
      <c r="X49" s="157" t="s">
        <v>301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1674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2" x14ac:dyDescent="0.2">
      <c r="A50" s="154"/>
      <c r="B50" s="155"/>
      <c r="C50" s="274" t="s">
        <v>2258</v>
      </c>
      <c r="D50" s="275"/>
      <c r="E50" s="275"/>
      <c r="F50" s="275"/>
      <c r="G50" s="275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319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3">
        <v>35</v>
      </c>
      <c r="B51" s="174" t="s">
        <v>2259</v>
      </c>
      <c r="C51" s="187" t="s">
        <v>2260</v>
      </c>
      <c r="D51" s="175" t="s">
        <v>355</v>
      </c>
      <c r="E51" s="176">
        <v>102</v>
      </c>
      <c r="F51" s="177"/>
      <c r="G51" s="178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8.8000000000000003E-4</v>
      </c>
      <c r="O51" s="156">
        <f>ROUND(E51*N51,2)</f>
        <v>0.09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0.30737999999999999</v>
      </c>
      <c r="V51" s="157">
        <f>ROUND(E51*U51,2)</f>
        <v>31.35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1674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2" x14ac:dyDescent="0.2">
      <c r="A52" s="154"/>
      <c r="B52" s="155"/>
      <c r="C52" s="274" t="s">
        <v>2258</v>
      </c>
      <c r="D52" s="275"/>
      <c r="E52" s="275"/>
      <c r="F52" s="275"/>
      <c r="G52" s="275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319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">
      <c r="A53" s="173">
        <v>36</v>
      </c>
      <c r="B53" s="174" t="s">
        <v>2261</v>
      </c>
      <c r="C53" s="187" t="s">
        <v>2262</v>
      </c>
      <c r="D53" s="175" t="s">
        <v>355</v>
      </c>
      <c r="E53" s="176">
        <v>70</v>
      </c>
      <c r="F53" s="177"/>
      <c r="G53" s="178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1.01E-3</v>
      </c>
      <c r="O53" s="156">
        <f>ROUND(E53*N53,2)</f>
        <v>7.0000000000000007E-2</v>
      </c>
      <c r="P53" s="156">
        <v>0</v>
      </c>
      <c r="Q53" s="156">
        <f>ROUND(E53*P53,2)</f>
        <v>0</v>
      </c>
      <c r="R53" s="157"/>
      <c r="S53" s="157" t="s">
        <v>332</v>
      </c>
      <c r="T53" s="157" t="s">
        <v>333</v>
      </c>
      <c r="U53" s="157">
        <v>0.31738</v>
      </c>
      <c r="V53" s="157">
        <f>ROUND(E53*U53,2)</f>
        <v>22.22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1674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2" x14ac:dyDescent="0.2">
      <c r="A54" s="154"/>
      <c r="B54" s="155"/>
      <c r="C54" s="274" t="s">
        <v>2258</v>
      </c>
      <c r="D54" s="275"/>
      <c r="E54" s="275"/>
      <c r="F54" s="275"/>
      <c r="G54" s="275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319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3">
        <v>37</v>
      </c>
      <c r="B55" s="174" t="s">
        <v>2263</v>
      </c>
      <c r="C55" s="187" t="s">
        <v>2264</v>
      </c>
      <c r="D55" s="175" t="s">
        <v>355</v>
      </c>
      <c r="E55" s="176">
        <v>40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1.6000000000000001E-3</v>
      </c>
      <c r="O55" s="156">
        <f>ROUND(E55*N55,2)</f>
        <v>0.06</v>
      </c>
      <c r="P55" s="156">
        <v>0</v>
      </c>
      <c r="Q55" s="156">
        <f>ROUND(E55*P55,2)</f>
        <v>0</v>
      </c>
      <c r="R55" s="157"/>
      <c r="S55" s="157" t="s">
        <v>332</v>
      </c>
      <c r="T55" s="157" t="s">
        <v>333</v>
      </c>
      <c r="U55" s="157">
        <v>0.33332000000000001</v>
      </c>
      <c r="V55" s="157">
        <f>ROUND(E55*U55,2)</f>
        <v>13.33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1674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">
      <c r="A56" s="154"/>
      <c r="B56" s="155"/>
      <c r="C56" s="274" t="s">
        <v>2258</v>
      </c>
      <c r="D56" s="275"/>
      <c r="E56" s="275"/>
      <c r="F56" s="275"/>
      <c r="G56" s="275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319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">
      <c r="A57" s="173">
        <v>38</v>
      </c>
      <c r="B57" s="174" t="s">
        <v>2265</v>
      </c>
      <c r="C57" s="187" t="s">
        <v>2266</v>
      </c>
      <c r="D57" s="175" t="s">
        <v>355</v>
      </c>
      <c r="E57" s="176">
        <v>44</v>
      </c>
      <c r="F57" s="177"/>
      <c r="G57" s="178">
        <f>ROUND(E57*F57,2)</f>
        <v>0</v>
      </c>
      <c r="H57" s="158"/>
      <c r="I57" s="157">
        <f>ROUND(E57*H57,2)</f>
        <v>0</v>
      </c>
      <c r="J57" s="158"/>
      <c r="K57" s="157">
        <f>ROUND(E57*J57,2)</f>
        <v>0</v>
      </c>
      <c r="L57" s="157">
        <v>21</v>
      </c>
      <c r="M57" s="157">
        <f>G57*(1+L57/100)</f>
        <v>0</v>
      </c>
      <c r="N57" s="156">
        <v>1.9599999999999999E-3</v>
      </c>
      <c r="O57" s="156">
        <f>ROUND(E57*N57,2)</f>
        <v>0.09</v>
      </c>
      <c r="P57" s="156">
        <v>0</v>
      </c>
      <c r="Q57" s="156">
        <f>ROUND(E57*P57,2)</f>
        <v>0</v>
      </c>
      <c r="R57" s="157"/>
      <c r="S57" s="157" t="s">
        <v>332</v>
      </c>
      <c r="T57" s="157" t="s">
        <v>333</v>
      </c>
      <c r="U57" s="157">
        <v>0.3579</v>
      </c>
      <c r="V57" s="157">
        <f>ROUND(E57*U57,2)</f>
        <v>15.75</v>
      </c>
      <c r="W57" s="157"/>
      <c r="X57" s="157" t="s">
        <v>301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1674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2" x14ac:dyDescent="0.2">
      <c r="A58" s="154"/>
      <c r="B58" s="155"/>
      <c r="C58" s="274" t="s">
        <v>2258</v>
      </c>
      <c r="D58" s="275"/>
      <c r="E58" s="275"/>
      <c r="F58" s="275"/>
      <c r="G58" s="275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319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3">
        <v>39</v>
      </c>
      <c r="B59" s="174" t="s">
        <v>2267</v>
      </c>
      <c r="C59" s="187" t="s">
        <v>2268</v>
      </c>
      <c r="D59" s="175" t="s">
        <v>355</v>
      </c>
      <c r="E59" s="176">
        <v>24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2.3500000000000001E-3</v>
      </c>
      <c r="O59" s="156">
        <f>ROUND(E59*N59,2)</f>
        <v>0.06</v>
      </c>
      <c r="P59" s="156">
        <v>0</v>
      </c>
      <c r="Q59" s="156">
        <f>ROUND(E59*P59,2)</f>
        <v>0</v>
      </c>
      <c r="R59" s="157"/>
      <c r="S59" s="157" t="s">
        <v>332</v>
      </c>
      <c r="T59" s="157" t="s">
        <v>333</v>
      </c>
      <c r="U59" s="157">
        <v>0.4088</v>
      </c>
      <c r="V59" s="157">
        <f>ROUND(E59*U59,2)</f>
        <v>9.81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1674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">
      <c r="A60" s="154"/>
      <c r="B60" s="155"/>
      <c r="C60" s="274" t="s">
        <v>2258</v>
      </c>
      <c r="D60" s="275"/>
      <c r="E60" s="275"/>
      <c r="F60" s="275"/>
      <c r="G60" s="275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319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ht="22.5" outlineLevel="1" x14ac:dyDescent="0.2">
      <c r="A61" s="179">
        <v>40</v>
      </c>
      <c r="B61" s="180" t="s">
        <v>2269</v>
      </c>
      <c r="C61" s="189" t="s">
        <v>2270</v>
      </c>
      <c r="D61" s="181" t="s">
        <v>355</v>
      </c>
      <c r="E61" s="182">
        <v>368</v>
      </c>
      <c r="F61" s="183"/>
      <c r="G61" s="184">
        <f t="shared" ref="G61:G72" si="21">ROUND(E61*F61,2)</f>
        <v>0</v>
      </c>
      <c r="H61" s="158"/>
      <c r="I61" s="157">
        <f t="shared" ref="I61:I72" si="22">ROUND(E61*H61,2)</f>
        <v>0</v>
      </c>
      <c r="J61" s="158"/>
      <c r="K61" s="157">
        <f t="shared" ref="K61:K72" si="23">ROUND(E61*J61,2)</f>
        <v>0</v>
      </c>
      <c r="L61" s="157">
        <v>21</v>
      </c>
      <c r="M61" s="157">
        <f t="shared" ref="M61:M72" si="24">G61*(1+L61/100)</f>
        <v>0</v>
      </c>
      <c r="N61" s="156">
        <v>0</v>
      </c>
      <c r="O61" s="156">
        <f t="shared" ref="O61:O72" si="25">ROUND(E61*N61,2)</f>
        <v>0</v>
      </c>
      <c r="P61" s="156">
        <v>0</v>
      </c>
      <c r="Q61" s="156">
        <f t="shared" ref="Q61:Q72" si="26">ROUND(E61*P61,2)</f>
        <v>0</v>
      </c>
      <c r="R61" s="157"/>
      <c r="S61" s="157" t="s">
        <v>332</v>
      </c>
      <c r="T61" s="157" t="s">
        <v>333</v>
      </c>
      <c r="U61" s="157">
        <v>0.41160000000000002</v>
      </c>
      <c r="V61" s="157">
        <f t="shared" ref="V61:V72" si="27">ROUND(E61*U61,2)</f>
        <v>151.47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1674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22.5" outlineLevel="1" x14ac:dyDescent="0.2">
      <c r="A62" s="179">
        <v>41</v>
      </c>
      <c r="B62" s="180" t="s">
        <v>2271</v>
      </c>
      <c r="C62" s="189" t="s">
        <v>2272</v>
      </c>
      <c r="D62" s="181" t="s">
        <v>355</v>
      </c>
      <c r="E62" s="182">
        <v>102</v>
      </c>
      <c r="F62" s="183"/>
      <c r="G62" s="184">
        <f t="shared" si="21"/>
        <v>0</v>
      </c>
      <c r="H62" s="158"/>
      <c r="I62" s="157">
        <f t="shared" si="22"/>
        <v>0</v>
      </c>
      <c r="J62" s="158"/>
      <c r="K62" s="157">
        <f t="shared" si="23"/>
        <v>0</v>
      </c>
      <c r="L62" s="157">
        <v>21</v>
      </c>
      <c r="M62" s="157">
        <f t="shared" si="24"/>
        <v>0</v>
      </c>
      <c r="N62" s="156">
        <v>0</v>
      </c>
      <c r="O62" s="156">
        <f t="shared" si="25"/>
        <v>0</v>
      </c>
      <c r="P62" s="156">
        <v>0</v>
      </c>
      <c r="Q62" s="156">
        <f t="shared" si="26"/>
        <v>0</v>
      </c>
      <c r="R62" s="157"/>
      <c r="S62" s="157" t="s">
        <v>332</v>
      </c>
      <c r="T62" s="157" t="s">
        <v>333</v>
      </c>
      <c r="U62" s="157">
        <v>0.42159999999999997</v>
      </c>
      <c r="V62" s="157">
        <f t="shared" si="27"/>
        <v>43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1674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ht="22.5" outlineLevel="1" x14ac:dyDescent="0.2">
      <c r="A63" s="179">
        <v>42</v>
      </c>
      <c r="B63" s="180" t="s">
        <v>2273</v>
      </c>
      <c r="C63" s="189" t="s">
        <v>2274</v>
      </c>
      <c r="D63" s="181" t="s">
        <v>355</v>
      </c>
      <c r="E63" s="182">
        <v>70</v>
      </c>
      <c r="F63" s="183"/>
      <c r="G63" s="184">
        <f t="shared" si="21"/>
        <v>0</v>
      </c>
      <c r="H63" s="158"/>
      <c r="I63" s="157">
        <f t="shared" si="22"/>
        <v>0</v>
      </c>
      <c r="J63" s="158"/>
      <c r="K63" s="157">
        <f t="shared" si="23"/>
        <v>0</v>
      </c>
      <c r="L63" s="157">
        <v>21</v>
      </c>
      <c r="M63" s="157">
        <f t="shared" si="24"/>
        <v>0</v>
      </c>
      <c r="N63" s="156">
        <v>0</v>
      </c>
      <c r="O63" s="156">
        <f t="shared" si="25"/>
        <v>0</v>
      </c>
      <c r="P63" s="156">
        <v>0</v>
      </c>
      <c r="Q63" s="156">
        <f t="shared" si="26"/>
        <v>0</v>
      </c>
      <c r="R63" s="157"/>
      <c r="S63" s="157" t="s">
        <v>332</v>
      </c>
      <c r="T63" s="157" t="s">
        <v>333</v>
      </c>
      <c r="U63" s="157">
        <v>0.43159999999999998</v>
      </c>
      <c r="V63" s="157">
        <f t="shared" si="27"/>
        <v>30.21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1674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22.5" outlineLevel="1" x14ac:dyDescent="0.2">
      <c r="A64" s="179">
        <v>43</v>
      </c>
      <c r="B64" s="180" t="s">
        <v>2275</v>
      </c>
      <c r="C64" s="189" t="s">
        <v>2276</v>
      </c>
      <c r="D64" s="181" t="s">
        <v>355</v>
      </c>
      <c r="E64" s="182">
        <v>40</v>
      </c>
      <c r="F64" s="183"/>
      <c r="G64" s="184">
        <f t="shared" si="21"/>
        <v>0</v>
      </c>
      <c r="H64" s="158"/>
      <c r="I64" s="157">
        <f t="shared" si="22"/>
        <v>0</v>
      </c>
      <c r="J64" s="158"/>
      <c r="K64" s="157">
        <f t="shared" si="23"/>
        <v>0</v>
      </c>
      <c r="L64" s="157">
        <v>21</v>
      </c>
      <c r="M64" s="157">
        <f t="shared" si="24"/>
        <v>0</v>
      </c>
      <c r="N64" s="156">
        <v>0</v>
      </c>
      <c r="O64" s="156">
        <f t="shared" si="25"/>
        <v>0</v>
      </c>
      <c r="P64" s="156">
        <v>0</v>
      </c>
      <c r="Q64" s="156">
        <f t="shared" si="26"/>
        <v>0</v>
      </c>
      <c r="R64" s="157"/>
      <c r="S64" s="157" t="s">
        <v>332</v>
      </c>
      <c r="T64" s="157" t="s">
        <v>333</v>
      </c>
      <c r="U64" s="157">
        <v>0.44556000000000001</v>
      </c>
      <c r="V64" s="157">
        <f t="shared" si="27"/>
        <v>17.82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1674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ht="22.5" outlineLevel="1" x14ac:dyDescent="0.2">
      <c r="A65" s="179">
        <v>44</v>
      </c>
      <c r="B65" s="180" t="s">
        <v>2277</v>
      </c>
      <c r="C65" s="189" t="s">
        <v>2278</v>
      </c>
      <c r="D65" s="181" t="s">
        <v>355</v>
      </c>
      <c r="E65" s="182">
        <v>44</v>
      </c>
      <c r="F65" s="183"/>
      <c r="G65" s="184">
        <f t="shared" si="21"/>
        <v>0</v>
      </c>
      <c r="H65" s="158"/>
      <c r="I65" s="157">
        <f t="shared" si="22"/>
        <v>0</v>
      </c>
      <c r="J65" s="158"/>
      <c r="K65" s="157">
        <f t="shared" si="23"/>
        <v>0</v>
      </c>
      <c r="L65" s="157">
        <v>21</v>
      </c>
      <c r="M65" s="157">
        <f t="shared" si="24"/>
        <v>0</v>
      </c>
      <c r="N65" s="156">
        <v>0</v>
      </c>
      <c r="O65" s="156">
        <f t="shared" si="25"/>
        <v>0</v>
      </c>
      <c r="P65" s="156">
        <v>0</v>
      </c>
      <c r="Q65" s="156">
        <f t="shared" si="26"/>
        <v>0</v>
      </c>
      <c r="R65" s="157"/>
      <c r="S65" s="157" t="s">
        <v>332</v>
      </c>
      <c r="T65" s="157" t="s">
        <v>333</v>
      </c>
      <c r="U65" s="157">
        <v>0.45556000000000002</v>
      </c>
      <c r="V65" s="157">
        <f t="shared" si="27"/>
        <v>20.04</v>
      </c>
      <c r="W65" s="157"/>
      <c r="X65" s="157" t="s">
        <v>301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1674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ht="22.5" outlineLevel="1" x14ac:dyDescent="0.2">
      <c r="A66" s="179">
        <v>45</v>
      </c>
      <c r="B66" s="180" t="s">
        <v>2279</v>
      </c>
      <c r="C66" s="189" t="s">
        <v>2280</v>
      </c>
      <c r="D66" s="181" t="s">
        <v>355</v>
      </c>
      <c r="E66" s="182">
        <v>24</v>
      </c>
      <c r="F66" s="183"/>
      <c r="G66" s="184">
        <f t="shared" si="21"/>
        <v>0</v>
      </c>
      <c r="H66" s="158"/>
      <c r="I66" s="157">
        <f t="shared" si="22"/>
        <v>0</v>
      </c>
      <c r="J66" s="158"/>
      <c r="K66" s="157">
        <f t="shared" si="23"/>
        <v>0</v>
      </c>
      <c r="L66" s="157">
        <v>21</v>
      </c>
      <c r="M66" s="157">
        <f t="shared" si="24"/>
        <v>0</v>
      </c>
      <c r="N66" s="156">
        <v>4.8700000000000002E-3</v>
      </c>
      <c r="O66" s="156">
        <f t="shared" si="25"/>
        <v>0.12</v>
      </c>
      <c r="P66" s="156">
        <v>0</v>
      </c>
      <c r="Q66" s="156">
        <f t="shared" si="26"/>
        <v>0</v>
      </c>
      <c r="R66" s="157"/>
      <c r="S66" s="157" t="s">
        <v>332</v>
      </c>
      <c r="T66" s="157" t="s">
        <v>333</v>
      </c>
      <c r="U66" s="157">
        <v>0.47</v>
      </c>
      <c r="V66" s="157">
        <f t="shared" si="27"/>
        <v>11.28</v>
      </c>
      <c r="W66" s="157"/>
      <c r="X66" s="157" t="s">
        <v>301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1674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">
      <c r="A67" s="179">
        <v>46</v>
      </c>
      <c r="B67" s="180" t="s">
        <v>2281</v>
      </c>
      <c r="C67" s="189" t="s">
        <v>2282</v>
      </c>
      <c r="D67" s="181" t="s">
        <v>355</v>
      </c>
      <c r="E67" s="182">
        <v>648</v>
      </c>
      <c r="F67" s="183"/>
      <c r="G67" s="184">
        <f t="shared" si="21"/>
        <v>0</v>
      </c>
      <c r="H67" s="158"/>
      <c r="I67" s="157">
        <f t="shared" si="22"/>
        <v>0</v>
      </c>
      <c r="J67" s="158"/>
      <c r="K67" s="157">
        <f t="shared" si="23"/>
        <v>0</v>
      </c>
      <c r="L67" s="157">
        <v>21</v>
      </c>
      <c r="M67" s="157">
        <f t="shared" si="24"/>
        <v>0</v>
      </c>
      <c r="N67" s="156">
        <v>0</v>
      </c>
      <c r="O67" s="156">
        <f t="shared" si="25"/>
        <v>0</v>
      </c>
      <c r="P67" s="156">
        <v>0</v>
      </c>
      <c r="Q67" s="156">
        <f t="shared" si="26"/>
        <v>0</v>
      </c>
      <c r="R67" s="157"/>
      <c r="S67" s="157" t="s">
        <v>332</v>
      </c>
      <c r="T67" s="157" t="s">
        <v>333</v>
      </c>
      <c r="U67" s="157">
        <v>1.7999999999999999E-2</v>
      </c>
      <c r="V67" s="157">
        <f t="shared" si="27"/>
        <v>11.66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1674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">
      <c r="A68" s="179">
        <v>47</v>
      </c>
      <c r="B68" s="180" t="s">
        <v>2283</v>
      </c>
      <c r="C68" s="189" t="s">
        <v>2284</v>
      </c>
      <c r="D68" s="181" t="s">
        <v>314</v>
      </c>
      <c r="E68" s="182">
        <v>44</v>
      </c>
      <c r="F68" s="183"/>
      <c r="G68" s="184">
        <f t="shared" si="21"/>
        <v>0</v>
      </c>
      <c r="H68" s="158"/>
      <c r="I68" s="157">
        <f t="shared" si="22"/>
        <v>0</v>
      </c>
      <c r="J68" s="158"/>
      <c r="K68" s="157">
        <f t="shared" si="23"/>
        <v>0</v>
      </c>
      <c r="L68" s="157">
        <v>21</v>
      </c>
      <c r="M68" s="157">
        <f t="shared" si="24"/>
        <v>0</v>
      </c>
      <c r="N68" s="156">
        <v>0</v>
      </c>
      <c r="O68" s="156">
        <f t="shared" si="25"/>
        <v>0</v>
      </c>
      <c r="P68" s="156">
        <v>0</v>
      </c>
      <c r="Q68" s="156">
        <f t="shared" si="26"/>
        <v>0</v>
      </c>
      <c r="R68" s="157"/>
      <c r="S68" s="157" t="s">
        <v>332</v>
      </c>
      <c r="T68" s="157" t="s">
        <v>333</v>
      </c>
      <c r="U68" s="157">
        <v>0.29899999999999999</v>
      </c>
      <c r="V68" s="157">
        <f t="shared" si="27"/>
        <v>13.16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1674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2">
      <c r="A69" s="179">
        <v>48</v>
      </c>
      <c r="B69" s="180" t="s">
        <v>2285</v>
      </c>
      <c r="C69" s="189" t="s">
        <v>2286</v>
      </c>
      <c r="D69" s="181" t="s">
        <v>314</v>
      </c>
      <c r="E69" s="182">
        <v>6</v>
      </c>
      <c r="F69" s="183"/>
      <c r="G69" s="184">
        <f t="shared" si="21"/>
        <v>0</v>
      </c>
      <c r="H69" s="158"/>
      <c r="I69" s="157">
        <f t="shared" si="22"/>
        <v>0</v>
      </c>
      <c r="J69" s="158"/>
      <c r="K69" s="157">
        <f t="shared" si="23"/>
        <v>0</v>
      </c>
      <c r="L69" s="157">
        <v>21</v>
      </c>
      <c r="M69" s="157">
        <f t="shared" si="24"/>
        <v>0</v>
      </c>
      <c r="N69" s="156">
        <v>0</v>
      </c>
      <c r="O69" s="156">
        <f t="shared" si="25"/>
        <v>0</v>
      </c>
      <c r="P69" s="156">
        <v>0</v>
      </c>
      <c r="Q69" s="156">
        <f t="shared" si="26"/>
        <v>0</v>
      </c>
      <c r="R69" s="157"/>
      <c r="S69" s="157" t="s">
        <v>332</v>
      </c>
      <c r="T69" s="157" t="s">
        <v>333</v>
      </c>
      <c r="U69" s="157">
        <v>0.39100000000000001</v>
      </c>
      <c r="V69" s="157">
        <f t="shared" si="27"/>
        <v>2.35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1674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ht="22.5" outlineLevel="1" x14ac:dyDescent="0.2">
      <c r="A70" s="179">
        <v>49</v>
      </c>
      <c r="B70" s="180" t="s">
        <v>2287</v>
      </c>
      <c r="C70" s="189" t="s">
        <v>2288</v>
      </c>
      <c r="D70" s="181" t="s">
        <v>314</v>
      </c>
      <c r="E70" s="182">
        <v>2</v>
      </c>
      <c r="F70" s="183"/>
      <c r="G70" s="184">
        <f t="shared" si="21"/>
        <v>0</v>
      </c>
      <c r="H70" s="158"/>
      <c r="I70" s="157">
        <f t="shared" si="22"/>
        <v>0</v>
      </c>
      <c r="J70" s="158"/>
      <c r="K70" s="157">
        <f t="shared" si="23"/>
        <v>0</v>
      </c>
      <c r="L70" s="157">
        <v>21</v>
      </c>
      <c r="M70" s="157">
        <f t="shared" si="24"/>
        <v>0</v>
      </c>
      <c r="N70" s="156">
        <v>0</v>
      </c>
      <c r="O70" s="156">
        <f t="shared" si="25"/>
        <v>0</v>
      </c>
      <c r="P70" s="156">
        <v>0</v>
      </c>
      <c r="Q70" s="156">
        <f t="shared" si="26"/>
        <v>0</v>
      </c>
      <c r="R70" s="157"/>
      <c r="S70" s="157" t="s">
        <v>332</v>
      </c>
      <c r="T70" s="157" t="s">
        <v>333</v>
      </c>
      <c r="U70" s="157">
        <v>0</v>
      </c>
      <c r="V70" s="157">
        <f t="shared" si="27"/>
        <v>0</v>
      </c>
      <c r="W70" s="157"/>
      <c r="X70" s="157" t="s">
        <v>301</v>
      </c>
      <c r="Y70" s="157" t="s">
        <v>302</v>
      </c>
      <c r="Z70" s="147"/>
      <c r="AA70" s="147"/>
      <c r="AB70" s="147"/>
      <c r="AC70" s="147"/>
      <c r="AD70" s="147"/>
      <c r="AE70" s="147"/>
      <c r="AF70" s="147"/>
      <c r="AG70" s="147" t="s">
        <v>1674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ht="22.5" outlineLevel="1" x14ac:dyDescent="0.2">
      <c r="A71" s="179">
        <v>50</v>
      </c>
      <c r="B71" s="180" t="s">
        <v>2289</v>
      </c>
      <c r="C71" s="189" t="s">
        <v>2290</v>
      </c>
      <c r="D71" s="181" t="s">
        <v>314</v>
      </c>
      <c r="E71" s="182">
        <v>25</v>
      </c>
      <c r="F71" s="183"/>
      <c r="G71" s="184">
        <f t="shared" si="21"/>
        <v>0</v>
      </c>
      <c r="H71" s="158"/>
      <c r="I71" s="157">
        <f t="shared" si="22"/>
        <v>0</v>
      </c>
      <c r="J71" s="158"/>
      <c r="K71" s="157">
        <f t="shared" si="23"/>
        <v>0</v>
      </c>
      <c r="L71" s="157">
        <v>21</v>
      </c>
      <c r="M71" s="157">
        <f t="shared" si="24"/>
        <v>0</v>
      </c>
      <c r="N71" s="156">
        <v>0</v>
      </c>
      <c r="O71" s="156">
        <f t="shared" si="25"/>
        <v>0</v>
      </c>
      <c r="P71" s="156">
        <v>0</v>
      </c>
      <c r="Q71" s="156">
        <f t="shared" si="26"/>
        <v>0</v>
      </c>
      <c r="R71" s="157"/>
      <c r="S71" s="157" t="s">
        <v>332</v>
      </c>
      <c r="T71" s="157" t="s">
        <v>333</v>
      </c>
      <c r="U71" s="157">
        <v>0</v>
      </c>
      <c r="V71" s="157">
        <f t="shared" si="27"/>
        <v>0</v>
      </c>
      <c r="W71" s="157"/>
      <c r="X71" s="157" t="s">
        <v>301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1674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2">
      <c r="A72" s="179">
        <v>51</v>
      </c>
      <c r="B72" s="180" t="s">
        <v>2291</v>
      </c>
      <c r="C72" s="189" t="s">
        <v>2292</v>
      </c>
      <c r="D72" s="181" t="s">
        <v>0</v>
      </c>
      <c r="E72" s="182">
        <v>7323.69</v>
      </c>
      <c r="F72" s="183"/>
      <c r="G72" s="184">
        <f t="shared" si="21"/>
        <v>0</v>
      </c>
      <c r="H72" s="158"/>
      <c r="I72" s="157">
        <f t="shared" si="22"/>
        <v>0</v>
      </c>
      <c r="J72" s="158"/>
      <c r="K72" s="157">
        <f t="shared" si="23"/>
        <v>0</v>
      </c>
      <c r="L72" s="157">
        <v>21</v>
      </c>
      <c r="M72" s="157">
        <f t="shared" si="24"/>
        <v>0</v>
      </c>
      <c r="N72" s="156">
        <v>0</v>
      </c>
      <c r="O72" s="156">
        <f t="shared" si="25"/>
        <v>0</v>
      </c>
      <c r="P72" s="156">
        <v>0</v>
      </c>
      <c r="Q72" s="156">
        <f t="shared" si="26"/>
        <v>0</v>
      </c>
      <c r="R72" s="157"/>
      <c r="S72" s="157" t="s">
        <v>300</v>
      </c>
      <c r="T72" s="157" t="s">
        <v>333</v>
      </c>
      <c r="U72" s="157">
        <v>0</v>
      </c>
      <c r="V72" s="157">
        <f t="shared" si="27"/>
        <v>0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1674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x14ac:dyDescent="0.2">
      <c r="A73" s="163" t="s">
        <v>295</v>
      </c>
      <c r="B73" s="164" t="s">
        <v>237</v>
      </c>
      <c r="C73" s="186" t="s">
        <v>238</v>
      </c>
      <c r="D73" s="165"/>
      <c r="E73" s="166"/>
      <c r="F73" s="167"/>
      <c r="G73" s="168">
        <f>SUMIF(AG74:AG95,"&lt;&gt;NOR",G74:G95)</f>
        <v>0</v>
      </c>
      <c r="H73" s="162"/>
      <c r="I73" s="162">
        <f>SUM(I74:I95)</f>
        <v>0</v>
      </c>
      <c r="J73" s="162"/>
      <c r="K73" s="162">
        <f>SUM(K74:K95)</f>
        <v>0</v>
      </c>
      <c r="L73" s="162"/>
      <c r="M73" s="162">
        <f>SUM(M74:M95)</f>
        <v>0</v>
      </c>
      <c r="N73" s="161"/>
      <c r="O73" s="161">
        <f>SUM(O74:O95)</f>
        <v>0.02</v>
      </c>
      <c r="P73" s="161"/>
      <c r="Q73" s="161">
        <f>SUM(Q74:Q95)</f>
        <v>6.0000000000000005E-2</v>
      </c>
      <c r="R73" s="162"/>
      <c r="S73" s="162"/>
      <c r="T73" s="162"/>
      <c r="U73" s="162"/>
      <c r="V73" s="162">
        <f>SUM(V74:V95)</f>
        <v>81.960000000000008</v>
      </c>
      <c r="W73" s="162"/>
      <c r="X73" s="162"/>
      <c r="Y73" s="162"/>
      <c r="AG73" t="s">
        <v>296</v>
      </c>
    </row>
    <row r="74" spans="1:60" outlineLevel="1" x14ac:dyDescent="0.2">
      <c r="A74" s="179">
        <v>52</v>
      </c>
      <c r="B74" s="180" t="s">
        <v>2293</v>
      </c>
      <c r="C74" s="189" t="s">
        <v>2294</v>
      </c>
      <c r="D74" s="181" t="s">
        <v>314</v>
      </c>
      <c r="E74" s="182">
        <v>15</v>
      </c>
      <c r="F74" s="183"/>
      <c r="G74" s="184">
        <f t="shared" ref="G74:G95" si="28">ROUND(E74*F74,2)</f>
        <v>0</v>
      </c>
      <c r="H74" s="158"/>
      <c r="I74" s="157">
        <f t="shared" ref="I74:I95" si="29">ROUND(E74*H74,2)</f>
        <v>0</v>
      </c>
      <c r="J74" s="158"/>
      <c r="K74" s="157">
        <f t="shared" ref="K74:K95" si="30">ROUND(E74*J74,2)</f>
        <v>0</v>
      </c>
      <c r="L74" s="157">
        <v>21</v>
      </c>
      <c r="M74" s="157">
        <f t="shared" ref="M74:M95" si="31">G74*(1+L74/100)</f>
        <v>0</v>
      </c>
      <c r="N74" s="156">
        <v>4.0000000000000003E-5</v>
      </c>
      <c r="O74" s="156">
        <f t="shared" ref="O74:O95" si="32">ROUND(E74*N74,2)</f>
        <v>0</v>
      </c>
      <c r="P74" s="156">
        <v>4.4999999999999999E-4</v>
      </c>
      <c r="Q74" s="156">
        <f t="shared" ref="Q74:Q95" si="33">ROUND(E74*P74,2)</f>
        <v>0.01</v>
      </c>
      <c r="R74" s="157"/>
      <c r="S74" s="157" t="s">
        <v>300</v>
      </c>
      <c r="T74" s="157" t="s">
        <v>333</v>
      </c>
      <c r="U74" s="157">
        <v>5.1999999999999998E-2</v>
      </c>
      <c r="V74" s="157">
        <f t="shared" ref="V74:V95" si="34">ROUND(E74*U74,2)</f>
        <v>0.78</v>
      </c>
      <c r="W74" s="157"/>
      <c r="X74" s="157" t="s">
        <v>301</v>
      </c>
      <c r="Y74" s="157" t="s">
        <v>302</v>
      </c>
      <c r="Z74" s="147"/>
      <c r="AA74" s="147"/>
      <c r="AB74" s="147"/>
      <c r="AC74" s="147"/>
      <c r="AD74" s="147"/>
      <c r="AE74" s="147"/>
      <c r="AF74" s="147"/>
      <c r="AG74" s="147" t="s">
        <v>303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2">
      <c r="A75" s="179">
        <v>53</v>
      </c>
      <c r="B75" s="180" t="s">
        <v>2295</v>
      </c>
      <c r="C75" s="189" t="s">
        <v>2296</v>
      </c>
      <c r="D75" s="181" t="s">
        <v>314</v>
      </c>
      <c r="E75" s="182">
        <v>98</v>
      </c>
      <c r="F75" s="183"/>
      <c r="G75" s="184">
        <f t="shared" si="28"/>
        <v>0</v>
      </c>
      <c r="H75" s="158"/>
      <c r="I75" s="157">
        <f t="shared" si="29"/>
        <v>0</v>
      </c>
      <c r="J75" s="158"/>
      <c r="K75" s="157">
        <f t="shared" si="30"/>
        <v>0</v>
      </c>
      <c r="L75" s="157">
        <v>21</v>
      </c>
      <c r="M75" s="157">
        <f t="shared" si="31"/>
        <v>0</v>
      </c>
      <c r="N75" s="156">
        <v>9.0000000000000006E-5</v>
      </c>
      <c r="O75" s="156">
        <f t="shared" si="32"/>
        <v>0.01</v>
      </c>
      <c r="P75" s="156">
        <v>4.4999999999999999E-4</v>
      </c>
      <c r="Q75" s="156">
        <f t="shared" si="33"/>
        <v>0.04</v>
      </c>
      <c r="R75" s="157"/>
      <c r="S75" s="157" t="s">
        <v>300</v>
      </c>
      <c r="T75" s="157" t="s">
        <v>333</v>
      </c>
      <c r="U75" s="157">
        <v>0.16600000000000001</v>
      </c>
      <c r="V75" s="157">
        <f t="shared" si="34"/>
        <v>16.27</v>
      </c>
      <c r="W75" s="157"/>
      <c r="X75" s="157" t="s">
        <v>301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303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">
      <c r="A76" s="179">
        <v>54</v>
      </c>
      <c r="B76" s="180" t="s">
        <v>2297</v>
      </c>
      <c r="C76" s="189" t="s">
        <v>2298</v>
      </c>
      <c r="D76" s="181" t="s">
        <v>314</v>
      </c>
      <c r="E76" s="182">
        <v>2</v>
      </c>
      <c r="F76" s="183"/>
      <c r="G76" s="184">
        <f t="shared" si="28"/>
        <v>0</v>
      </c>
      <c r="H76" s="158"/>
      <c r="I76" s="157">
        <f t="shared" si="29"/>
        <v>0</v>
      </c>
      <c r="J76" s="158"/>
      <c r="K76" s="157">
        <f t="shared" si="30"/>
        <v>0</v>
      </c>
      <c r="L76" s="157">
        <v>21</v>
      </c>
      <c r="M76" s="157">
        <f t="shared" si="31"/>
        <v>0</v>
      </c>
      <c r="N76" s="156">
        <v>1.2999999999999999E-4</v>
      </c>
      <c r="O76" s="156">
        <f t="shared" si="32"/>
        <v>0</v>
      </c>
      <c r="P76" s="156">
        <v>1.1000000000000001E-3</v>
      </c>
      <c r="Q76" s="156">
        <f t="shared" si="33"/>
        <v>0</v>
      </c>
      <c r="R76" s="157"/>
      <c r="S76" s="157" t="s">
        <v>300</v>
      </c>
      <c r="T76" s="157" t="s">
        <v>333</v>
      </c>
      <c r="U76" s="157">
        <v>0.22900000000000001</v>
      </c>
      <c r="V76" s="157">
        <f t="shared" si="34"/>
        <v>0.46</v>
      </c>
      <c r="W76" s="157"/>
      <c r="X76" s="157" t="s">
        <v>301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303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">
      <c r="A77" s="179">
        <v>55</v>
      </c>
      <c r="B77" s="180" t="s">
        <v>2299</v>
      </c>
      <c r="C77" s="189" t="s">
        <v>2300</v>
      </c>
      <c r="D77" s="181" t="s">
        <v>314</v>
      </c>
      <c r="E77" s="182">
        <v>4</v>
      </c>
      <c r="F77" s="183"/>
      <c r="G77" s="184">
        <f t="shared" si="28"/>
        <v>0</v>
      </c>
      <c r="H77" s="158"/>
      <c r="I77" s="157">
        <f t="shared" si="29"/>
        <v>0</v>
      </c>
      <c r="J77" s="158"/>
      <c r="K77" s="157">
        <f t="shared" si="30"/>
        <v>0</v>
      </c>
      <c r="L77" s="157">
        <v>21</v>
      </c>
      <c r="M77" s="157">
        <f t="shared" si="31"/>
        <v>0</v>
      </c>
      <c r="N77" s="156">
        <v>1.7000000000000001E-4</v>
      </c>
      <c r="O77" s="156">
        <f t="shared" si="32"/>
        <v>0</v>
      </c>
      <c r="P77" s="156">
        <v>2.2000000000000001E-3</v>
      </c>
      <c r="Q77" s="156">
        <f t="shared" si="33"/>
        <v>0.01</v>
      </c>
      <c r="R77" s="157"/>
      <c r="S77" s="157" t="s">
        <v>300</v>
      </c>
      <c r="T77" s="157" t="s">
        <v>333</v>
      </c>
      <c r="U77" s="157">
        <v>0.312</v>
      </c>
      <c r="V77" s="157">
        <f t="shared" si="34"/>
        <v>1.25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303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ht="22.5" outlineLevel="1" x14ac:dyDescent="0.2">
      <c r="A78" s="179">
        <v>56</v>
      </c>
      <c r="B78" s="180" t="s">
        <v>2301</v>
      </c>
      <c r="C78" s="189" t="s">
        <v>2302</v>
      </c>
      <c r="D78" s="181" t="s">
        <v>314</v>
      </c>
      <c r="E78" s="182">
        <v>4</v>
      </c>
      <c r="F78" s="183"/>
      <c r="G78" s="184">
        <f t="shared" si="28"/>
        <v>0</v>
      </c>
      <c r="H78" s="158"/>
      <c r="I78" s="157">
        <f t="shared" si="29"/>
        <v>0</v>
      </c>
      <c r="J78" s="158"/>
      <c r="K78" s="157">
        <f t="shared" si="30"/>
        <v>0</v>
      </c>
      <c r="L78" s="157">
        <v>21</v>
      </c>
      <c r="M78" s="157">
        <f t="shared" si="31"/>
        <v>0</v>
      </c>
      <c r="N78" s="156">
        <v>0</v>
      </c>
      <c r="O78" s="156">
        <f t="shared" si="32"/>
        <v>0</v>
      </c>
      <c r="P78" s="156">
        <v>0</v>
      </c>
      <c r="Q78" s="156">
        <f t="shared" si="33"/>
        <v>0</v>
      </c>
      <c r="R78" s="157"/>
      <c r="S78" s="157" t="s">
        <v>332</v>
      </c>
      <c r="T78" s="157" t="s">
        <v>333</v>
      </c>
      <c r="U78" s="157">
        <v>5.0999999999999997E-2</v>
      </c>
      <c r="V78" s="157">
        <f t="shared" si="34"/>
        <v>0.2</v>
      </c>
      <c r="W78" s="157"/>
      <c r="X78" s="157" t="s">
        <v>301</v>
      </c>
      <c r="Y78" s="157" t="s">
        <v>302</v>
      </c>
      <c r="Z78" s="147"/>
      <c r="AA78" s="147"/>
      <c r="AB78" s="147"/>
      <c r="AC78" s="147"/>
      <c r="AD78" s="147"/>
      <c r="AE78" s="147"/>
      <c r="AF78" s="147"/>
      <c r="AG78" s="147" t="s">
        <v>1674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">
      <c r="A79" s="179">
        <v>57</v>
      </c>
      <c r="B79" s="180" t="s">
        <v>2303</v>
      </c>
      <c r="C79" s="189" t="s">
        <v>2304</v>
      </c>
      <c r="D79" s="181" t="s">
        <v>314</v>
      </c>
      <c r="E79" s="182">
        <v>8</v>
      </c>
      <c r="F79" s="183"/>
      <c r="G79" s="184">
        <f t="shared" si="28"/>
        <v>0</v>
      </c>
      <c r="H79" s="158"/>
      <c r="I79" s="157">
        <f t="shared" si="29"/>
        <v>0</v>
      </c>
      <c r="J79" s="158"/>
      <c r="K79" s="157">
        <f t="shared" si="30"/>
        <v>0</v>
      </c>
      <c r="L79" s="157">
        <v>21</v>
      </c>
      <c r="M79" s="157">
        <f t="shared" si="31"/>
        <v>0</v>
      </c>
      <c r="N79" s="156">
        <v>0</v>
      </c>
      <c r="O79" s="156">
        <f t="shared" si="32"/>
        <v>0</v>
      </c>
      <c r="P79" s="156">
        <v>0</v>
      </c>
      <c r="Q79" s="156">
        <f t="shared" si="33"/>
        <v>0</v>
      </c>
      <c r="R79" s="157"/>
      <c r="S79" s="157" t="s">
        <v>300</v>
      </c>
      <c r="T79" s="157" t="s">
        <v>333</v>
      </c>
      <c r="U79" s="157">
        <v>5.0999999999999997E-2</v>
      </c>
      <c r="V79" s="157">
        <f t="shared" si="34"/>
        <v>0.41</v>
      </c>
      <c r="W79" s="157"/>
      <c r="X79" s="157" t="s">
        <v>301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1674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">
      <c r="A80" s="179">
        <v>58</v>
      </c>
      <c r="B80" s="180" t="s">
        <v>2305</v>
      </c>
      <c r="C80" s="189" t="s">
        <v>2306</v>
      </c>
      <c r="D80" s="181" t="s">
        <v>314</v>
      </c>
      <c r="E80" s="182">
        <v>98</v>
      </c>
      <c r="F80" s="183"/>
      <c r="G80" s="184">
        <f t="shared" si="28"/>
        <v>0</v>
      </c>
      <c r="H80" s="158"/>
      <c r="I80" s="157">
        <f t="shared" si="29"/>
        <v>0</v>
      </c>
      <c r="J80" s="158"/>
      <c r="K80" s="157">
        <f t="shared" si="30"/>
        <v>0</v>
      </c>
      <c r="L80" s="157">
        <v>21</v>
      </c>
      <c r="M80" s="157">
        <f t="shared" si="31"/>
        <v>0</v>
      </c>
      <c r="N80" s="156">
        <v>0</v>
      </c>
      <c r="O80" s="156">
        <f t="shared" si="32"/>
        <v>0</v>
      </c>
      <c r="P80" s="156">
        <v>0</v>
      </c>
      <c r="Q80" s="156">
        <f t="shared" si="33"/>
        <v>0</v>
      </c>
      <c r="R80" s="157"/>
      <c r="S80" s="157" t="s">
        <v>300</v>
      </c>
      <c r="T80" s="157" t="s">
        <v>333</v>
      </c>
      <c r="U80" s="157">
        <v>0.16500000000000001</v>
      </c>
      <c r="V80" s="157">
        <f t="shared" si="34"/>
        <v>16.170000000000002</v>
      </c>
      <c r="W80" s="157"/>
      <c r="X80" s="157" t="s">
        <v>301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1674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">
      <c r="A81" s="179">
        <v>59</v>
      </c>
      <c r="B81" s="180" t="s">
        <v>2307</v>
      </c>
      <c r="C81" s="189" t="s">
        <v>2308</v>
      </c>
      <c r="D81" s="181" t="s">
        <v>314</v>
      </c>
      <c r="E81" s="182">
        <v>2</v>
      </c>
      <c r="F81" s="183"/>
      <c r="G81" s="184">
        <f t="shared" si="28"/>
        <v>0</v>
      </c>
      <c r="H81" s="158"/>
      <c r="I81" s="157">
        <f t="shared" si="29"/>
        <v>0</v>
      </c>
      <c r="J81" s="158"/>
      <c r="K81" s="157">
        <f t="shared" si="30"/>
        <v>0</v>
      </c>
      <c r="L81" s="157">
        <v>21</v>
      </c>
      <c r="M81" s="157">
        <f t="shared" si="31"/>
        <v>0</v>
      </c>
      <c r="N81" s="156">
        <v>0</v>
      </c>
      <c r="O81" s="156">
        <f t="shared" si="32"/>
        <v>0</v>
      </c>
      <c r="P81" s="156">
        <v>0</v>
      </c>
      <c r="Q81" s="156">
        <f t="shared" si="33"/>
        <v>0</v>
      </c>
      <c r="R81" s="157"/>
      <c r="S81" s="157" t="s">
        <v>300</v>
      </c>
      <c r="T81" s="157" t="s">
        <v>333</v>
      </c>
      <c r="U81" s="157">
        <v>0.26800000000000002</v>
      </c>
      <c r="V81" s="157">
        <f t="shared" si="34"/>
        <v>0.54</v>
      </c>
      <c r="W81" s="157"/>
      <c r="X81" s="157" t="s">
        <v>301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1674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">
      <c r="A82" s="179">
        <v>60</v>
      </c>
      <c r="B82" s="180" t="s">
        <v>2309</v>
      </c>
      <c r="C82" s="189" t="s">
        <v>2310</v>
      </c>
      <c r="D82" s="181" t="s">
        <v>314</v>
      </c>
      <c r="E82" s="182">
        <v>2</v>
      </c>
      <c r="F82" s="183"/>
      <c r="G82" s="184">
        <f t="shared" si="28"/>
        <v>0</v>
      </c>
      <c r="H82" s="158"/>
      <c r="I82" s="157">
        <f t="shared" si="29"/>
        <v>0</v>
      </c>
      <c r="J82" s="158"/>
      <c r="K82" s="157">
        <f t="shared" si="30"/>
        <v>0</v>
      </c>
      <c r="L82" s="157">
        <v>21</v>
      </c>
      <c r="M82" s="157">
        <f t="shared" si="31"/>
        <v>0</v>
      </c>
      <c r="N82" s="156">
        <v>0</v>
      </c>
      <c r="O82" s="156">
        <f t="shared" si="32"/>
        <v>0</v>
      </c>
      <c r="P82" s="156">
        <v>0</v>
      </c>
      <c r="Q82" s="156">
        <f t="shared" si="33"/>
        <v>0</v>
      </c>
      <c r="R82" s="157"/>
      <c r="S82" s="157" t="s">
        <v>300</v>
      </c>
      <c r="T82" s="157" t="s">
        <v>333</v>
      </c>
      <c r="U82" s="157">
        <v>0.35</v>
      </c>
      <c r="V82" s="157">
        <f t="shared" si="34"/>
        <v>0.7</v>
      </c>
      <c r="W82" s="157"/>
      <c r="X82" s="157" t="s">
        <v>301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1674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">
      <c r="A83" s="179">
        <v>61</v>
      </c>
      <c r="B83" s="180" t="s">
        <v>2311</v>
      </c>
      <c r="C83" s="189" t="s">
        <v>2312</v>
      </c>
      <c r="D83" s="181" t="s">
        <v>314</v>
      </c>
      <c r="E83" s="182">
        <v>2</v>
      </c>
      <c r="F83" s="183"/>
      <c r="G83" s="184">
        <f t="shared" si="28"/>
        <v>0</v>
      </c>
      <c r="H83" s="158"/>
      <c r="I83" s="157">
        <f t="shared" si="29"/>
        <v>0</v>
      </c>
      <c r="J83" s="158"/>
      <c r="K83" s="157">
        <f t="shared" si="30"/>
        <v>0</v>
      </c>
      <c r="L83" s="157">
        <v>21</v>
      </c>
      <c r="M83" s="157">
        <f t="shared" si="31"/>
        <v>0</v>
      </c>
      <c r="N83" s="156">
        <v>0</v>
      </c>
      <c r="O83" s="156">
        <f t="shared" si="32"/>
        <v>0</v>
      </c>
      <c r="P83" s="156">
        <v>0</v>
      </c>
      <c r="Q83" s="156">
        <f t="shared" si="33"/>
        <v>0</v>
      </c>
      <c r="R83" s="157"/>
      <c r="S83" s="157" t="s">
        <v>300</v>
      </c>
      <c r="T83" s="157" t="s">
        <v>333</v>
      </c>
      <c r="U83" s="157">
        <v>0.42199999999999999</v>
      </c>
      <c r="V83" s="157">
        <f t="shared" si="34"/>
        <v>0.84</v>
      </c>
      <c r="W83" s="157"/>
      <c r="X83" s="157" t="s">
        <v>301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1674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ht="22.5" outlineLevel="1" x14ac:dyDescent="0.2">
      <c r="A84" s="179">
        <v>62</v>
      </c>
      <c r="B84" s="180" t="s">
        <v>2313</v>
      </c>
      <c r="C84" s="189" t="s">
        <v>2314</v>
      </c>
      <c r="D84" s="181" t="s">
        <v>314</v>
      </c>
      <c r="E84" s="182">
        <v>32</v>
      </c>
      <c r="F84" s="183"/>
      <c r="G84" s="184">
        <f t="shared" si="28"/>
        <v>0</v>
      </c>
      <c r="H84" s="158"/>
      <c r="I84" s="157">
        <f t="shared" si="29"/>
        <v>0</v>
      </c>
      <c r="J84" s="158"/>
      <c r="K84" s="157">
        <f t="shared" si="30"/>
        <v>0</v>
      </c>
      <c r="L84" s="157">
        <v>21</v>
      </c>
      <c r="M84" s="157">
        <f t="shared" si="31"/>
        <v>0</v>
      </c>
      <c r="N84" s="156">
        <v>0</v>
      </c>
      <c r="O84" s="156">
        <f t="shared" si="32"/>
        <v>0</v>
      </c>
      <c r="P84" s="156">
        <v>0</v>
      </c>
      <c r="Q84" s="156">
        <f t="shared" si="33"/>
        <v>0</v>
      </c>
      <c r="R84" s="157"/>
      <c r="S84" s="157" t="s">
        <v>332</v>
      </c>
      <c r="T84" s="157" t="s">
        <v>333</v>
      </c>
      <c r="U84" s="157">
        <v>0.17499999999999999</v>
      </c>
      <c r="V84" s="157">
        <f t="shared" si="34"/>
        <v>5.6</v>
      </c>
      <c r="W84" s="157"/>
      <c r="X84" s="157" t="s">
        <v>301</v>
      </c>
      <c r="Y84" s="157" t="s">
        <v>302</v>
      </c>
      <c r="Z84" s="147"/>
      <c r="AA84" s="147"/>
      <c r="AB84" s="147"/>
      <c r="AC84" s="147"/>
      <c r="AD84" s="147"/>
      <c r="AE84" s="147"/>
      <c r="AF84" s="147"/>
      <c r="AG84" s="147" t="s">
        <v>1674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">
      <c r="A85" s="179">
        <v>63</v>
      </c>
      <c r="B85" s="180" t="s">
        <v>2315</v>
      </c>
      <c r="C85" s="189" t="s">
        <v>2316</v>
      </c>
      <c r="D85" s="181" t="s">
        <v>314</v>
      </c>
      <c r="E85" s="182">
        <v>2</v>
      </c>
      <c r="F85" s="183"/>
      <c r="G85" s="184">
        <f t="shared" si="28"/>
        <v>0</v>
      </c>
      <c r="H85" s="158"/>
      <c r="I85" s="157">
        <f t="shared" si="29"/>
        <v>0</v>
      </c>
      <c r="J85" s="158"/>
      <c r="K85" s="157">
        <f t="shared" si="30"/>
        <v>0</v>
      </c>
      <c r="L85" s="157">
        <v>21</v>
      </c>
      <c r="M85" s="157">
        <f t="shared" si="31"/>
        <v>0</v>
      </c>
      <c r="N85" s="156">
        <v>5.1999999999999995E-4</v>
      </c>
      <c r="O85" s="156">
        <f t="shared" si="32"/>
        <v>0</v>
      </c>
      <c r="P85" s="156">
        <v>0</v>
      </c>
      <c r="Q85" s="156">
        <f t="shared" si="33"/>
        <v>0</v>
      </c>
      <c r="R85" s="157"/>
      <c r="S85" s="157" t="s">
        <v>332</v>
      </c>
      <c r="T85" s="157" t="s">
        <v>333</v>
      </c>
      <c r="U85" s="157">
        <v>0.27</v>
      </c>
      <c r="V85" s="157">
        <f t="shared" si="34"/>
        <v>0.54</v>
      </c>
      <c r="W85" s="157"/>
      <c r="X85" s="157" t="s">
        <v>301</v>
      </c>
      <c r="Y85" s="157" t="s">
        <v>302</v>
      </c>
      <c r="Z85" s="147"/>
      <c r="AA85" s="147"/>
      <c r="AB85" s="147"/>
      <c r="AC85" s="147"/>
      <c r="AD85" s="147"/>
      <c r="AE85" s="147"/>
      <c r="AF85" s="147"/>
      <c r="AG85" s="147" t="s">
        <v>1674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">
      <c r="A86" s="179">
        <v>64</v>
      </c>
      <c r="B86" s="180" t="s">
        <v>2317</v>
      </c>
      <c r="C86" s="189" t="s">
        <v>2318</v>
      </c>
      <c r="D86" s="181" t="s">
        <v>314</v>
      </c>
      <c r="E86" s="182">
        <v>2</v>
      </c>
      <c r="F86" s="183"/>
      <c r="G86" s="184">
        <f t="shared" si="28"/>
        <v>0</v>
      </c>
      <c r="H86" s="158"/>
      <c r="I86" s="157">
        <f t="shared" si="29"/>
        <v>0</v>
      </c>
      <c r="J86" s="158"/>
      <c r="K86" s="157">
        <f t="shared" si="30"/>
        <v>0</v>
      </c>
      <c r="L86" s="157">
        <v>21</v>
      </c>
      <c r="M86" s="157">
        <f t="shared" si="31"/>
        <v>0</v>
      </c>
      <c r="N86" s="156">
        <v>7.6999999999999996E-4</v>
      </c>
      <c r="O86" s="156">
        <f t="shared" si="32"/>
        <v>0</v>
      </c>
      <c r="P86" s="156">
        <v>0</v>
      </c>
      <c r="Q86" s="156">
        <f t="shared" si="33"/>
        <v>0</v>
      </c>
      <c r="R86" s="157"/>
      <c r="S86" s="157" t="s">
        <v>332</v>
      </c>
      <c r="T86" s="157" t="s">
        <v>333</v>
      </c>
      <c r="U86" s="157">
        <v>0.35099999999999998</v>
      </c>
      <c r="V86" s="157">
        <f t="shared" si="34"/>
        <v>0.7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1674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2">
      <c r="A87" s="179">
        <v>65</v>
      </c>
      <c r="B87" s="180" t="s">
        <v>2319</v>
      </c>
      <c r="C87" s="189" t="s">
        <v>2320</v>
      </c>
      <c r="D87" s="181" t="s">
        <v>314</v>
      </c>
      <c r="E87" s="182">
        <v>2</v>
      </c>
      <c r="F87" s="183"/>
      <c r="G87" s="184">
        <f t="shared" si="28"/>
        <v>0</v>
      </c>
      <c r="H87" s="158"/>
      <c r="I87" s="157">
        <f t="shared" si="29"/>
        <v>0</v>
      </c>
      <c r="J87" s="158"/>
      <c r="K87" s="157">
        <f t="shared" si="30"/>
        <v>0</v>
      </c>
      <c r="L87" s="157">
        <v>21</v>
      </c>
      <c r="M87" s="157">
        <f t="shared" si="31"/>
        <v>0</v>
      </c>
      <c r="N87" s="156">
        <v>1.24E-3</v>
      </c>
      <c r="O87" s="156">
        <f t="shared" si="32"/>
        <v>0</v>
      </c>
      <c r="P87" s="156">
        <v>0</v>
      </c>
      <c r="Q87" s="156">
        <f t="shared" si="33"/>
        <v>0</v>
      </c>
      <c r="R87" s="157"/>
      <c r="S87" s="157" t="s">
        <v>332</v>
      </c>
      <c r="T87" s="157" t="s">
        <v>333</v>
      </c>
      <c r="U87" s="157">
        <v>0.42399999999999999</v>
      </c>
      <c r="V87" s="157">
        <f t="shared" si="34"/>
        <v>0.85</v>
      </c>
      <c r="W87" s="157"/>
      <c r="X87" s="157" t="s">
        <v>301</v>
      </c>
      <c r="Y87" s="157" t="s">
        <v>302</v>
      </c>
      <c r="Z87" s="147"/>
      <c r="AA87" s="147"/>
      <c r="AB87" s="147"/>
      <c r="AC87" s="147"/>
      <c r="AD87" s="147"/>
      <c r="AE87" s="147"/>
      <c r="AF87" s="147"/>
      <c r="AG87" s="147" t="s">
        <v>1674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">
      <c r="A88" s="179">
        <v>66</v>
      </c>
      <c r="B88" s="180" t="s">
        <v>2321</v>
      </c>
      <c r="C88" s="189" t="s">
        <v>2322</v>
      </c>
      <c r="D88" s="181" t="s">
        <v>314</v>
      </c>
      <c r="E88" s="182">
        <v>32</v>
      </c>
      <c r="F88" s="183"/>
      <c r="G88" s="184">
        <f t="shared" si="28"/>
        <v>0</v>
      </c>
      <c r="H88" s="158"/>
      <c r="I88" s="157">
        <f t="shared" si="29"/>
        <v>0</v>
      </c>
      <c r="J88" s="158"/>
      <c r="K88" s="157">
        <f t="shared" si="30"/>
        <v>0</v>
      </c>
      <c r="L88" s="157">
        <v>21</v>
      </c>
      <c r="M88" s="157">
        <f t="shared" si="31"/>
        <v>0</v>
      </c>
      <c r="N88" s="156">
        <v>0</v>
      </c>
      <c r="O88" s="156">
        <f t="shared" si="32"/>
        <v>0</v>
      </c>
      <c r="P88" s="156">
        <v>0</v>
      </c>
      <c r="Q88" s="156">
        <f t="shared" si="33"/>
        <v>0</v>
      </c>
      <c r="R88" s="157"/>
      <c r="S88" s="157" t="s">
        <v>332</v>
      </c>
      <c r="T88" s="157" t="s">
        <v>333</v>
      </c>
      <c r="U88" s="157">
        <v>8.2000000000000003E-2</v>
      </c>
      <c r="V88" s="157">
        <f t="shared" si="34"/>
        <v>2.62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1674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2">
      <c r="A89" s="179">
        <v>67</v>
      </c>
      <c r="B89" s="180" t="s">
        <v>2323</v>
      </c>
      <c r="C89" s="189" t="s">
        <v>2324</v>
      </c>
      <c r="D89" s="181" t="s">
        <v>314</v>
      </c>
      <c r="E89" s="182">
        <v>17</v>
      </c>
      <c r="F89" s="183"/>
      <c r="G89" s="184">
        <f t="shared" si="28"/>
        <v>0</v>
      </c>
      <c r="H89" s="158"/>
      <c r="I89" s="157">
        <f t="shared" si="29"/>
        <v>0</v>
      </c>
      <c r="J89" s="158"/>
      <c r="K89" s="157">
        <f t="shared" si="30"/>
        <v>0</v>
      </c>
      <c r="L89" s="157">
        <v>21</v>
      </c>
      <c r="M89" s="157">
        <f t="shared" si="31"/>
        <v>0</v>
      </c>
      <c r="N89" s="156">
        <v>4.4000000000000002E-4</v>
      </c>
      <c r="O89" s="156">
        <f t="shared" si="32"/>
        <v>0.01</v>
      </c>
      <c r="P89" s="156">
        <v>0</v>
      </c>
      <c r="Q89" s="156">
        <f t="shared" si="33"/>
        <v>0</v>
      </c>
      <c r="R89" s="157"/>
      <c r="S89" s="157" t="s">
        <v>332</v>
      </c>
      <c r="T89" s="157" t="s">
        <v>333</v>
      </c>
      <c r="U89" s="157">
        <v>0.16</v>
      </c>
      <c r="V89" s="157">
        <f t="shared" si="34"/>
        <v>2.72</v>
      </c>
      <c r="W89" s="157"/>
      <c r="X89" s="157" t="s">
        <v>301</v>
      </c>
      <c r="Y89" s="157" t="s">
        <v>302</v>
      </c>
      <c r="Z89" s="147"/>
      <c r="AA89" s="147"/>
      <c r="AB89" s="147"/>
      <c r="AC89" s="147"/>
      <c r="AD89" s="147"/>
      <c r="AE89" s="147"/>
      <c r="AF89" s="147"/>
      <c r="AG89" s="147" t="s">
        <v>1674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1" x14ac:dyDescent="0.2">
      <c r="A90" s="179">
        <v>68</v>
      </c>
      <c r="B90" s="180" t="s">
        <v>2325</v>
      </c>
      <c r="C90" s="189" t="s">
        <v>2326</v>
      </c>
      <c r="D90" s="181" t="s">
        <v>314</v>
      </c>
      <c r="E90" s="182">
        <v>49</v>
      </c>
      <c r="F90" s="183"/>
      <c r="G90" s="184">
        <f t="shared" si="28"/>
        <v>0</v>
      </c>
      <c r="H90" s="158"/>
      <c r="I90" s="157">
        <f t="shared" si="29"/>
        <v>0</v>
      </c>
      <c r="J90" s="158"/>
      <c r="K90" s="157">
        <f t="shared" si="30"/>
        <v>0</v>
      </c>
      <c r="L90" s="157">
        <v>21</v>
      </c>
      <c r="M90" s="157">
        <f t="shared" si="31"/>
        <v>0</v>
      </c>
      <c r="N90" s="156">
        <v>0</v>
      </c>
      <c r="O90" s="156">
        <f t="shared" si="32"/>
        <v>0</v>
      </c>
      <c r="P90" s="156">
        <v>0</v>
      </c>
      <c r="Q90" s="156">
        <f t="shared" si="33"/>
        <v>0</v>
      </c>
      <c r="R90" s="157"/>
      <c r="S90" s="157" t="s">
        <v>332</v>
      </c>
      <c r="T90" s="157" t="s">
        <v>333</v>
      </c>
      <c r="U90" s="157">
        <v>0.14399999999999999</v>
      </c>
      <c r="V90" s="157">
        <f t="shared" si="34"/>
        <v>7.06</v>
      </c>
      <c r="W90" s="157"/>
      <c r="X90" s="157" t="s">
        <v>301</v>
      </c>
      <c r="Y90" s="157" t="s">
        <v>302</v>
      </c>
      <c r="Z90" s="147"/>
      <c r="AA90" s="147"/>
      <c r="AB90" s="147"/>
      <c r="AC90" s="147"/>
      <c r="AD90" s="147"/>
      <c r="AE90" s="147"/>
      <c r="AF90" s="147"/>
      <c r="AG90" s="147" t="s">
        <v>1674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ht="22.5" outlineLevel="1" x14ac:dyDescent="0.2">
      <c r="A91" s="179">
        <v>69</v>
      </c>
      <c r="B91" s="180" t="s">
        <v>2327</v>
      </c>
      <c r="C91" s="189" t="s">
        <v>2328</v>
      </c>
      <c r="D91" s="181" t="s">
        <v>314</v>
      </c>
      <c r="E91" s="182">
        <v>49</v>
      </c>
      <c r="F91" s="183"/>
      <c r="G91" s="184">
        <f t="shared" si="28"/>
        <v>0</v>
      </c>
      <c r="H91" s="158"/>
      <c r="I91" s="157">
        <f t="shared" si="29"/>
        <v>0</v>
      </c>
      <c r="J91" s="158"/>
      <c r="K91" s="157">
        <f t="shared" si="30"/>
        <v>0</v>
      </c>
      <c r="L91" s="157">
        <v>21</v>
      </c>
      <c r="M91" s="157">
        <f t="shared" si="31"/>
        <v>0</v>
      </c>
      <c r="N91" s="156">
        <v>0</v>
      </c>
      <c r="O91" s="156">
        <f t="shared" si="32"/>
        <v>0</v>
      </c>
      <c r="P91" s="156">
        <v>0</v>
      </c>
      <c r="Q91" s="156">
        <f t="shared" si="33"/>
        <v>0</v>
      </c>
      <c r="R91" s="157"/>
      <c r="S91" s="157" t="s">
        <v>332</v>
      </c>
      <c r="T91" s="157" t="s">
        <v>333</v>
      </c>
      <c r="U91" s="157">
        <v>0.19600000000000001</v>
      </c>
      <c r="V91" s="157">
        <f t="shared" si="34"/>
        <v>9.6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1674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2">
      <c r="A92" s="179">
        <v>70</v>
      </c>
      <c r="B92" s="180" t="s">
        <v>2329</v>
      </c>
      <c r="C92" s="189" t="s">
        <v>2330</v>
      </c>
      <c r="D92" s="181" t="s">
        <v>314</v>
      </c>
      <c r="E92" s="182">
        <v>4</v>
      </c>
      <c r="F92" s="183"/>
      <c r="G92" s="184">
        <f t="shared" si="28"/>
        <v>0</v>
      </c>
      <c r="H92" s="158"/>
      <c r="I92" s="157">
        <f t="shared" si="29"/>
        <v>0</v>
      </c>
      <c r="J92" s="158"/>
      <c r="K92" s="157">
        <f t="shared" si="30"/>
        <v>0</v>
      </c>
      <c r="L92" s="157">
        <v>21</v>
      </c>
      <c r="M92" s="157">
        <f t="shared" si="31"/>
        <v>0</v>
      </c>
      <c r="N92" s="156">
        <v>0</v>
      </c>
      <c r="O92" s="156">
        <f t="shared" si="32"/>
        <v>0</v>
      </c>
      <c r="P92" s="156">
        <v>0</v>
      </c>
      <c r="Q92" s="156">
        <f t="shared" si="33"/>
        <v>0</v>
      </c>
      <c r="R92" s="157"/>
      <c r="S92" s="157" t="s">
        <v>332</v>
      </c>
      <c r="T92" s="157" t="s">
        <v>333</v>
      </c>
      <c r="U92" s="157">
        <v>0.38100000000000001</v>
      </c>
      <c r="V92" s="157">
        <f t="shared" si="34"/>
        <v>1.52</v>
      </c>
      <c r="W92" s="157"/>
      <c r="X92" s="157" t="s">
        <v>301</v>
      </c>
      <c r="Y92" s="157" t="s">
        <v>302</v>
      </c>
      <c r="Z92" s="147"/>
      <c r="AA92" s="147"/>
      <c r="AB92" s="147"/>
      <c r="AC92" s="147"/>
      <c r="AD92" s="147"/>
      <c r="AE92" s="147"/>
      <c r="AF92" s="147"/>
      <c r="AG92" s="147" t="s">
        <v>1674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1" x14ac:dyDescent="0.2">
      <c r="A93" s="179">
        <v>71</v>
      </c>
      <c r="B93" s="180" t="s">
        <v>2331</v>
      </c>
      <c r="C93" s="189" t="s">
        <v>2332</v>
      </c>
      <c r="D93" s="181" t="s">
        <v>314</v>
      </c>
      <c r="E93" s="182">
        <v>49</v>
      </c>
      <c r="F93" s="183"/>
      <c r="G93" s="184">
        <f t="shared" si="28"/>
        <v>0</v>
      </c>
      <c r="H93" s="158"/>
      <c r="I93" s="157">
        <f t="shared" si="29"/>
        <v>0</v>
      </c>
      <c r="J93" s="158"/>
      <c r="K93" s="157">
        <f t="shared" si="30"/>
        <v>0</v>
      </c>
      <c r="L93" s="157">
        <v>21</v>
      </c>
      <c r="M93" s="157">
        <f t="shared" si="31"/>
        <v>0</v>
      </c>
      <c r="N93" s="156">
        <v>0</v>
      </c>
      <c r="O93" s="156">
        <f t="shared" si="32"/>
        <v>0</v>
      </c>
      <c r="P93" s="156">
        <v>0</v>
      </c>
      <c r="Q93" s="156">
        <f t="shared" si="33"/>
        <v>0</v>
      </c>
      <c r="R93" s="157"/>
      <c r="S93" s="157" t="s">
        <v>332</v>
      </c>
      <c r="T93" s="157" t="s">
        <v>333</v>
      </c>
      <c r="U93" s="157">
        <v>0.26800000000000002</v>
      </c>
      <c r="V93" s="157">
        <f t="shared" si="34"/>
        <v>13.13</v>
      </c>
      <c r="W93" s="157"/>
      <c r="X93" s="157" t="s">
        <v>301</v>
      </c>
      <c r="Y93" s="157" t="s">
        <v>302</v>
      </c>
      <c r="Z93" s="147"/>
      <c r="AA93" s="147"/>
      <c r="AB93" s="147"/>
      <c r="AC93" s="147"/>
      <c r="AD93" s="147"/>
      <c r="AE93" s="147"/>
      <c r="AF93" s="147"/>
      <c r="AG93" s="147" t="s">
        <v>1674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">
      <c r="A94" s="179">
        <v>72</v>
      </c>
      <c r="B94" s="180" t="s">
        <v>2333</v>
      </c>
      <c r="C94" s="189" t="s">
        <v>2334</v>
      </c>
      <c r="D94" s="181" t="s">
        <v>314</v>
      </c>
      <c r="E94" s="182">
        <v>8</v>
      </c>
      <c r="F94" s="183"/>
      <c r="G94" s="184">
        <f t="shared" si="28"/>
        <v>0</v>
      </c>
      <c r="H94" s="158"/>
      <c r="I94" s="157">
        <f t="shared" si="29"/>
        <v>0</v>
      </c>
      <c r="J94" s="158"/>
      <c r="K94" s="157">
        <f t="shared" si="30"/>
        <v>0</v>
      </c>
      <c r="L94" s="157">
        <v>21</v>
      </c>
      <c r="M94" s="157">
        <f t="shared" si="31"/>
        <v>0</v>
      </c>
      <c r="N94" s="156">
        <v>0</v>
      </c>
      <c r="O94" s="156">
        <f t="shared" si="32"/>
        <v>0</v>
      </c>
      <c r="P94" s="156">
        <v>0</v>
      </c>
      <c r="Q94" s="156">
        <f t="shared" si="33"/>
        <v>0</v>
      </c>
      <c r="R94" s="157"/>
      <c r="S94" s="157" t="s">
        <v>332</v>
      </c>
      <c r="T94" s="157" t="s">
        <v>333</v>
      </c>
      <c r="U94" s="157">
        <v>0</v>
      </c>
      <c r="V94" s="157">
        <f t="shared" si="34"/>
        <v>0</v>
      </c>
      <c r="W94" s="157"/>
      <c r="X94" s="157" t="s">
        <v>334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2218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2">
      <c r="A95" s="179">
        <v>73</v>
      </c>
      <c r="B95" s="180" t="s">
        <v>2335</v>
      </c>
      <c r="C95" s="189" t="s">
        <v>2336</v>
      </c>
      <c r="D95" s="181" t="s">
        <v>0</v>
      </c>
      <c r="E95" s="182">
        <v>1606.675</v>
      </c>
      <c r="F95" s="183"/>
      <c r="G95" s="184">
        <f t="shared" si="28"/>
        <v>0</v>
      </c>
      <c r="H95" s="158"/>
      <c r="I95" s="157">
        <f t="shared" si="29"/>
        <v>0</v>
      </c>
      <c r="J95" s="158"/>
      <c r="K95" s="157">
        <f t="shared" si="30"/>
        <v>0</v>
      </c>
      <c r="L95" s="157">
        <v>21</v>
      </c>
      <c r="M95" s="157">
        <f t="shared" si="31"/>
        <v>0</v>
      </c>
      <c r="N95" s="156">
        <v>0</v>
      </c>
      <c r="O95" s="156">
        <f t="shared" si="32"/>
        <v>0</v>
      </c>
      <c r="P95" s="156">
        <v>0</v>
      </c>
      <c r="Q95" s="156">
        <f t="shared" si="33"/>
        <v>0</v>
      </c>
      <c r="R95" s="157"/>
      <c r="S95" s="157" t="s">
        <v>300</v>
      </c>
      <c r="T95" s="157" t="s">
        <v>333</v>
      </c>
      <c r="U95" s="157">
        <v>0</v>
      </c>
      <c r="V95" s="157">
        <f t="shared" si="34"/>
        <v>0</v>
      </c>
      <c r="W95" s="157"/>
      <c r="X95" s="157" t="s">
        <v>301</v>
      </c>
      <c r="Y95" s="157" t="s">
        <v>302</v>
      </c>
      <c r="Z95" s="147"/>
      <c r="AA95" s="147"/>
      <c r="AB95" s="147"/>
      <c r="AC95" s="147"/>
      <c r="AD95" s="147"/>
      <c r="AE95" s="147"/>
      <c r="AF95" s="147"/>
      <c r="AG95" s="147" t="s">
        <v>1674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x14ac:dyDescent="0.2">
      <c r="A96" s="163" t="s">
        <v>295</v>
      </c>
      <c r="B96" s="164" t="s">
        <v>239</v>
      </c>
      <c r="C96" s="186" t="s">
        <v>240</v>
      </c>
      <c r="D96" s="165"/>
      <c r="E96" s="166"/>
      <c r="F96" s="167"/>
      <c r="G96" s="168">
        <f>SUMIF(AG97:AG141,"&lt;&gt;NOR",G97:G141)</f>
        <v>0</v>
      </c>
      <c r="H96" s="162"/>
      <c r="I96" s="162">
        <f>SUM(I97:I141)</f>
        <v>0</v>
      </c>
      <c r="J96" s="162"/>
      <c r="K96" s="162">
        <f>SUM(K97:K141)</f>
        <v>0</v>
      </c>
      <c r="L96" s="162"/>
      <c r="M96" s="162">
        <f>SUM(M97:M141)</f>
        <v>0</v>
      </c>
      <c r="N96" s="161"/>
      <c r="O96" s="161">
        <f>SUM(O97:O141)</f>
        <v>1.6400000000000006</v>
      </c>
      <c r="P96" s="161"/>
      <c r="Q96" s="161">
        <f>SUM(Q97:Q141)</f>
        <v>7.62</v>
      </c>
      <c r="R96" s="162"/>
      <c r="S96" s="162"/>
      <c r="T96" s="162"/>
      <c r="U96" s="162"/>
      <c r="V96" s="162">
        <f>SUM(V97:V141)</f>
        <v>157.38</v>
      </c>
      <c r="W96" s="162"/>
      <c r="X96" s="162"/>
      <c r="Y96" s="162"/>
      <c r="AG96" t="s">
        <v>296</v>
      </c>
    </row>
    <row r="97" spans="1:60" outlineLevel="1" x14ac:dyDescent="0.2">
      <c r="A97" s="179">
        <v>74</v>
      </c>
      <c r="B97" s="180" t="s">
        <v>2337</v>
      </c>
      <c r="C97" s="189" t="s">
        <v>2338</v>
      </c>
      <c r="D97" s="181" t="s">
        <v>308</v>
      </c>
      <c r="E97" s="182">
        <v>320</v>
      </c>
      <c r="F97" s="183"/>
      <c r="G97" s="184">
        <f t="shared" ref="G97:G141" si="35">ROUND(E97*F97,2)</f>
        <v>0</v>
      </c>
      <c r="H97" s="158"/>
      <c r="I97" s="157">
        <f t="shared" ref="I97:I141" si="36">ROUND(E97*H97,2)</f>
        <v>0</v>
      </c>
      <c r="J97" s="158"/>
      <c r="K97" s="157">
        <f t="shared" ref="K97:K141" si="37">ROUND(E97*J97,2)</f>
        <v>0</v>
      </c>
      <c r="L97" s="157">
        <v>21</v>
      </c>
      <c r="M97" s="157">
        <f t="shared" ref="M97:M141" si="38">G97*(1+L97/100)</f>
        <v>0</v>
      </c>
      <c r="N97" s="156">
        <v>0</v>
      </c>
      <c r="O97" s="156">
        <f t="shared" ref="O97:O141" si="39">ROUND(E97*N97,2)</f>
        <v>0</v>
      </c>
      <c r="P97" s="156">
        <v>2.3800000000000002E-2</v>
      </c>
      <c r="Q97" s="156">
        <f t="shared" ref="Q97:Q141" si="40">ROUND(E97*P97,2)</f>
        <v>7.62</v>
      </c>
      <c r="R97" s="157"/>
      <c r="S97" s="157" t="s">
        <v>332</v>
      </c>
      <c r="T97" s="157" t="s">
        <v>333</v>
      </c>
      <c r="U97" s="157">
        <v>0.08</v>
      </c>
      <c r="V97" s="157">
        <f t="shared" ref="V97:V141" si="41">ROUND(E97*U97,2)</f>
        <v>25.6</v>
      </c>
      <c r="W97" s="157"/>
      <c r="X97" s="157" t="s">
        <v>301</v>
      </c>
      <c r="Y97" s="157" t="s">
        <v>302</v>
      </c>
      <c r="Z97" s="147"/>
      <c r="AA97" s="147"/>
      <c r="AB97" s="147"/>
      <c r="AC97" s="147"/>
      <c r="AD97" s="147"/>
      <c r="AE97" s="147"/>
      <c r="AF97" s="147"/>
      <c r="AG97" s="147" t="s">
        <v>303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ht="22.5" outlineLevel="1" x14ac:dyDescent="0.2">
      <c r="A98" s="179">
        <v>75</v>
      </c>
      <c r="B98" s="180" t="s">
        <v>2339</v>
      </c>
      <c r="C98" s="189" t="s">
        <v>2340</v>
      </c>
      <c r="D98" s="181" t="s">
        <v>314</v>
      </c>
      <c r="E98" s="182">
        <v>1</v>
      </c>
      <c r="F98" s="183"/>
      <c r="G98" s="184">
        <f t="shared" si="35"/>
        <v>0</v>
      </c>
      <c r="H98" s="158"/>
      <c r="I98" s="157">
        <f t="shared" si="36"/>
        <v>0</v>
      </c>
      <c r="J98" s="158"/>
      <c r="K98" s="157">
        <f t="shared" si="37"/>
        <v>0</v>
      </c>
      <c r="L98" s="157">
        <v>21</v>
      </c>
      <c r="M98" s="157">
        <f t="shared" si="38"/>
        <v>0</v>
      </c>
      <c r="N98" s="156">
        <v>1.086E-2</v>
      </c>
      <c r="O98" s="156">
        <f t="shared" si="39"/>
        <v>0.01</v>
      </c>
      <c r="P98" s="156">
        <v>0</v>
      </c>
      <c r="Q98" s="156">
        <f t="shared" si="40"/>
        <v>0</v>
      </c>
      <c r="R98" s="157"/>
      <c r="S98" s="157" t="s">
        <v>332</v>
      </c>
      <c r="T98" s="157" t="s">
        <v>333</v>
      </c>
      <c r="U98" s="157">
        <v>0.85</v>
      </c>
      <c r="V98" s="157">
        <f t="shared" si="41"/>
        <v>0.85</v>
      </c>
      <c r="W98" s="157"/>
      <c r="X98" s="157" t="s">
        <v>301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1674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ht="22.5" outlineLevel="1" x14ac:dyDescent="0.2">
      <c r="A99" s="179">
        <v>76</v>
      </c>
      <c r="B99" s="180" t="s">
        <v>2341</v>
      </c>
      <c r="C99" s="189" t="s">
        <v>2342</v>
      </c>
      <c r="D99" s="181" t="s">
        <v>314</v>
      </c>
      <c r="E99" s="182">
        <v>1</v>
      </c>
      <c r="F99" s="183"/>
      <c r="G99" s="184">
        <f t="shared" si="35"/>
        <v>0</v>
      </c>
      <c r="H99" s="158"/>
      <c r="I99" s="157">
        <f t="shared" si="36"/>
        <v>0</v>
      </c>
      <c r="J99" s="158"/>
      <c r="K99" s="157">
        <f t="shared" si="37"/>
        <v>0</v>
      </c>
      <c r="L99" s="157">
        <v>21</v>
      </c>
      <c r="M99" s="157">
        <f t="shared" si="38"/>
        <v>0</v>
      </c>
      <c r="N99" s="156">
        <v>1.4760000000000001E-2</v>
      </c>
      <c r="O99" s="156">
        <f t="shared" si="39"/>
        <v>0.01</v>
      </c>
      <c r="P99" s="156">
        <v>0</v>
      </c>
      <c r="Q99" s="156">
        <f t="shared" si="40"/>
        <v>0</v>
      </c>
      <c r="R99" s="157"/>
      <c r="S99" s="157" t="s">
        <v>332</v>
      </c>
      <c r="T99" s="157" t="s">
        <v>333</v>
      </c>
      <c r="U99" s="157">
        <v>0.91</v>
      </c>
      <c r="V99" s="157">
        <f t="shared" si="41"/>
        <v>0.91</v>
      </c>
      <c r="W99" s="157"/>
      <c r="X99" s="157" t="s">
        <v>301</v>
      </c>
      <c r="Y99" s="157" t="s">
        <v>302</v>
      </c>
      <c r="Z99" s="147"/>
      <c r="AA99" s="147"/>
      <c r="AB99" s="147"/>
      <c r="AC99" s="147"/>
      <c r="AD99" s="147"/>
      <c r="AE99" s="147"/>
      <c r="AF99" s="147"/>
      <c r="AG99" s="147" t="s">
        <v>1674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ht="22.5" outlineLevel="1" x14ac:dyDescent="0.2">
      <c r="A100" s="179">
        <v>77</v>
      </c>
      <c r="B100" s="180" t="s">
        <v>2343</v>
      </c>
      <c r="C100" s="189" t="s">
        <v>2344</v>
      </c>
      <c r="D100" s="181" t="s">
        <v>314</v>
      </c>
      <c r="E100" s="182">
        <v>1</v>
      </c>
      <c r="F100" s="183"/>
      <c r="G100" s="184">
        <f t="shared" si="35"/>
        <v>0</v>
      </c>
      <c r="H100" s="158"/>
      <c r="I100" s="157">
        <f t="shared" si="36"/>
        <v>0</v>
      </c>
      <c r="J100" s="158"/>
      <c r="K100" s="157">
        <f t="shared" si="37"/>
        <v>0</v>
      </c>
      <c r="L100" s="157">
        <v>21</v>
      </c>
      <c r="M100" s="157">
        <f t="shared" si="38"/>
        <v>0</v>
      </c>
      <c r="N100" s="156">
        <v>1.772E-2</v>
      </c>
      <c r="O100" s="156">
        <f t="shared" si="39"/>
        <v>0.02</v>
      </c>
      <c r="P100" s="156">
        <v>0</v>
      </c>
      <c r="Q100" s="156">
        <f t="shared" si="40"/>
        <v>0</v>
      </c>
      <c r="R100" s="157"/>
      <c r="S100" s="157" t="s">
        <v>332</v>
      </c>
      <c r="T100" s="157" t="s">
        <v>333</v>
      </c>
      <c r="U100" s="157">
        <v>0.93</v>
      </c>
      <c r="V100" s="157">
        <f t="shared" si="41"/>
        <v>0.93</v>
      </c>
      <c r="W100" s="157"/>
      <c r="X100" s="157" t="s">
        <v>301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1674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ht="22.5" outlineLevel="1" x14ac:dyDescent="0.2">
      <c r="A101" s="179">
        <v>78</v>
      </c>
      <c r="B101" s="180" t="s">
        <v>2345</v>
      </c>
      <c r="C101" s="189" t="s">
        <v>2346</v>
      </c>
      <c r="D101" s="181" t="s">
        <v>314</v>
      </c>
      <c r="E101" s="182">
        <v>1</v>
      </c>
      <c r="F101" s="183"/>
      <c r="G101" s="184">
        <f t="shared" si="35"/>
        <v>0</v>
      </c>
      <c r="H101" s="158"/>
      <c r="I101" s="157">
        <f t="shared" si="36"/>
        <v>0</v>
      </c>
      <c r="J101" s="158"/>
      <c r="K101" s="157">
        <f t="shared" si="37"/>
        <v>0</v>
      </c>
      <c r="L101" s="157">
        <v>21</v>
      </c>
      <c r="M101" s="157">
        <f t="shared" si="38"/>
        <v>0</v>
      </c>
      <c r="N101" s="156">
        <v>2.0670000000000001E-2</v>
      </c>
      <c r="O101" s="156">
        <f t="shared" si="39"/>
        <v>0.02</v>
      </c>
      <c r="P101" s="156">
        <v>0</v>
      </c>
      <c r="Q101" s="156">
        <f t="shared" si="40"/>
        <v>0</v>
      </c>
      <c r="R101" s="157"/>
      <c r="S101" s="157" t="s">
        <v>332</v>
      </c>
      <c r="T101" s="157" t="s">
        <v>333</v>
      </c>
      <c r="U101" s="157">
        <v>0.93</v>
      </c>
      <c r="V101" s="157">
        <f t="shared" si="41"/>
        <v>0.93</v>
      </c>
      <c r="W101" s="157"/>
      <c r="X101" s="157" t="s">
        <v>301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1674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ht="22.5" outlineLevel="1" x14ac:dyDescent="0.2">
      <c r="A102" s="179">
        <v>79</v>
      </c>
      <c r="B102" s="180" t="s">
        <v>2347</v>
      </c>
      <c r="C102" s="189" t="s">
        <v>2348</v>
      </c>
      <c r="D102" s="181" t="s">
        <v>314</v>
      </c>
      <c r="E102" s="182">
        <v>2</v>
      </c>
      <c r="F102" s="183"/>
      <c r="G102" s="184">
        <f t="shared" si="35"/>
        <v>0</v>
      </c>
      <c r="H102" s="158"/>
      <c r="I102" s="157">
        <f t="shared" si="36"/>
        <v>0</v>
      </c>
      <c r="J102" s="158"/>
      <c r="K102" s="157">
        <f t="shared" si="37"/>
        <v>0</v>
      </c>
      <c r="L102" s="157">
        <v>21</v>
      </c>
      <c r="M102" s="157">
        <f t="shared" si="38"/>
        <v>0</v>
      </c>
      <c r="N102" s="156">
        <v>2.3619999999999999E-2</v>
      </c>
      <c r="O102" s="156">
        <f t="shared" si="39"/>
        <v>0.05</v>
      </c>
      <c r="P102" s="156">
        <v>0</v>
      </c>
      <c r="Q102" s="156">
        <f t="shared" si="40"/>
        <v>0</v>
      </c>
      <c r="R102" s="157"/>
      <c r="S102" s="157" t="s">
        <v>332</v>
      </c>
      <c r="T102" s="157" t="s">
        <v>333</v>
      </c>
      <c r="U102" s="157">
        <v>0.95</v>
      </c>
      <c r="V102" s="157">
        <f t="shared" si="41"/>
        <v>1.9</v>
      </c>
      <c r="W102" s="157"/>
      <c r="X102" s="157" t="s">
        <v>301</v>
      </c>
      <c r="Y102" s="157" t="s">
        <v>302</v>
      </c>
      <c r="Z102" s="147"/>
      <c r="AA102" s="147"/>
      <c r="AB102" s="147"/>
      <c r="AC102" s="147"/>
      <c r="AD102" s="147"/>
      <c r="AE102" s="147"/>
      <c r="AF102" s="147"/>
      <c r="AG102" s="147" t="s">
        <v>1674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ht="22.5" outlineLevel="1" x14ac:dyDescent="0.2">
      <c r="A103" s="179">
        <v>80</v>
      </c>
      <c r="B103" s="180" t="s">
        <v>2349</v>
      </c>
      <c r="C103" s="189" t="s">
        <v>2350</v>
      </c>
      <c r="D103" s="181" t="s">
        <v>314</v>
      </c>
      <c r="E103" s="182">
        <v>2</v>
      </c>
      <c r="F103" s="183"/>
      <c r="G103" s="184">
        <f t="shared" si="35"/>
        <v>0</v>
      </c>
      <c r="H103" s="158"/>
      <c r="I103" s="157">
        <f t="shared" si="36"/>
        <v>0</v>
      </c>
      <c r="J103" s="158"/>
      <c r="K103" s="157">
        <f t="shared" si="37"/>
        <v>0</v>
      </c>
      <c r="L103" s="157">
        <v>21</v>
      </c>
      <c r="M103" s="157">
        <f t="shared" si="38"/>
        <v>0</v>
      </c>
      <c r="N103" s="156">
        <v>2.657E-2</v>
      </c>
      <c r="O103" s="156">
        <f t="shared" si="39"/>
        <v>0.05</v>
      </c>
      <c r="P103" s="156">
        <v>0</v>
      </c>
      <c r="Q103" s="156">
        <f t="shared" si="40"/>
        <v>0</v>
      </c>
      <c r="R103" s="157"/>
      <c r="S103" s="157" t="s">
        <v>332</v>
      </c>
      <c r="T103" s="157" t="s">
        <v>333</v>
      </c>
      <c r="U103" s="157">
        <v>0.95</v>
      </c>
      <c r="V103" s="157">
        <f t="shared" si="41"/>
        <v>1.9</v>
      </c>
      <c r="W103" s="157"/>
      <c r="X103" s="157" t="s">
        <v>301</v>
      </c>
      <c r="Y103" s="157" t="s">
        <v>302</v>
      </c>
      <c r="Z103" s="147"/>
      <c r="AA103" s="147"/>
      <c r="AB103" s="147"/>
      <c r="AC103" s="147"/>
      <c r="AD103" s="147"/>
      <c r="AE103" s="147"/>
      <c r="AF103" s="147"/>
      <c r="AG103" s="147" t="s">
        <v>1674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ht="22.5" outlineLevel="1" x14ac:dyDescent="0.2">
      <c r="A104" s="179">
        <v>81</v>
      </c>
      <c r="B104" s="180" t="s">
        <v>2351</v>
      </c>
      <c r="C104" s="189" t="s">
        <v>2352</v>
      </c>
      <c r="D104" s="181" t="s">
        <v>314</v>
      </c>
      <c r="E104" s="182">
        <v>1</v>
      </c>
      <c r="F104" s="183"/>
      <c r="G104" s="184">
        <f t="shared" si="35"/>
        <v>0</v>
      </c>
      <c r="H104" s="158"/>
      <c r="I104" s="157">
        <f t="shared" si="36"/>
        <v>0</v>
      </c>
      <c r="J104" s="158"/>
      <c r="K104" s="157">
        <f t="shared" si="37"/>
        <v>0</v>
      </c>
      <c r="L104" s="157">
        <v>21</v>
      </c>
      <c r="M104" s="157">
        <f t="shared" si="38"/>
        <v>0</v>
      </c>
      <c r="N104" s="156">
        <v>2.7300000000000001E-2</v>
      </c>
      <c r="O104" s="156">
        <f t="shared" si="39"/>
        <v>0.03</v>
      </c>
      <c r="P104" s="156">
        <v>0</v>
      </c>
      <c r="Q104" s="156">
        <f t="shared" si="40"/>
        <v>0</v>
      </c>
      <c r="R104" s="157"/>
      <c r="S104" s="157" t="s">
        <v>332</v>
      </c>
      <c r="T104" s="157" t="s">
        <v>333</v>
      </c>
      <c r="U104" s="157">
        <v>0.93</v>
      </c>
      <c r="V104" s="157">
        <f t="shared" si="41"/>
        <v>0.93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1674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ht="22.5" outlineLevel="1" x14ac:dyDescent="0.2">
      <c r="A105" s="179">
        <v>82</v>
      </c>
      <c r="B105" s="180" t="s">
        <v>2353</v>
      </c>
      <c r="C105" s="189" t="s">
        <v>2354</v>
      </c>
      <c r="D105" s="181" t="s">
        <v>314</v>
      </c>
      <c r="E105" s="182">
        <v>1</v>
      </c>
      <c r="F105" s="183"/>
      <c r="G105" s="184">
        <f t="shared" si="35"/>
        <v>0</v>
      </c>
      <c r="H105" s="158"/>
      <c r="I105" s="157">
        <f t="shared" si="36"/>
        <v>0</v>
      </c>
      <c r="J105" s="158"/>
      <c r="K105" s="157">
        <f t="shared" si="37"/>
        <v>0</v>
      </c>
      <c r="L105" s="157">
        <v>21</v>
      </c>
      <c r="M105" s="157">
        <f t="shared" si="38"/>
        <v>0</v>
      </c>
      <c r="N105" s="156">
        <v>2.0469999999999999E-2</v>
      </c>
      <c r="O105" s="156">
        <f t="shared" si="39"/>
        <v>0.02</v>
      </c>
      <c r="P105" s="156">
        <v>0</v>
      </c>
      <c r="Q105" s="156">
        <f t="shared" si="40"/>
        <v>0</v>
      </c>
      <c r="R105" s="157"/>
      <c r="S105" s="157" t="s">
        <v>332</v>
      </c>
      <c r="T105" s="157" t="s">
        <v>333</v>
      </c>
      <c r="U105" s="157">
        <v>0.93</v>
      </c>
      <c r="V105" s="157">
        <f t="shared" si="41"/>
        <v>0.93</v>
      </c>
      <c r="W105" s="157"/>
      <c r="X105" s="157" t="s">
        <v>301</v>
      </c>
      <c r="Y105" s="157" t="s">
        <v>302</v>
      </c>
      <c r="Z105" s="147"/>
      <c r="AA105" s="147"/>
      <c r="AB105" s="147"/>
      <c r="AC105" s="147"/>
      <c r="AD105" s="147"/>
      <c r="AE105" s="147"/>
      <c r="AF105" s="147"/>
      <c r="AG105" s="147" t="s">
        <v>303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ht="22.5" outlineLevel="1" x14ac:dyDescent="0.2">
      <c r="A106" s="179">
        <v>83</v>
      </c>
      <c r="B106" s="180" t="s">
        <v>2355</v>
      </c>
      <c r="C106" s="189" t="s">
        <v>2356</v>
      </c>
      <c r="D106" s="181" t="s">
        <v>314</v>
      </c>
      <c r="E106" s="182">
        <v>1</v>
      </c>
      <c r="F106" s="183"/>
      <c r="G106" s="184">
        <f t="shared" si="35"/>
        <v>0</v>
      </c>
      <c r="H106" s="158"/>
      <c r="I106" s="157">
        <f t="shared" si="36"/>
        <v>0</v>
      </c>
      <c r="J106" s="158"/>
      <c r="K106" s="157">
        <f t="shared" si="37"/>
        <v>0</v>
      </c>
      <c r="L106" s="157">
        <v>21</v>
      </c>
      <c r="M106" s="157">
        <f t="shared" si="38"/>
        <v>0</v>
      </c>
      <c r="N106" s="156">
        <v>4.095E-2</v>
      </c>
      <c r="O106" s="156">
        <f t="shared" si="39"/>
        <v>0.04</v>
      </c>
      <c r="P106" s="156">
        <v>0</v>
      </c>
      <c r="Q106" s="156">
        <f t="shared" si="40"/>
        <v>0</v>
      </c>
      <c r="R106" s="157"/>
      <c r="S106" s="157" t="s">
        <v>332</v>
      </c>
      <c r="T106" s="157" t="s">
        <v>333</v>
      </c>
      <c r="U106" s="157">
        <v>1</v>
      </c>
      <c r="V106" s="157">
        <f t="shared" si="41"/>
        <v>1</v>
      </c>
      <c r="W106" s="157"/>
      <c r="X106" s="157" t="s">
        <v>301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303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ht="22.5" outlineLevel="1" x14ac:dyDescent="0.2">
      <c r="A107" s="179">
        <v>84</v>
      </c>
      <c r="B107" s="180" t="s">
        <v>2357</v>
      </c>
      <c r="C107" s="189" t="s">
        <v>2358</v>
      </c>
      <c r="D107" s="181" t="s">
        <v>314</v>
      </c>
      <c r="E107" s="182">
        <v>1</v>
      </c>
      <c r="F107" s="183"/>
      <c r="G107" s="184">
        <f t="shared" si="35"/>
        <v>0</v>
      </c>
      <c r="H107" s="158"/>
      <c r="I107" s="157">
        <f t="shared" si="36"/>
        <v>0</v>
      </c>
      <c r="J107" s="158"/>
      <c r="K107" s="157">
        <f t="shared" si="37"/>
        <v>0</v>
      </c>
      <c r="L107" s="157">
        <v>21</v>
      </c>
      <c r="M107" s="157">
        <f t="shared" si="38"/>
        <v>0</v>
      </c>
      <c r="N107" s="156">
        <v>4.7780000000000003E-2</v>
      </c>
      <c r="O107" s="156">
        <f t="shared" si="39"/>
        <v>0.05</v>
      </c>
      <c r="P107" s="156">
        <v>0</v>
      </c>
      <c r="Q107" s="156">
        <f t="shared" si="40"/>
        <v>0</v>
      </c>
      <c r="R107" s="157"/>
      <c r="S107" s="157" t="s">
        <v>332</v>
      </c>
      <c r="T107" s="157" t="s">
        <v>333</v>
      </c>
      <c r="U107" s="157">
        <v>1.01</v>
      </c>
      <c r="V107" s="157">
        <f t="shared" si="41"/>
        <v>1.01</v>
      </c>
      <c r="W107" s="157"/>
      <c r="X107" s="157" t="s">
        <v>301</v>
      </c>
      <c r="Y107" s="157" t="s">
        <v>302</v>
      </c>
      <c r="Z107" s="147"/>
      <c r="AA107" s="147"/>
      <c r="AB107" s="147"/>
      <c r="AC107" s="147"/>
      <c r="AD107" s="147"/>
      <c r="AE107" s="147"/>
      <c r="AF107" s="147"/>
      <c r="AG107" s="147" t="s">
        <v>303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2.5" outlineLevel="1" x14ac:dyDescent="0.2">
      <c r="A108" s="179">
        <v>85</v>
      </c>
      <c r="B108" s="180" t="s">
        <v>2359</v>
      </c>
      <c r="C108" s="189" t="s">
        <v>2360</v>
      </c>
      <c r="D108" s="181" t="s">
        <v>314</v>
      </c>
      <c r="E108" s="182">
        <v>1</v>
      </c>
      <c r="F108" s="183"/>
      <c r="G108" s="184">
        <f t="shared" si="35"/>
        <v>0</v>
      </c>
      <c r="H108" s="158"/>
      <c r="I108" s="157">
        <f t="shared" si="36"/>
        <v>0</v>
      </c>
      <c r="J108" s="158"/>
      <c r="K108" s="157">
        <f t="shared" si="37"/>
        <v>0</v>
      </c>
      <c r="L108" s="157">
        <v>21</v>
      </c>
      <c r="M108" s="157">
        <f t="shared" si="38"/>
        <v>0</v>
      </c>
      <c r="N108" s="156">
        <v>3.6630000000000003E-2</v>
      </c>
      <c r="O108" s="156">
        <f t="shared" si="39"/>
        <v>0.04</v>
      </c>
      <c r="P108" s="156">
        <v>0</v>
      </c>
      <c r="Q108" s="156">
        <f t="shared" si="40"/>
        <v>0</v>
      </c>
      <c r="R108" s="157"/>
      <c r="S108" s="157" t="s">
        <v>332</v>
      </c>
      <c r="T108" s="157" t="s">
        <v>333</v>
      </c>
      <c r="U108" s="157">
        <v>0.95</v>
      </c>
      <c r="V108" s="157">
        <f t="shared" si="41"/>
        <v>0.95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303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ht="22.5" outlineLevel="1" x14ac:dyDescent="0.2">
      <c r="A109" s="179">
        <v>86</v>
      </c>
      <c r="B109" s="180" t="s">
        <v>2361</v>
      </c>
      <c r="C109" s="189" t="s">
        <v>2362</v>
      </c>
      <c r="D109" s="181" t="s">
        <v>314</v>
      </c>
      <c r="E109" s="182">
        <v>1</v>
      </c>
      <c r="F109" s="183"/>
      <c r="G109" s="184">
        <f t="shared" si="35"/>
        <v>0</v>
      </c>
      <c r="H109" s="158"/>
      <c r="I109" s="157">
        <f t="shared" si="36"/>
        <v>0</v>
      </c>
      <c r="J109" s="158"/>
      <c r="K109" s="157">
        <f t="shared" si="37"/>
        <v>0</v>
      </c>
      <c r="L109" s="157">
        <v>21</v>
      </c>
      <c r="M109" s="157">
        <f t="shared" si="38"/>
        <v>0</v>
      </c>
      <c r="N109" s="156">
        <v>4.07E-2</v>
      </c>
      <c r="O109" s="156">
        <f t="shared" si="39"/>
        <v>0.04</v>
      </c>
      <c r="P109" s="156">
        <v>0</v>
      </c>
      <c r="Q109" s="156">
        <f t="shared" si="40"/>
        <v>0</v>
      </c>
      <c r="R109" s="157"/>
      <c r="S109" s="157" t="s">
        <v>332</v>
      </c>
      <c r="T109" s="157" t="s">
        <v>333</v>
      </c>
      <c r="U109" s="157">
        <v>0.95</v>
      </c>
      <c r="V109" s="157">
        <f t="shared" si="41"/>
        <v>0.95</v>
      </c>
      <c r="W109" s="157"/>
      <c r="X109" s="157" t="s">
        <v>301</v>
      </c>
      <c r="Y109" s="157" t="s">
        <v>302</v>
      </c>
      <c r="Z109" s="147"/>
      <c r="AA109" s="147"/>
      <c r="AB109" s="147"/>
      <c r="AC109" s="147"/>
      <c r="AD109" s="147"/>
      <c r="AE109" s="147"/>
      <c r="AF109" s="147"/>
      <c r="AG109" s="147" t="s">
        <v>303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ht="22.5" outlineLevel="1" x14ac:dyDescent="0.2">
      <c r="A110" s="179">
        <v>87</v>
      </c>
      <c r="B110" s="180" t="s">
        <v>2363</v>
      </c>
      <c r="C110" s="189" t="s">
        <v>2364</v>
      </c>
      <c r="D110" s="181" t="s">
        <v>314</v>
      </c>
      <c r="E110" s="182">
        <v>2</v>
      </c>
      <c r="F110" s="183"/>
      <c r="G110" s="184">
        <f t="shared" si="35"/>
        <v>0</v>
      </c>
      <c r="H110" s="158"/>
      <c r="I110" s="157">
        <f t="shared" si="36"/>
        <v>0</v>
      </c>
      <c r="J110" s="158"/>
      <c r="K110" s="157">
        <f t="shared" si="37"/>
        <v>0</v>
      </c>
      <c r="L110" s="157">
        <v>21</v>
      </c>
      <c r="M110" s="157">
        <f t="shared" si="38"/>
        <v>0</v>
      </c>
      <c r="N110" s="156">
        <v>4.8840000000000001E-2</v>
      </c>
      <c r="O110" s="156">
        <f t="shared" si="39"/>
        <v>0.1</v>
      </c>
      <c r="P110" s="156">
        <v>0</v>
      </c>
      <c r="Q110" s="156">
        <f t="shared" si="40"/>
        <v>0</v>
      </c>
      <c r="R110" s="157"/>
      <c r="S110" s="157" t="s">
        <v>332</v>
      </c>
      <c r="T110" s="157" t="s">
        <v>333</v>
      </c>
      <c r="U110" s="157">
        <v>1</v>
      </c>
      <c r="V110" s="157">
        <f t="shared" si="41"/>
        <v>2</v>
      </c>
      <c r="W110" s="157"/>
      <c r="X110" s="157" t="s">
        <v>301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303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ht="22.5" outlineLevel="1" x14ac:dyDescent="0.2">
      <c r="A111" s="179">
        <v>88</v>
      </c>
      <c r="B111" s="180" t="s">
        <v>2365</v>
      </c>
      <c r="C111" s="189" t="s">
        <v>2366</v>
      </c>
      <c r="D111" s="181" t="s">
        <v>314</v>
      </c>
      <c r="E111" s="182">
        <v>1</v>
      </c>
      <c r="F111" s="183"/>
      <c r="G111" s="184">
        <f t="shared" si="35"/>
        <v>0</v>
      </c>
      <c r="H111" s="158"/>
      <c r="I111" s="157">
        <f t="shared" si="36"/>
        <v>0</v>
      </c>
      <c r="J111" s="158"/>
      <c r="K111" s="157">
        <f t="shared" si="37"/>
        <v>0</v>
      </c>
      <c r="L111" s="157">
        <v>21</v>
      </c>
      <c r="M111" s="157">
        <f t="shared" si="38"/>
        <v>0</v>
      </c>
      <c r="N111" s="156">
        <v>4.41E-2</v>
      </c>
      <c r="O111" s="156">
        <f t="shared" si="39"/>
        <v>0.04</v>
      </c>
      <c r="P111" s="156">
        <v>0</v>
      </c>
      <c r="Q111" s="156">
        <f t="shared" si="40"/>
        <v>0</v>
      </c>
      <c r="R111" s="157"/>
      <c r="S111" s="157" t="s">
        <v>332</v>
      </c>
      <c r="T111" s="157" t="s">
        <v>333</v>
      </c>
      <c r="U111" s="157">
        <v>1.04</v>
      </c>
      <c r="V111" s="157">
        <f t="shared" si="41"/>
        <v>1.04</v>
      </c>
      <c r="W111" s="157"/>
      <c r="X111" s="157" t="s">
        <v>301</v>
      </c>
      <c r="Y111" s="157" t="s">
        <v>302</v>
      </c>
      <c r="Z111" s="147"/>
      <c r="AA111" s="147"/>
      <c r="AB111" s="147"/>
      <c r="AC111" s="147"/>
      <c r="AD111" s="147"/>
      <c r="AE111" s="147"/>
      <c r="AF111" s="147"/>
      <c r="AG111" s="147" t="s">
        <v>303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ht="33.75" outlineLevel="1" x14ac:dyDescent="0.2">
      <c r="A112" s="179">
        <v>89</v>
      </c>
      <c r="B112" s="180" t="s">
        <v>2367</v>
      </c>
      <c r="C112" s="189" t="s">
        <v>2368</v>
      </c>
      <c r="D112" s="181" t="s">
        <v>314</v>
      </c>
      <c r="E112" s="182">
        <v>2</v>
      </c>
      <c r="F112" s="183"/>
      <c r="G112" s="184">
        <f t="shared" si="35"/>
        <v>0</v>
      </c>
      <c r="H112" s="158"/>
      <c r="I112" s="157">
        <f t="shared" si="36"/>
        <v>0</v>
      </c>
      <c r="J112" s="158"/>
      <c r="K112" s="157">
        <f t="shared" si="37"/>
        <v>0</v>
      </c>
      <c r="L112" s="157">
        <v>21</v>
      </c>
      <c r="M112" s="157">
        <f t="shared" si="38"/>
        <v>0</v>
      </c>
      <c r="N112" s="156">
        <v>1.1809999999999999E-2</v>
      </c>
      <c r="O112" s="156">
        <f t="shared" si="39"/>
        <v>0.02</v>
      </c>
      <c r="P112" s="156">
        <v>0</v>
      </c>
      <c r="Q112" s="156">
        <f t="shared" si="40"/>
        <v>0</v>
      </c>
      <c r="R112" s="157"/>
      <c r="S112" s="157" t="s">
        <v>332</v>
      </c>
      <c r="T112" s="157" t="s">
        <v>333</v>
      </c>
      <c r="U112" s="157">
        <v>0.91</v>
      </c>
      <c r="V112" s="157">
        <f t="shared" si="41"/>
        <v>1.82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1674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ht="33.75" outlineLevel="1" x14ac:dyDescent="0.2">
      <c r="A113" s="179">
        <v>90</v>
      </c>
      <c r="B113" s="180" t="s">
        <v>2369</v>
      </c>
      <c r="C113" s="189" t="s">
        <v>2370</v>
      </c>
      <c r="D113" s="181" t="s">
        <v>314</v>
      </c>
      <c r="E113" s="182">
        <v>1</v>
      </c>
      <c r="F113" s="183"/>
      <c r="G113" s="184">
        <f t="shared" si="35"/>
        <v>0</v>
      </c>
      <c r="H113" s="158"/>
      <c r="I113" s="157">
        <f t="shared" si="36"/>
        <v>0</v>
      </c>
      <c r="J113" s="158"/>
      <c r="K113" s="157">
        <f t="shared" si="37"/>
        <v>0</v>
      </c>
      <c r="L113" s="157">
        <v>21</v>
      </c>
      <c r="M113" s="157">
        <f t="shared" si="38"/>
        <v>0</v>
      </c>
      <c r="N113" s="156">
        <v>1.4760000000000001E-2</v>
      </c>
      <c r="O113" s="156">
        <f t="shared" si="39"/>
        <v>0.01</v>
      </c>
      <c r="P113" s="156">
        <v>0</v>
      </c>
      <c r="Q113" s="156">
        <f t="shared" si="40"/>
        <v>0</v>
      </c>
      <c r="R113" s="157"/>
      <c r="S113" s="157" t="s">
        <v>332</v>
      </c>
      <c r="T113" s="157" t="s">
        <v>333</v>
      </c>
      <c r="U113" s="157">
        <v>0.91</v>
      </c>
      <c r="V113" s="157">
        <f t="shared" si="41"/>
        <v>0.91</v>
      </c>
      <c r="W113" s="157"/>
      <c r="X113" s="157" t="s">
        <v>301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1674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ht="33.75" outlineLevel="1" x14ac:dyDescent="0.2">
      <c r="A114" s="179">
        <v>91</v>
      </c>
      <c r="B114" s="180" t="s">
        <v>2371</v>
      </c>
      <c r="C114" s="189" t="s">
        <v>2372</v>
      </c>
      <c r="D114" s="181" t="s">
        <v>314</v>
      </c>
      <c r="E114" s="182">
        <v>1</v>
      </c>
      <c r="F114" s="183"/>
      <c r="G114" s="184">
        <f t="shared" si="35"/>
        <v>0</v>
      </c>
      <c r="H114" s="158"/>
      <c r="I114" s="157">
        <f t="shared" si="36"/>
        <v>0</v>
      </c>
      <c r="J114" s="158"/>
      <c r="K114" s="157">
        <f t="shared" si="37"/>
        <v>0</v>
      </c>
      <c r="L114" s="157">
        <v>21</v>
      </c>
      <c r="M114" s="157">
        <f t="shared" si="38"/>
        <v>0</v>
      </c>
      <c r="N114" s="156">
        <v>1.4080000000000001E-2</v>
      </c>
      <c r="O114" s="156">
        <f t="shared" si="39"/>
        <v>0.01</v>
      </c>
      <c r="P114" s="156">
        <v>0</v>
      </c>
      <c r="Q114" s="156">
        <f t="shared" si="40"/>
        <v>0</v>
      </c>
      <c r="R114" s="157"/>
      <c r="S114" s="157" t="s">
        <v>332</v>
      </c>
      <c r="T114" s="157" t="s">
        <v>333</v>
      </c>
      <c r="U114" s="157">
        <v>0.91</v>
      </c>
      <c r="V114" s="157">
        <f t="shared" si="41"/>
        <v>0.91</v>
      </c>
      <c r="W114" s="157"/>
      <c r="X114" s="157" t="s">
        <v>301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1674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ht="33.75" outlineLevel="1" x14ac:dyDescent="0.2">
      <c r="A115" s="179">
        <v>92</v>
      </c>
      <c r="B115" s="180" t="s">
        <v>2373</v>
      </c>
      <c r="C115" s="189" t="s">
        <v>2374</v>
      </c>
      <c r="D115" s="181" t="s">
        <v>314</v>
      </c>
      <c r="E115" s="182">
        <v>1</v>
      </c>
      <c r="F115" s="183"/>
      <c r="G115" s="184">
        <f t="shared" si="35"/>
        <v>0</v>
      </c>
      <c r="H115" s="158"/>
      <c r="I115" s="157">
        <f t="shared" si="36"/>
        <v>0</v>
      </c>
      <c r="J115" s="158"/>
      <c r="K115" s="157">
        <f t="shared" si="37"/>
        <v>0</v>
      </c>
      <c r="L115" s="157">
        <v>21</v>
      </c>
      <c r="M115" s="157">
        <f t="shared" si="38"/>
        <v>0</v>
      </c>
      <c r="N115" s="156">
        <v>2.112E-2</v>
      </c>
      <c r="O115" s="156">
        <f t="shared" si="39"/>
        <v>0.02</v>
      </c>
      <c r="P115" s="156">
        <v>0</v>
      </c>
      <c r="Q115" s="156">
        <f t="shared" si="40"/>
        <v>0</v>
      </c>
      <c r="R115" s="157"/>
      <c r="S115" s="157" t="s">
        <v>332</v>
      </c>
      <c r="T115" s="157" t="s">
        <v>333</v>
      </c>
      <c r="U115" s="157">
        <v>0.93</v>
      </c>
      <c r="V115" s="157">
        <f t="shared" si="41"/>
        <v>0.93</v>
      </c>
      <c r="W115" s="157"/>
      <c r="X115" s="157" t="s">
        <v>301</v>
      </c>
      <c r="Y115" s="157" t="s">
        <v>302</v>
      </c>
      <c r="Z115" s="147"/>
      <c r="AA115" s="147"/>
      <c r="AB115" s="147"/>
      <c r="AC115" s="147"/>
      <c r="AD115" s="147"/>
      <c r="AE115" s="147"/>
      <c r="AF115" s="147"/>
      <c r="AG115" s="147" t="s">
        <v>1674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ht="33.75" outlineLevel="1" x14ac:dyDescent="0.2">
      <c r="A116" s="179">
        <v>93</v>
      </c>
      <c r="B116" s="180" t="s">
        <v>2375</v>
      </c>
      <c r="C116" s="189" t="s">
        <v>2376</v>
      </c>
      <c r="D116" s="181" t="s">
        <v>314</v>
      </c>
      <c r="E116" s="182">
        <v>1</v>
      </c>
      <c r="F116" s="183"/>
      <c r="G116" s="184">
        <f t="shared" si="35"/>
        <v>0</v>
      </c>
      <c r="H116" s="158"/>
      <c r="I116" s="157">
        <f t="shared" si="36"/>
        <v>0</v>
      </c>
      <c r="J116" s="158"/>
      <c r="K116" s="157">
        <f t="shared" si="37"/>
        <v>0</v>
      </c>
      <c r="L116" s="157">
        <v>21</v>
      </c>
      <c r="M116" s="157">
        <f t="shared" si="38"/>
        <v>0</v>
      </c>
      <c r="N116" s="156">
        <v>3.168E-2</v>
      </c>
      <c r="O116" s="156">
        <f t="shared" si="39"/>
        <v>0.03</v>
      </c>
      <c r="P116" s="156">
        <v>0</v>
      </c>
      <c r="Q116" s="156">
        <f t="shared" si="40"/>
        <v>0</v>
      </c>
      <c r="R116" s="157"/>
      <c r="S116" s="157" t="s">
        <v>332</v>
      </c>
      <c r="T116" s="157" t="s">
        <v>333</v>
      </c>
      <c r="U116" s="157">
        <v>0.95</v>
      </c>
      <c r="V116" s="157">
        <f t="shared" si="41"/>
        <v>0.95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1674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ht="33.75" outlineLevel="1" x14ac:dyDescent="0.2">
      <c r="A117" s="179">
        <v>94</v>
      </c>
      <c r="B117" s="180" t="s">
        <v>2377</v>
      </c>
      <c r="C117" s="189" t="s">
        <v>2378</v>
      </c>
      <c r="D117" s="181" t="s">
        <v>314</v>
      </c>
      <c r="E117" s="182">
        <v>1</v>
      </c>
      <c r="F117" s="183"/>
      <c r="G117" s="184">
        <f t="shared" si="35"/>
        <v>0</v>
      </c>
      <c r="H117" s="158"/>
      <c r="I117" s="157">
        <f t="shared" si="36"/>
        <v>0</v>
      </c>
      <c r="J117" s="158"/>
      <c r="K117" s="157">
        <f t="shared" si="37"/>
        <v>0</v>
      </c>
      <c r="L117" s="157">
        <v>21</v>
      </c>
      <c r="M117" s="157">
        <f t="shared" si="38"/>
        <v>0</v>
      </c>
      <c r="N117" s="156">
        <v>4.9140000000000003E-2</v>
      </c>
      <c r="O117" s="156">
        <f t="shared" si="39"/>
        <v>0.05</v>
      </c>
      <c r="P117" s="156">
        <v>0</v>
      </c>
      <c r="Q117" s="156">
        <f t="shared" si="40"/>
        <v>0</v>
      </c>
      <c r="R117" s="157"/>
      <c r="S117" s="157" t="s">
        <v>332</v>
      </c>
      <c r="T117" s="157" t="s">
        <v>333</v>
      </c>
      <c r="U117" s="157">
        <v>0.98</v>
      </c>
      <c r="V117" s="157">
        <f t="shared" si="41"/>
        <v>0.98</v>
      </c>
      <c r="W117" s="157"/>
      <c r="X117" s="157" t="s">
        <v>301</v>
      </c>
      <c r="Y117" s="157" t="s">
        <v>302</v>
      </c>
      <c r="Z117" s="147"/>
      <c r="AA117" s="147"/>
      <c r="AB117" s="147"/>
      <c r="AC117" s="147"/>
      <c r="AD117" s="147"/>
      <c r="AE117" s="147"/>
      <c r="AF117" s="147"/>
      <c r="AG117" s="147" t="s">
        <v>1674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ht="33.75" outlineLevel="1" x14ac:dyDescent="0.2">
      <c r="A118" s="179">
        <v>95</v>
      </c>
      <c r="B118" s="180" t="s">
        <v>2379</v>
      </c>
      <c r="C118" s="189" t="s">
        <v>2380</v>
      </c>
      <c r="D118" s="181" t="s">
        <v>314</v>
      </c>
      <c r="E118" s="182">
        <v>2</v>
      </c>
      <c r="F118" s="183"/>
      <c r="G118" s="184">
        <f t="shared" si="35"/>
        <v>0</v>
      </c>
      <c r="H118" s="158"/>
      <c r="I118" s="157">
        <f t="shared" si="36"/>
        <v>0</v>
      </c>
      <c r="J118" s="158"/>
      <c r="K118" s="157">
        <f t="shared" si="37"/>
        <v>0</v>
      </c>
      <c r="L118" s="157">
        <v>21</v>
      </c>
      <c r="M118" s="157">
        <f t="shared" si="38"/>
        <v>0</v>
      </c>
      <c r="N118" s="156">
        <v>4.095E-2</v>
      </c>
      <c r="O118" s="156">
        <f t="shared" si="39"/>
        <v>0.08</v>
      </c>
      <c r="P118" s="156">
        <v>0</v>
      </c>
      <c r="Q118" s="156">
        <f t="shared" si="40"/>
        <v>0</v>
      </c>
      <c r="R118" s="157"/>
      <c r="S118" s="157" t="s">
        <v>332</v>
      </c>
      <c r="T118" s="157" t="s">
        <v>333</v>
      </c>
      <c r="U118" s="157">
        <v>1</v>
      </c>
      <c r="V118" s="157">
        <f t="shared" si="41"/>
        <v>2</v>
      </c>
      <c r="W118" s="157"/>
      <c r="X118" s="157" t="s">
        <v>301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1674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ht="33.75" outlineLevel="1" x14ac:dyDescent="0.2">
      <c r="A119" s="179">
        <v>96</v>
      </c>
      <c r="B119" s="180" t="s">
        <v>2381</v>
      </c>
      <c r="C119" s="189" t="s">
        <v>2382</v>
      </c>
      <c r="D119" s="181" t="s">
        <v>314</v>
      </c>
      <c r="E119" s="182">
        <v>2</v>
      </c>
      <c r="F119" s="183"/>
      <c r="G119" s="184">
        <f t="shared" si="35"/>
        <v>0</v>
      </c>
      <c r="H119" s="158"/>
      <c r="I119" s="157">
        <f t="shared" si="36"/>
        <v>0</v>
      </c>
      <c r="J119" s="158"/>
      <c r="K119" s="157">
        <f t="shared" si="37"/>
        <v>0</v>
      </c>
      <c r="L119" s="157">
        <v>21</v>
      </c>
      <c r="M119" s="157">
        <f t="shared" si="38"/>
        <v>0</v>
      </c>
      <c r="N119" s="156">
        <v>6.1429999999999998E-2</v>
      </c>
      <c r="O119" s="156">
        <f t="shared" si="39"/>
        <v>0.12</v>
      </c>
      <c r="P119" s="156">
        <v>0</v>
      </c>
      <c r="Q119" s="156">
        <f t="shared" si="40"/>
        <v>0</v>
      </c>
      <c r="R119" s="157"/>
      <c r="S119" s="157" t="s">
        <v>332</v>
      </c>
      <c r="T119" s="157" t="s">
        <v>333</v>
      </c>
      <c r="U119" s="157">
        <v>1.18</v>
      </c>
      <c r="V119" s="157">
        <f t="shared" si="41"/>
        <v>2.36</v>
      </c>
      <c r="W119" s="157"/>
      <c r="X119" s="157" t="s">
        <v>301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1674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ht="33.75" outlineLevel="1" x14ac:dyDescent="0.2">
      <c r="A120" s="179">
        <v>97</v>
      </c>
      <c r="B120" s="180" t="s">
        <v>2383</v>
      </c>
      <c r="C120" s="189" t="s">
        <v>2384</v>
      </c>
      <c r="D120" s="181" t="s">
        <v>314</v>
      </c>
      <c r="E120" s="182">
        <v>2</v>
      </c>
      <c r="F120" s="183"/>
      <c r="G120" s="184">
        <f t="shared" si="35"/>
        <v>0</v>
      </c>
      <c r="H120" s="158"/>
      <c r="I120" s="157">
        <f t="shared" si="36"/>
        <v>0</v>
      </c>
      <c r="J120" s="158"/>
      <c r="K120" s="157">
        <f t="shared" si="37"/>
        <v>0</v>
      </c>
      <c r="L120" s="157">
        <v>21</v>
      </c>
      <c r="M120" s="157">
        <f t="shared" si="38"/>
        <v>0</v>
      </c>
      <c r="N120" s="156">
        <v>3.6630000000000003E-2</v>
      </c>
      <c r="O120" s="156">
        <f t="shared" si="39"/>
        <v>7.0000000000000007E-2</v>
      </c>
      <c r="P120" s="156">
        <v>0</v>
      </c>
      <c r="Q120" s="156">
        <f t="shared" si="40"/>
        <v>0</v>
      </c>
      <c r="R120" s="157"/>
      <c r="S120" s="157" t="s">
        <v>332</v>
      </c>
      <c r="T120" s="157" t="s">
        <v>333</v>
      </c>
      <c r="U120" s="157">
        <v>0.95</v>
      </c>
      <c r="V120" s="157">
        <f t="shared" si="41"/>
        <v>1.9</v>
      </c>
      <c r="W120" s="157"/>
      <c r="X120" s="157" t="s">
        <v>301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1674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ht="33.75" outlineLevel="1" x14ac:dyDescent="0.2">
      <c r="A121" s="179">
        <v>98</v>
      </c>
      <c r="B121" s="180" t="s">
        <v>2385</v>
      </c>
      <c r="C121" s="189" t="s">
        <v>2386</v>
      </c>
      <c r="D121" s="181" t="s">
        <v>314</v>
      </c>
      <c r="E121" s="182">
        <v>4</v>
      </c>
      <c r="F121" s="183"/>
      <c r="G121" s="184">
        <f t="shared" si="35"/>
        <v>0</v>
      </c>
      <c r="H121" s="158"/>
      <c r="I121" s="157">
        <f t="shared" si="36"/>
        <v>0</v>
      </c>
      <c r="J121" s="158"/>
      <c r="K121" s="157">
        <f t="shared" si="37"/>
        <v>0</v>
      </c>
      <c r="L121" s="157">
        <v>21</v>
      </c>
      <c r="M121" s="157">
        <f t="shared" si="38"/>
        <v>0</v>
      </c>
      <c r="N121" s="156">
        <v>3.9199999999999999E-2</v>
      </c>
      <c r="O121" s="156">
        <f t="shared" si="39"/>
        <v>0.16</v>
      </c>
      <c r="P121" s="156">
        <v>0</v>
      </c>
      <c r="Q121" s="156">
        <f t="shared" si="40"/>
        <v>0</v>
      </c>
      <c r="R121" s="157"/>
      <c r="S121" s="157" t="s">
        <v>332</v>
      </c>
      <c r="T121" s="157" t="s">
        <v>333</v>
      </c>
      <c r="U121" s="157">
        <v>1.04</v>
      </c>
      <c r="V121" s="157">
        <f t="shared" si="41"/>
        <v>4.16</v>
      </c>
      <c r="W121" s="157"/>
      <c r="X121" s="157" t="s">
        <v>301</v>
      </c>
      <c r="Y121" s="157" t="s">
        <v>302</v>
      </c>
      <c r="Z121" s="147"/>
      <c r="AA121" s="147"/>
      <c r="AB121" s="147"/>
      <c r="AC121" s="147"/>
      <c r="AD121" s="147"/>
      <c r="AE121" s="147"/>
      <c r="AF121" s="147"/>
      <c r="AG121" s="147" t="s">
        <v>1674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ht="22.5" outlineLevel="1" x14ac:dyDescent="0.2">
      <c r="A122" s="179">
        <v>99</v>
      </c>
      <c r="B122" s="180" t="s">
        <v>2387</v>
      </c>
      <c r="C122" s="189" t="s">
        <v>2388</v>
      </c>
      <c r="D122" s="181" t="s">
        <v>314</v>
      </c>
      <c r="E122" s="182">
        <v>1</v>
      </c>
      <c r="F122" s="183"/>
      <c r="G122" s="184">
        <f t="shared" si="35"/>
        <v>0</v>
      </c>
      <c r="H122" s="158"/>
      <c r="I122" s="157">
        <f t="shared" si="36"/>
        <v>0</v>
      </c>
      <c r="J122" s="158"/>
      <c r="K122" s="157">
        <f t="shared" si="37"/>
        <v>0</v>
      </c>
      <c r="L122" s="157">
        <v>21</v>
      </c>
      <c r="M122" s="157">
        <f t="shared" si="38"/>
        <v>0</v>
      </c>
      <c r="N122" s="156">
        <v>1.5310000000000001E-2</v>
      </c>
      <c r="O122" s="156">
        <f t="shared" si="39"/>
        <v>0.02</v>
      </c>
      <c r="P122" s="156">
        <v>0</v>
      </c>
      <c r="Q122" s="156">
        <f t="shared" si="40"/>
        <v>0</v>
      </c>
      <c r="R122" s="157"/>
      <c r="S122" s="157" t="s">
        <v>332</v>
      </c>
      <c r="T122" s="157" t="s">
        <v>333</v>
      </c>
      <c r="U122" s="157">
        <v>0.93</v>
      </c>
      <c r="V122" s="157">
        <f t="shared" si="41"/>
        <v>0.93</v>
      </c>
      <c r="W122" s="157"/>
      <c r="X122" s="157" t="s">
        <v>301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1674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ht="22.5" outlineLevel="1" x14ac:dyDescent="0.2">
      <c r="A123" s="179">
        <v>100</v>
      </c>
      <c r="B123" s="180" t="s">
        <v>2389</v>
      </c>
      <c r="C123" s="189" t="s">
        <v>2390</v>
      </c>
      <c r="D123" s="181" t="s">
        <v>314</v>
      </c>
      <c r="E123" s="182">
        <v>2</v>
      </c>
      <c r="F123" s="183"/>
      <c r="G123" s="184">
        <f t="shared" si="35"/>
        <v>0</v>
      </c>
      <c r="H123" s="158"/>
      <c r="I123" s="157">
        <f t="shared" si="36"/>
        <v>0</v>
      </c>
      <c r="J123" s="158"/>
      <c r="K123" s="157">
        <f t="shared" si="37"/>
        <v>0</v>
      </c>
      <c r="L123" s="157">
        <v>21</v>
      </c>
      <c r="M123" s="157">
        <f t="shared" si="38"/>
        <v>0</v>
      </c>
      <c r="N123" s="156">
        <v>2.7449999999999999E-2</v>
      </c>
      <c r="O123" s="156">
        <f t="shared" si="39"/>
        <v>0.05</v>
      </c>
      <c r="P123" s="156">
        <v>0</v>
      </c>
      <c r="Q123" s="156">
        <f t="shared" si="40"/>
        <v>0</v>
      </c>
      <c r="R123" s="157"/>
      <c r="S123" s="157" t="s">
        <v>332</v>
      </c>
      <c r="T123" s="157" t="s">
        <v>333</v>
      </c>
      <c r="U123" s="157">
        <v>0.95</v>
      </c>
      <c r="V123" s="157">
        <f t="shared" si="41"/>
        <v>1.9</v>
      </c>
      <c r="W123" s="157"/>
      <c r="X123" s="157" t="s">
        <v>301</v>
      </c>
      <c r="Y123" s="157" t="s">
        <v>302</v>
      </c>
      <c r="Z123" s="147"/>
      <c r="AA123" s="147"/>
      <c r="AB123" s="147"/>
      <c r="AC123" s="147"/>
      <c r="AD123" s="147"/>
      <c r="AE123" s="147"/>
      <c r="AF123" s="147"/>
      <c r="AG123" s="147" t="s">
        <v>1674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ht="22.5" outlineLevel="1" x14ac:dyDescent="0.2">
      <c r="A124" s="179">
        <v>101</v>
      </c>
      <c r="B124" s="180" t="s">
        <v>2391</v>
      </c>
      <c r="C124" s="189" t="s">
        <v>2392</v>
      </c>
      <c r="D124" s="181" t="s">
        <v>314</v>
      </c>
      <c r="E124" s="182">
        <v>2</v>
      </c>
      <c r="F124" s="183"/>
      <c r="G124" s="184">
        <f t="shared" si="35"/>
        <v>0</v>
      </c>
      <c r="H124" s="158"/>
      <c r="I124" s="157">
        <f t="shared" si="36"/>
        <v>0</v>
      </c>
      <c r="J124" s="158"/>
      <c r="K124" s="157">
        <f t="shared" si="37"/>
        <v>0</v>
      </c>
      <c r="L124" s="157">
        <v>21</v>
      </c>
      <c r="M124" s="157">
        <f t="shared" si="38"/>
        <v>0</v>
      </c>
      <c r="N124" s="156">
        <v>2.7289999999999998E-2</v>
      </c>
      <c r="O124" s="156">
        <f t="shared" si="39"/>
        <v>0.05</v>
      </c>
      <c r="P124" s="156">
        <v>0</v>
      </c>
      <c r="Q124" s="156">
        <f t="shared" si="40"/>
        <v>0</v>
      </c>
      <c r="R124" s="157"/>
      <c r="S124" s="157" t="s">
        <v>332</v>
      </c>
      <c r="T124" s="157" t="s">
        <v>333</v>
      </c>
      <c r="U124" s="157">
        <v>0.95</v>
      </c>
      <c r="V124" s="157">
        <f t="shared" si="41"/>
        <v>1.9</v>
      </c>
      <c r="W124" s="157"/>
      <c r="X124" s="157" t="s">
        <v>301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1674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ht="22.5" outlineLevel="1" x14ac:dyDescent="0.2">
      <c r="A125" s="179">
        <v>102</v>
      </c>
      <c r="B125" s="180" t="s">
        <v>2393</v>
      </c>
      <c r="C125" s="189" t="s">
        <v>2394</v>
      </c>
      <c r="D125" s="181" t="s">
        <v>314</v>
      </c>
      <c r="E125" s="182">
        <v>2</v>
      </c>
      <c r="F125" s="183"/>
      <c r="G125" s="184">
        <f t="shared" si="35"/>
        <v>0</v>
      </c>
      <c r="H125" s="158"/>
      <c r="I125" s="157">
        <f t="shared" si="36"/>
        <v>0</v>
      </c>
      <c r="J125" s="158"/>
      <c r="K125" s="157">
        <f t="shared" si="37"/>
        <v>0</v>
      </c>
      <c r="L125" s="157">
        <v>21</v>
      </c>
      <c r="M125" s="157">
        <f t="shared" si="38"/>
        <v>0</v>
      </c>
      <c r="N125" s="156">
        <v>2.904E-2</v>
      </c>
      <c r="O125" s="156">
        <f t="shared" si="39"/>
        <v>0.06</v>
      </c>
      <c r="P125" s="156">
        <v>0</v>
      </c>
      <c r="Q125" s="156">
        <f t="shared" si="40"/>
        <v>0</v>
      </c>
      <c r="R125" s="157"/>
      <c r="S125" s="157" t="s">
        <v>332</v>
      </c>
      <c r="T125" s="157" t="s">
        <v>333</v>
      </c>
      <c r="U125" s="157">
        <v>0.95</v>
      </c>
      <c r="V125" s="157">
        <f t="shared" si="41"/>
        <v>1.9</v>
      </c>
      <c r="W125" s="157"/>
      <c r="X125" s="157" t="s">
        <v>301</v>
      </c>
      <c r="Y125" s="157" t="s">
        <v>302</v>
      </c>
      <c r="Z125" s="147"/>
      <c r="AA125" s="147"/>
      <c r="AB125" s="147"/>
      <c r="AC125" s="147"/>
      <c r="AD125" s="147"/>
      <c r="AE125" s="147"/>
      <c r="AF125" s="147"/>
      <c r="AG125" s="147" t="s">
        <v>1674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ht="22.5" outlineLevel="1" x14ac:dyDescent="0.2">
      <c r="A126" s="179">
        <v>103</v>
      </c>
      <c r="B126" s="180" t="s">
        <v>2395</v>
      </c>
      <c r="C126" s="189" t="s">
        <v>2396</v>
      </c>
      <c r="D126" s="181" t="s">
        <v>314</v>
      </c>
      <c r="E126" s="182">
        <v>2</v>
      </c>
      <c r="F126" s="183"/>
      <c r="G126" s="184">
        <f t="shared" si="35"/>
        <v>0</v>
      </c>
      <c r="H126" s="158"/>
      <c r="I126" s="157">
        <f t="shared" si="36"/>
        <v>0</v>
      </c>
      <c r="J126" s="158"/>
      <c r="K126" s="157">
        <f t="shared" si="37"/>
        <v>0</v>
      </c>
      <c r="L126" s="157">
        <v>21</v>
      </c>
      <c r="M126" s="157">
        <f t="shared" si="38"/>
        <v>0</v>
      </c>
      <c r="N126" s="156">
        <v>3.2669999999999998E-2</v>
      </c>
      <c r="O126" s="156">
        <f t="shared" si="39"/>
        <v>7.0000000000000007E-2</v>
      </c>
      <c r="P126" s="156">
        <v>0</v>
      </c>
      <c r="Q126" s="156">
        <f t="shared" si="40"/>
        <v>0</v>
      </c>
      <c r="R126" s="157"/>
      <c r="S126" s="157" t="s">
        <v>332</v>
      </c>
      <c r="T126" s="157" t="s">
        <v>333</v>
      </c>
      <c r="U126" s="157">
        <v>0.95</v>
      </c>
      <c r="V126" s="157">
        <f t="shared" si="41"/>
        <v>1.9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1674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ht="22.5" outlineLevel="1" x14ac:dyDescent="0.2">
      <c r="A127" s="179">
        <v>104</v>
      </c>
      <c r="B127" s="180" t="s">
        <v>2397</v>
      </c>
      <c r="C127" s="189" t="s">
        <v>2398</v>
      </c>
      <c r="D127" s="181" t="s">
        <v>314</v>
      </c>
      <c r="E127" s="182">
        <v>2</v>
      </c>
      <c r="F127" s="183"/>
      <c r="G127" s="184">
        <f t="shared" si="35"/>
        <v>0</v>
      </c>
      <c r="H127" s="158"/>
      <c r="I127" s="157">
        <f t="shared" si="36"/>
        <v>0</v>
      </c>
      <c r="J127" s="158"/>
      <c r="K127" s="157">
        <f t="shared" si="37"/>
        <v>0</v>
      </c>
      <c r="L127" s="157">
        <v>21</v>
      </c>
      <c r="M127" s="157">
        <f t="shared" si="38"/>
        <v>0</v>
      </c>
      <c r="N127" s="156">
        <v>5.0819999999999997E-2</v>
      </c>
      <c r="O127" s="156">
        <f t="shared" si="39"/>
        <v>0.1</v>
      </c>
      <c r="P127" s="156">
        <v>0</v>
      </c>
      <c r="Q127" s="156">
        <f t="shared" si="40"/>
        <v>0</v>
      </c>
      <c r="R127" s="157"/>
      <c r="S127" s="157" t="s">
        <v>332</v>
      </c>
      <c r="T127" s="157" t="s">
        <v>333</v>
      </c>
      <c r="U127" s="157">
        <v>1.01</v>
      </c>
      <c r="V127" s="157">
        <f t="shared" si="41"/>
        <v>2.02</v>
      </c>
      <c r="W127" s="157"/>
      <c r="X127" s="157" t="s">
        <v>301</v>
      </c>
      <c r="Y127" s="157" t="s">
        <v>302</v>
      </c>
      <c r="Z127" s="147"/>
      <c r="AA127" s="147"/>
      <c r="AB127" s="147"/>
      <c r="AC127" s="147"/>
      <c r="AD127" s="147"/>
      <c r="AE127" s="147"/>
      <c r="AF127" s="147"/>
      <c r="AG127" s="147" t="s">
        <v>1674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ht="22.5" outlineLevel="1" x14ac:dyDescent="0.2">
      <c r="A128" s="179">
        <v>105</v>
      </c>
      <c r="B128" s="180" t="s">
        <v>2399</v>
      </c>
      <c r="C128" s="189" t="s">
        <v>2400</v>
      </c>
      <c r="D128" s="181" t="s">
        <v>314</v>
      </c>
      <c r="E128" s="182">
        <v>1</v>
      </c>
      <c r="F128" s="183"/>
      <c r="G128" s="184">
        <f t="shared" si="35"/>
        <v>0</v>
      </c>
      <c r="H128" s="158"/>
      <c r="I128" s="157">
        <f t="shared" si="36"/>
        <v>0</v>
      </c>
      <c r="J128" s="158"/>
      <c r="K128" s="157">
        <f t="shared" si="37"/>
        <v>0</v>
      </c>
      <c r="L128" s="157">
        <v>21</v>
      </c>
      <c r="M128" s="157">
        <f t="shared" si="38"/>
        <v>0</v>
      </c>
      <c r="N128" s="156">
        <v>5.5160000000000001E-2</v>
      </c>
      <c r="O128" s="156">
        <f t="shared" si="39"/>
        <v>0.06</v>
      </c>
      <c r="P128" s="156">
        <v>0</v>
      </c>
      <c r="Q128" s="156">
        <f t="shared" si="40"/>
        <v>0</v>
      </c>
      <c r="R128" s="157"/>
      <c r="S128" s="157" t="s">
        <v>332</v>
      </c>
      <c r="T128" s="157" t="s">
        <v>333</v>
      </c>
      <c r="U128" s="157">
        <v>1.18</v>
      </c>
      <c r="V128" s="157">
        <f t="shared" si="41"/>
        <v>1.18</v>
      </c>
      <c r="W128" s="157"/>
      <c r="X128" s="157" t="s">
        <v>301</v>
      </c>
      <c r="Y128" s="157" t="s">
        <v>302</v>
      </c>
      <c r="Z128" s="147"/>
      <c r="AA128" s="147"/>
      <c r="AB128" s="147"/>
      <c r="AC128" s="147"/>
      <c r="AD128" s="147"/>
      <c r="AE128" s="147"/>
      <c r="AF128" s="147"/>
      <c r="AG128" s="147" t="s">
        <v>1674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ht="22.5" outlineLevel="1" x14ac:dyDescent="0.2">
      <c r="A129" s="179">
        <v>106</v>
      </c>
      <c r="B129" s="180" t="s">
        <v>2401</v>
      </c>
      <c r="C129" s="189" t="s">
        <v>2402</v>
      </c>
      <c r="D129" s="181" t="s">
        <v>314</v>
      </c>
      <c r="E129" s="182">
        <v>1</v>
      </c>
      <c r="F129" s="183"/>
      <c r="G129" s="184">
        <f t="shared" si="35"/>
        <v>0</v>
      </c>
      <c r="H129" s="158"/>
      <c r="I129" s="157">
        <f t="shared" si="36"/>
        <v>0</v>
      </c>
      <c r="J129" s="158"/>
      <c r="K129" s="157">
        <f t="shared" si="37"/>
        <v>0</v>
      </c>
      <c r="L129" s="157">
        <v>21</v>
      </c>
      <c r="M129" s="157">
        <f t="shared" si="38"/>
        <v>0</v>
      </c>
      <c r="N129" s="156">
        <v>5.0560000000000001E-2</v>
      </c>
      <c r="O129" s="156">
        <f t="shared" si="39"/>
        <v>0.05</v>
      </c>
      <c r="P129" s="156">
        <v>0</v>
      </c>
      <c r="Q129" s="156">
        <f t="shared" si="40"/>
        <v>0</v>
      </c>
      <c r="R129" s="157"/>
      <c r="S129" s="157" t="s">
        <v>332</v>
      </c>
      <c r="T129" s="157" t="s">
        <v>333</v>
      </c>
      <c r="U129" s="157">
        <v>1.06</v>
      </c>
      <c r="V129" s="157">
        <f t="shared" si="41"/>
        <v>1.06</v>
      </c>
      <c r="W129" s="157"/>
      <c r="X129" s="157" t="s">
        <v>301</v>
      </c>
      <c r="Y129" s="157" t="s">
        <v>302</v>
      </c>
      <c r="Z129" s="147"/>
      <c r="AA129" s="147"/>
      <c r="AB129" s="147"/>
      <c r="AC129" s="147"/>
      <c r="AD129" s="147"/>
      <c r="AE129" s="147"/>
      <c r="AF129" s="147"/>
      <c r="AG129" s="147" t="s">
        <v>1674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ht="22.5" outlineLevel="1" x14ac:dyDescent="0.2">
      <c r="A130" s="179">
        <v>107</v>
      </c>
      <c r="B130" s="180" t="s">
        <v>2403</v>
      </c>
      <c r="C130" s="189" t="s">
        <v>2404</v>
      </c>
      <c r="D130" s="181" t="s">
        <v>314</v>
      </c>
      <c r="E130" s="182">
        <v>2</v>
      </c>
      <c r="F130" s="183"/>
      <c r="G130" s="184">
        <f t="shared" si="35"/>
        <v>0</v>
      </c>
      <c r="H130" s="158"/>
      <c r="I130" s="157">
        <f t="shared" si="36"/>
        <v>0</v>
      </c>
      <c r="J130" s="158"/>
      <c r="K130" s="157">
        <f t="shared" si="37"/>
        <v>0</v>
      </c>
      <c r="L130" s="157">
        <v>21</v>
      </c>
      <c r="M130" s="157">
        <f t="shared" si="38"/>
        <v>0</v>
      </c>
      <c r="N130" s="156">
        <v>4.4080000000000001E-2</v>
      </c>
      <c r="O130" s="156">
        <f t="shared" si="39"/>
        <v>0.09</v>
      </c>
      <c r="P130" s="156">
        <v>0</v>
      </c>
      <c r="Q130" s="156">
        <f t="shared" si="40"/>
        <v>0</v>
      </c>
      <c r="R130" s="157"/>
      <c r="S130" s="157" t="s">
        <v>332</v>
      </c>
      <c r="T130" s="157" t="s">
        <v>333</v>
      </c>
      <c r="U130" s="157">
        <v>1.04</v>
      </c>
      <c r="V130" s="157">
        <f t="shared" si="41"/>
        <v>2.08</v>
      </c>
      <c r="W130" s="157"/>
      <c r="X130" s="157" t="s">
        <v>301</v>
      </c>
      <c r="Y130" s="157" t="s">
        <v>302</v>
      </c>
      <c r="Z130" s="147"/>
      <c r="AA130" s="147"/>
      <c r="AB130" s="147"/>
      <c r="AC130" s="147"/>
      <c r="AD130" s="147"/>
      <c r="AE130" s="147"/>
      <c r="AF130" s="147"/>
      <c r="AG130" s="147" t="s">
        <v>1674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">
      <c r="A131" s="179">
        <v>108</v>
      </c>
      <c r="B131" s="180" t="s">
        <v>2405</v>
      </c>
      <c r="C131" s="189" t="s">
        <v>2406</v>
      </c>
      <c r="D131" s="181" t="s">
        <v>314</v>
      </c>
      <c r="E131" s="182">
        <v>1</v>
      </c>
      <c r="F131" s="183"/>
      <c r="G131" s="184">
        <f t="shared" si="35"/>
        <v>0</v>
      </c>
      <c r="H131" s="158"/>
      <c r="I131" s="157">
        <f t="shared" si="36"/>
        <v>0</v>
      </c>
      <c r="J131" s="158"/>
      <c r="K131" s="157">
        <f t="shared" si="37"/>
        <v>0</v>
      </c>
      <c r="L131" s="157">
        <v>21</v>
      </c>
      <c r="M131" s="157">
        <f t="shared" si="38"/>
        <v>0</v>
      </c>
      <c r="N131" s="156">
        <v>0</v>
      </c>
      <c r="O131" s="156">
        <f t="shared" si="39"/>
        <v>0</v>
      </c>
      <c r="P131" s="156">
        <v>0</v>
      </c>
      <c r="Q131" s="156">
        <f t="shared" si="40"/>
        <v>0</v>
      </c>
      <c r="R131" s="157"/>
      <c r="S131" s="157" t="s">
        <v>332</v>
      </c>
      <c r="T131" s="157" t="s">
        <v>333</v>
      </c>
      <c r="U131" s="157">
        <v>0.34</v>
      </c>
      <c r="V131" s="157">
        <f t="shared" si="41"/>
        <v>0.34</v>
      </c>
      <c r="W131" s="157"/>
      <c r="X131" s="157" t="s">
        <v>301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1674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2">
      <c r="A132" s="179">
        <v>109</v>
      </c>
      <c r="B132" s="180" t="s">
        <v>2407</v>
      </c>
      <c r="C132" s="189" t="s">
        <v>2408</v>
      </c>
      <c r="D132" s="181" t="s">
        <v>314</v>
      </c>
      <c r="E132" s="182">
        <v>39</v>
      </c>
      <c r="F132" s="183"/>
      <c r="G132" s="184">
        <f t="shared" si="35"/>
        <v>0</v>
      </c>
      <c r="H132" s="158"/>
      <c r="I132" s="157">
        <f t="shared" si="36"/>
        <v>0</v>
      </c>
      <c r="J132" s="158"/>
      <c r="K132" s="157">
        <f t="shared" si="37"/>
        <v>0</v>
      </c>
      <c r="L132" s="157">
        <v>21</v>
      </c>
      <c r="M132" s="157">
        <f t="shared" si="38"/>
        <v>0</v>
      </c>
      <c r="N132" s="156">
        <v>0</v>
      </c>
      <c r="O132" s="156">
        <f t="shared" si="39"/>
        <v>0</v>
      </c>
      <c r="P132" s="156">
        <v>0</v>
      </c>
      <c r="Q132" s="156">
        <f t="shared" si="40"/>
        <v>0</v>
      </c>
      <c r="R132" s="157"/>
      <c r="S132" s="157" t="s">
        <v>332</v>
      </c>
      <c r="T132" s="157" t="s">
        <v>333</v>
      </c>
      <c r="U132" s="157">
        <v>0.61699999999999999</v>
      </c>
      <c r="V132" s="157">
        <f t="shared" si="41"/>
        <v>24.06</v>
      </c>
      <c r="W132" s="157"/>
      <c r="X132" s="157" t="s">
        <v>301</v>
      </c>
      <c r="Y132" s="157" t="s">
        <v>302</v>
      </c>
      <c r="Z132" s="147"/>
      <c r="AA132" s="147"/>
      <c r="AB132" s="147"/>
      <c r="AC132" s="147"/>
      <c r="AD132" s="147"/>
      <c r="AE132" s="147"/>
      <c r="AF132" s="147"/>
      <c r="AG132" s="147" t="s">
        <v>1674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">
      <c r="A133" s="179">
        <v>110</v>
      </c>
      <c r="B133" s="180" t="s">
        <v>2409</v>
      </c>
      <c r="C133" s="189" t="s">
        <v>2410</v>
      </c>
      <c r="D133" s="181" t="s">
        <v>314</v>
      </c>
      <c r="E133" s="182">
        <v>9</v>
      </c>
      <c r="F133" s="183"/>
      <c r="G133" s="184">
        <f t="shared" si="35"/>
        <v>0</v>
      </c>
      <c r="H133" s="158"/>
      <c r="I133" s="157">
        <f t="shared" si="36"/>
        <v>0</v>
      </c>
      <c r="J133" s="158"/>
      <c r="K133" s="157">
        <f t="shared" si="37"/>
        <v>0</v>
      </c>
      <c r="L133" s="157">
        <v>21</v>
      </c>
      <c r="M133" s="157">
        <f t="shared" si="38"/>
        <v>0</v>
      </c>
      <c r="N133" s="156">
        <v>0</v>
      </c>
      <c r="O133" s="156">
        <f t="shared" si="39"/>
        <v>0</v>
      </c>
      <c r="P133" s="156">
        <v>0</v>
      </c>
      <c r="Q133" s="156">
        <f t="shared" si="40"/>
        <v>0</v>
      </c>
      <c r="R133" s="157"/>
      <c r="S133" s="157" t="s">
        <v>332</v>
      </c>
      <c r="T133" s="157" t="s">
        <v>333</v>
      </c>
      <c r="U133" s="157">
        <v>0.92900000000000005</v>
      </c>
      <c r="V133" s="157">
        <f t="shared" si="41"/>
        <v>8.36</v>
      </c>
      <c r="W133" s="157"/>
      <c r="X133" s="157" t="s">
        <v>301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1674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ht="22.5" outlineLevel="1" x14ac:dyDescent="0.2">
      <c r="A134" s="179">
        <v>111</v>
      </c>
      <c r="B134" s="180" t="s">
        <v>2411</v>
      </c>
      <c r="C134" s="189" t="s">
        <v>2412</v>
      </c>
      <c r="D134" s="181" t="s">
        <v>314</v>
      </c>
      <c r="E134" s="182">
        <v>1</v>
      </c>
      <c r="F134" s="183"/>
      <c r="G134" s="184">
        <f t="shared" si="35"/>
        <v>0</v>
      </c>
      <c r="H134" s="158"/>
      <c r="I134" s="157">
        <f t="shared" si="36"/>
        <v>0</v>
      </c>
      <c r="J134" s="158"/>
      <c r="K134" s="157">
        <f t="shared" si="37"/>
        <v>0</v>
      </c>
      <c r="L134" s="157">
        <v>21</v>
      </c>
      <c r="M134" s="157">
        <f t="shared" si="38"/>
        <v>0</v>
      </c>
      <c r="N134" s="156">
        <v>0</v>
      </c>
      <c r="O134" s="156">
        <f t="shared" si="39"/>
        <v>0</v>
      </c>
      <c r="P134" s="156">
        <v>0</v>
      </c>
      <c r="Q134" s="156">
        <f t="shared" si="40"/>
        <v>0</v>
      </c>
      <c r="R134" s="157"/>
      <c r="S134" s="157" t="s">
        <v>300</v>
      </c>
      <c r="T134" s="157" t="s">
        <v>333</v>
      </c>
      <c r="U134" s="157">
        <v>0.86799999999999999</v>
      </c>
      <c r="V134" s="157">
        <f t="shared" si="41"/>
        <v>0.87</v>
      </c>
      <c r="W134" s="157"/>
      <c r="X134" s="157" t="s">
        <v>301</v>
      </c>
      <c r="Y134" s="157" t="s">
        <v>302</v>
      </c>
      <c r="Z134" s="147"/>
      <c r="AA134" s="147"/>
      <c r="AB134" s="147"/>
      <c r="AC134" s="147"/>
      <c r="AD134" s="147"/>
      <c r="AE134" s="147"/>
      <c r="AF134" s="147"/>
      <c r="AG134" s="147" t="s">
        <v>1674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ht="22.5" outlineLevel="1" x14ac:dyDescent="0.2">
      <c r="A135" s="179">
        <v>112</v>
      </c>
      <c r="B135" s="180" t="s">
        <v>2413</v>
      </c>
      <c r="C135" s="189" t="s">
        <v>2414</v>
      </c>
      <c r="D135" s="181" t="s">
        <v>314</v>
      </c>
      <c r="E135" s="182">
        <v>30</v>
      </c>
      <c r="F135" s="183"/>
      <c r="G135" s="184">
        <f t="shared" si="35"/>
        <v>0</v>
      </c>
      <c r="H135" s="158"/>
      <c r="I135" s="157">
        <f t="shared" si="36"/>
        <v>0</v>
      </c>
      <c r="J135" s="158"/>
      <c r="K135" s="157">
        <f t="shared" si="37"/>
        <v>0</v>
      </c>
      <c r="L135" s="157">
        <v>21</v>
      </c>
      <c r="M135" s="157">
        <f t="shared" si="38"/>
        <v>0</v>
      </c>
      <c r="N135" s="156">
        <v>0</v>
      </c>
      <c r="O135" s="156">
        <f t="shared" si="39"/>
        <v>0</v>
      </c>
      <c r="P135" s="156">
        <v>0</v>
      </c>
      <c r="Q135" s="156">
        <f t="shared" si="40"/>
        <v>0</v>
      </c>
      <c r="R135" s="157"/>
      <c r="S135" s="157" t="s">
        <v>300</v>
      </c>
      <c r="T135" s="157" t="s">
        <v>333</v>
      </c>
      <c r="U135" s="157">
        <v>0.94</v>
      </c>
      <c r="V135" s="157">
        <f t="shared" si="41"/>
        <v>28.2</v>
      </c>
      <c r="W135" s="157"/>
      <c r="X135" s="157" t="s">
        <v>301</v>
      </c>
      <c r="Y135" s="157" t="s">
        <v>302</v>
      </c>
      <c r="Z135" s="147"/>
      <c r="AA135" s="147"/>
      <c r="AB135" s="147"/>
      <c r="AC135" s="147"/>
      <c r="AD135" s="147"/>
      <c r="AE135" s="147"/>
      <c r="AF135" s="147"/>
      <c r="AG135" s="147" t="s">
        <v>1674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ht="22.5" outlineLevel="1" x14ac:dyDescent="0.2">
      <c r="A136" s="179">
        <v>113</v>
      </c>
      <c r="B136" s="180" t="s">
        <v>2415</v>
      </c>
      <c r="C136" s="189" t="s">
        <v>2416</v>
      </c>
      <c r="D136" s="181" t="s">
        <v>314</v>
      </c>
      <c r="E136" s="182">
        <v>7</v>
      </c>
      <c r="F136" s="183"/>
      <c r="G136" s="184">
        <f t="shared" si="35"/>
        <v>0</v>
      </c>
      <c r="H136" s="158"/>
      <c r="I136" s="157">
        <f t="shared" si="36"/>
        <v>0</v>
      </c>
      <c r="J136" s="158"/>
      <c r="K136" s="157">
        <f t="shared" si="37"/>
        <v>0</v>
      </c>
      <c r="L136" s="157">
        <v>21</v>
      </c>
      <c r="M136" s="157">
        <f t="shared" si="38"/>
        <v>0</v>
      </c>
      <c r="N136" s="156">
        <v>0</v>
      </c>
      <c r="O136" s="156">
        <f t="shared" si="39"/>
        <v>0</v>
      </c>
      <c r="P136" s="156">
        <v>0</v>
      </c>
      <c r="Q136" s="156">
        <f t="shared" si="40"/>
        <v>0</v>
      </c>
      <c r="R136" s="157"/>
      <c r="S136" s="157" t="s">
        <v>300</v>
      </c>
      <c r="T136" s="157" t="s">
        <v>333</v>
      </c>
      <c r="U136" s="157">
        <v>1.008</v>
      </c>
      <c r="V136" s="157">
        <f t="shared" si="41"/>
        <v>7.06</v>
      </c>
      <c r="W136" s="157"/>
      <c r="X136" s="157" t="s">
        <v>301</v>
      </c>
      <c r="Y136" s="157" t="s">
        <v>302</v>
      </c>
      <c r="Z136" s="147"/>
      <c r="AA136" s="147"/>
      <c r="AB136" s="147"/>
      <c r="AC136" s="147"/>
      <c r="AD136" s="147"/>
      <c r="AE136" s="147"/>
      <c r="AF136" s="147"/>
      <c r="AG136" s="147" t="s">
        <v>1674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ht="22.5" outlineLevel="1" x14ac:dyDescent="0.2">
      <c r="A137" s="179">
        <v>114</v>
      </c>
      <c r="B137" s="180" t="s">
        <v>2417</v>
      </c>
      <c r="C137" s="189" t="s">
        <v>2418</v>
      </c>
      <c r="D137" s="181" t="s">
        <v>314</v>
      </c>
      <c r="E137" s="182">
        <v>2</v>
      </c>
      <c r="F137" s="183"/>
      <c r="G137" s="184">
        <f t="shared" si="35"/>
        <v>0</v>
      </c>
      <c r="H137" s="158"/>
      <c r="I137" s="157">
        <f t="shared" si="36"/>
        <v>0</v>
      </c>
      <c r="J137" s="158"/>
      <c r="K137" s="157">
        <f t="shared" si="37"/>
        <v>0</v>
      </c>
      <c r="L137" s="157">
        <v>21</v>
      </c>
      <c r="M137" s="157">
        <f t="shared" si="38"/>
        <v>0</v>
      </c>
      <c r="N137" s="156">
        <v>0</v>
      </c>
      <c r="O137" s="156">
        <f t="shared" si="39"/>
        <v>0</v>
      </c>
      <c r="P137" s="156">
        <v>0</v>
      </c>
      <c r="Q137" s="156">
        <f t="shared" si="40"/>
        <v>0</v>
      </c>
      <c r="R137" s="157"/>
      <c r="S137" s="157" t="s">
        <v>300</v>
      </c>
      <c r="T137" s="157" t="s">
        <v>333</v>
      </c>
      <c r="U137" s="157">
        <v>1.139</v>
      </c>
      <c r="V137" s="157">
        <f t="shared" si="41"/>
        <v>2.2799999999999998</v>
      </c>
      <c r="W137" s="157"/>
      <c r="X137" s="157" t="s">
        <v>301</v>
      </c>
      <c r="Y137" s="157" t="s">
        <v>302</v>
      </c>
      <c r="Z137" s="147"/>
      <c r="AA137" s="147"/>
      <c r="AB137" s="147"/>
      <c r="AC137" s="147"/>
      <c r="AD137" s="147"/>
      <c r="AE137" s="147"/>
      <c r="AF137" s="147"/>
      <c r="AG137" s="147" t="s">
        <v>1674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ht="22.5" outlineLevel="1" x14ac:dyDescent="0.2">
      <c r="A138" s="179">
        <v>115</v>
      </c>
      <c r="B138" s="180" t="s">
        <v>2419</v>
      </c>
      <c r="C138" s="189" t="s">
        <v>2420</v>
      </c>
      <c r="D138" s="181" t="s">
        <v>314</v>
      </c>
      <c r="E138" s="182">
        <v>8</v>
      </c>
      <c r="F138" s="183"/>
      <c r="G138" s="184">
        <f t="shared" si="35"/>
        <v>0</v>
      </c>
      <c r="H138" s="158"/>
      <c r="I138" s="157">
        <f t="shared" si="36"/>
        <v>0</v>
      </c>
      <c r="J138" s="158"/>
      <c r="K138" s="157">
        <f t="shared" si="37"/>
        <v>0</v>
      </c>
      <c r="L138" s="157">
        <v>21</v>
      </c>
      <c r="M138" s="157">
        <f t="shared" si="38"/>
        <v>0</v>
      </c>
      <c r="N138" s="156">
        <v>0</v>
      </c>
      <c r="O138" s="156">
        <f t="shared" si="39"/>
        <v>0</v>
      </c>
      <c r="P138" s="156">
        <v>0</v>
      </c>
      <c r="Q138" s="156">
        <f t="shared" si="40"/>
        <v>0</v>
      </c>
      <c r="R138" s="157"/>
      <c r="S138" s="157" t="s">
        <v>300</v>
      </c>
      <c r="T138" s="157" t="s">
        <v>333</v>
      </c>
      <c r="U138" s="157">
        <v>1.115</v>
      </c>
      <c r="V138" s="157">
        <f t="shared" si="41"/>
        <v>8.92</v>
      </c>
      <c r="W138" s="157"/>
      <c r="X138" s="157" t="s">
        <v>301</v>
      </c>
      <c r="Y138" s="157" t="s">
        <v>302</v>
      </c>
      <c r="Z138" s="147"/>
      <c r="AA138" s="147"/>
      <c r="AB138" s="147"/>
      <c r="AC138" s="147"/>
      <c r="AD138" s="147"/>
      <c r="AE138" s="147"/>
      <c r="AF138" s="147"/>
      <c r="AG138" s="147" t="s">
        <v>1674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ht="22.5" outlineLevel="1" x14ac:dyDescent="0.2">
      <c r="A139" s="179">
        <v>116</v>
      </c>
      <c r="B139" s="180" t="s">
        <v>2421</v>
      </c>
      <c r="C139" s="189" t="s">
        <v>2422</v>
      </c>
      <c r="D139" s="181" t="s">
        <v>314</v>
      </c>
      <c r="E139" s="182">
        <v>1</v>
      </c>
      <c r="F139" s="183"/>
      <c r="G139" s="184">
        <f t="shared" si="35"/>
        <v>0</v>
      </c>
      <c r="H139" s="158"/>
      <c r="I139" s="157">
        <f t="shared" si="36"/>
        <v>0</v>
      </c>
      <c r="J139" s="158"/>
      <c r="K139" s="157">
        <f t="shared" si="37"/>
        <v>0</v>
      </c>
      <c r="L139" s="157">
        <v>21</v>
      </c>
      <c r="M139" s="157">
        <f t="shared" si="38"/>
        <v>0</v>
      </c>
      <c r="N139" s="156">
        <v>0</v>
      </c>
      <c r="O139" s="156">
        <f t="shared" si="39"/>
        <v>0</v>
      </c>
      <c r="P139" s="156">
        <v>0</v>
      </c>
      <c r="Q139" s="156">
        <f t="shared" si="40"/>
        <v>0</v>
      </c>
      <c r="R139" s="157"/>
      <c r="S139" s="157" t="s">
        <v>300</v>
      </c>
      <c r="T139" s="157" t="s">
        <v>333</v>
      </c>
      <c r="U139" s="157">
        <v>1.1879999999999999</v>
      </c>
      <c r="V139" s="157">
        <f t="shared" si="41"/>
        <v>1.19</v>
      </c>
      <c r="W139" s="157"/>
      <c r="X139" s="157" t="s">
        <v>301</v>
      </c>
      <c r="Y139" s="157" t="s">
        <v>302</v>
      </c>
      <c r="Z139" s="147"/>
      <c r="AA139" s="147"/>
      <c r="AB139" s="147"/>
      <c r="AC139" s="147"/>
      <c r="AD139" s="147"/>
      <c r="AE139" s="147"/>
      <c r="AF139" s="147"/>
      <c r="AG139" s="147" t="s">
        <v>1674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1" x14ac:dyDescent="0.2">
      <c r="A140" s="179">
        <v>117</v>
      </c>
      <c r="B140" s="180" t="s">
        <v>2423</v>
      </c>
      <c r="C140" s="189" t="s">
        <v>2424</v>
      </c>
      <c r="D140" s="181" t="s">
        <v>308</v>
      </c>
      <c r="E140" s="182">
        <v>80</v>
      </c>
      <c r="F140" s="183"/>
      <c r="G140" s="184">
        <f t="shared" si="35"/>
        <v>0</v>
      </c>
      <c r="H140" s="158"/>
      <c r="I140" s="157">
        <f t="shared" si="36"/>
        <v>0</v>
      </c>
      <c r="J140" s="158"/>
      <c r="K140" s="157">
        <f t="shared" si="37"/>
        <v>0</v>
      </c>
      <c r="L140" s="157">
        <v>21</v>
      </c>
      <c r="M140" s="157">
        <f t="shared" si="38"/>
        <v>0</v>
      </c>
      <c r="N140" s="156">
        <v>0</v>
      </c>
      <c r="O140" s="156">
        <f t="shared" si="39"/>
        <v>0</v>
      </c>
      <c r="P140" s="156">
        <v>0</v>
      </c>
      <c r="Q140" s="156">
        <f t="shared" si="40"/>
        <v>0</v>
      </c>
      <c r="R140" s="157"/>
      <c r="S140" s="157" t="s">
        <v>332</v>
      </c>
      <c r="T140" s="157" t="s">
        <v>333</v>
      </c>
      <c r="U140" s="157">
        <v>3.1E-2</v>
      </c>
      <c r="V140" s="157">
        <f t="shared" si="41"/>
        <v>2.48</v>
      </c>
      <c r="W140" s="157"/>
      <c r="X140" s="157" t="s">
        <v>301</v>
      </c>
      <c r="Y140" s="157" t="s">
        <v>302</v>
      </c>
      <c r="Z140" s="147"/>
      <c r="AA140" s="147"/>
      <c r="AB140" s="147"/>
      <c r="AC140" s="147"/>
      <c r="AD140" s="147"/>
      <c r="AE140" s="147"/>
      <c r="AF140" s="147"/>
      <c r="AG140" s="147" t="s">
        <v>1674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1" x14ac:dyDescent="0.2">
      <c r="A141" s="179">
        <v>118</v>
      </c>
      <c r="B141" s="180" t="s">
        <v>2425</v>
      </c>
      <c r="C141" s="189" t="s">
        <v>2426</v>
      </c>
      <c r="D141" s="181" t="s">
        <v>0</v>
      </c>
      <c r="E141" s="182">
        <v>4872.88</v>
      </c>
      <c r="F141" s="183"/>
      <c r="G141" s="184">
        <f t="shared" si="35"/>
        <v>0</v>
      </c>
      <c r="H141" s="158"/>
      <c r="I141" s="157">
        <f t="shared" si="36"/>
        <v>0</v>
      </c>
      <c r="J141" s="158"/>
      <c r="K141" s="157">
        <f t="shared" si="37"/>
        <v>0</v>
      </c>
      <c r="L141" s="157">
        <v>21</v>
      </c>
      <c r="M141" s="157">
        <f t="shared" si="38"/>
        <v>0</v>
      </c>
      <c r="N141" s="156">
        <v>0</v>
      </c>
      <c r="O141" s="156">
        <f t="shared" si="39"/>
        <v>0</v>
      </c>
      <c r="P141" s="156">
        <v>0</v>
      </c>
      <c r="Q141" s="156">
        <f t="shared" si="40"/>
        <v>0</v>
      </c>
      <c r="R141" s="157"/>
      <c r="S141" s="157" t="s">
        <v>300</v>
      </c>
      <c r="T141" s="157" t="s">
        <v>333</v>
      </c>
      <c r="U141" s="157">
        <v>0</v>
      </c>
      <c r="V141" s="157">
        <f t="shared" si="41"/>
        <v>0</v>
      </c>
      <c r="W141" s="157"/>
      <c r="X141" s="157" t="s">
        <v>301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1674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x14ac:dyDescent="0.2">
      <c r="A142" s="163" t="s">
        <v>295</v>
      </c>
      <c r="B142" s="164" t="s">
        <v>247</v>
      </c>
      <c r="C142" s="186" t="s">
        <v>248</v>
      </c>
      <c r="D142" s="165"/>
      <c r="E142" s="166"/>
      <c r="F142" s="167"/>
      <c r="G142" s="168">
        <f>SUMIF(AG143:AG144,"&lt;&gt;NOR",G143:G144)</f>
        <v>0</v>
      </c>
      <c r="H142" s="162"/>
      <c r="I142" s="162">
        <f>SUM(I143:I144)</f>
        <v>0</v>
      </c>
      <c r="J142" s="162"/>
      <c r="K142" s="162">
        <f>SUM(K143:K144)</f>
        <v>0</v>
      </c>
      <c r="L142" s="162"/>
      <c r="M142" s="162">
        <f>SUM(M143:M144)</f>
        <v>0</v>
      </c>
      <c r="N142" s="161"/>
      <c r="O142" s="161">
        <f>SUM(O143:O144)</f>
        <v>0</v>
      </c>
      <c r="P142" s="161"/>
      <c r="Q142" s="161">
        <f>SUM(Q143:Q144)</f>
        <v>0</v>
      </c>
      <c r="R142" s="162"/>
      <c r="S142" s="162"/>
      <c r="T142" s="162"/>
      <c r="U142" s="162"/>
      <c r="V142" s="162">
        <f>SUM(V143:V144)</f>
        <v>33.15</v>
      </c>
      <c r="W142" s="162"/>
      <c r="X142" s="162"/>
      <c r="Y142" s="162"/>
      <c r="AG142" t="s">
        <v>296</v>
      </c>
    </row>
    <row r="143" spans="1:60" ht="22.5" outlineLevel="1" x14ac:dyDescent="0.2">
      <c r="A143" s="179">
        <v>119</v>
      </c>
      <c r="B143" s="180" t="s">
        <v>2427</v>
      </c>
      <c r="C143" s="189" t="s">
        <v>2428</v>
      </c>
      <c r="D143" s="181" t="s">
        <v>461</v>
      </c>
      <c r="E143" s="182">
        <v>150</v>
      </c>
      <c r="F143" s="183"/>
      <c r="G143" s="184">
        <f>ROUND(E143*F143,2)</f>
        <v>0</v>
      </c>
      <c r="H143" s="158"/>
      <c r="I143" s="157">
        <f>ROUND(E143*H143,2)</f>
        <v>0</v>
      </c>
      <c r="J143" s="158"/>
      <c r="K143" s="157">
        <f>ROUND(E143*J143,2)</f>
        <v>0</v>
      </c>
      <c r="L143" s="157">
        <v>21</v>
      </c>
      <c r="M143" s="157">
        <f>G143*(1+L143/100)</f>
        <v>0</v>
      </c>
      <c r="N143" s="156">
        <v>0</v>
      </c>
      <c r="O143" s="156">
        <f>ROUND(E143*N143,2)</f>
        <v>0</v>
      </c>
      <c r="P143" s="156">
        <v>0</v>
      </c>
      <c r="Q143" s="156">
        <f>ROUND(E143*P143,2)</f>
        <v>0</v>
      </c>
      <c r="R143" s="157"/>
      <c r="S143" s="157" t="s">
        <v>332</v>
      </c>
      <c r="T143" s="157" t="s">
        <v>333</v>
      </c>
      <c r="U143" s="157">
        <v>0.221</v>
      </c>
      <c r="V143" s="157">
        <f>ROUND(E143*U143,2)</f>
        <v>33.15</v>
      </c>
      <c r="W143" s="157"/>
      <c r="X143" s="157" t="s">
        <v>301</v>
      </c>
      <c r="Y143" s="157" t="s">
        <v>302</v>
      </c>
      <c r="Z143" s="147"/>
      <c r="AA143" s="147"/>
      <c r="AB143" s="147"/>
      <c r="AC143" s="147"/>
      <c r="AD143" s="147"/>
      <c r="AE143" s="147"/>
      <c r="AF143" s="147"/>
      <c r="AG143" s="147" t="s">
        <v>1674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2">
      <c r="A144" s="173">
        <v>120</v>
      </c>
      <c r="B144" s="174" t="s">
        <v>2429</v>
      </c>
      <c r="C144" s="187" t="s">
        <v>1433</v>
      </c>
      <c r="D144" s="175" t="s">
        <v>0</v>
      </c>
      <c r="E144" s="176">
        <v>180</v>
      </c>
      <c r="F144" s="177"/>
      <c r="G144" s="178">
        <f>ROUND(E144*F144,2)</f>
        <v>0</v>
      </c>
      <c r="H144" s="158"/>
      <c r="I144" s="157">
        <f>ROUND(E144*H144,2)</f>
        <v>0</v>
      </c>
      <c r="J144" s="158"/>
      <c r="K144" s="157">
        <f>ROUND(E144*J144,2)</f>
        <v>0</v>
      </c>
      <c r="L144" s="157">
        <v>21</v>
      </c>
      <c r="M144" s="157">
        <f>G144*(1+L144/100)</f>
        <v>0</v>
      </c>
      <c r="N144" s="156">
        <v>0</v>
      </c>
      <c r="O144" s="156">
        <f>ROUND(E144*N144,2)</f>
        <v>0</v>
      </c>
      <c r="P144" s="156">
        <v>0</v>
      </c>
      <c r="Q144" s="156">
        <f>ROUND(E144*P144,2)</f>
        <v>0</v>
      </c>
      <c r="R144" s="157"/>
      <c r="S144" s="157" t="s">
        <v>300</v>
      </c>
      <c r="T144" s="157" t="s">
        <v>333</v>
      </c>
      <c r="U144" s="157">
        <v>0</v>
      </c>
      <c r="V144" s="157">
        <f>ROUND(E144*U144,2)</f>
        <v>0</v>
      </c>
      <c r="W144" s="157"/>
      <c r="X144" s="157" t="s">
        <v>301</v>
      </c>
      <c r="Y144" s="157" t="s">
        <v>302</v>
      </c>
      <c r="Z144" s="147"/>
      <c r="AA144" s="147"/>
      <c r="AB144" s="147"/>
      <c r="AC144" s="147"/>
      <c r="AD144" s="147"/>
      <c r="AE144" s="147"/>
      <c r="AF144" s="147"/>
      <c r="AG144" s="147" t="s">
        <v>1674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33" x14ac:dyDescent="0.2">
      <c r="A145" s="3"/>
      <c r="B145" s="4"/>
      <c r="C145" s="190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AE145">
        <v>12</v>
      </c>
      <c r="AF145">
        <v>21</v>
      </c>
      <c r="AG145" t="s">
        <v>281</v>
      </c>
    </row>
    <row r="146" spans="1:33" x14ac:dyDescent="0.2">
      <c r="A146" s="150"/>
      <c r="B146" s="151" t="s">
        <v>31</v>
      </c>
      <c r="C146" s="191"/>
      <c r="D146" s="152"/>
      <c r="E146" s="153"/>
      <c r="F146" s="153"/>
      <c r="G146" s="172">
        <f>G8+G10+G23+G35+G38+G42+G73+G96+G142</f>
        <v>0</v>
      </c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AE146">
        <f>SUMIF(L7:L144,AE145,G7:G144)</f>
        <v>0</v>
      </c>
      <c r="AF146">
        <f>SUMIF(L7:L144,AF145,G7:G144)</f>
        <v>0</v>
      </c>
      <c r="AG146" t="s">
        <v>463</v>
      </c>
    </row>
    <row r="147" spans="1:33" x14ac:dyDescent="0.2">
      <c r="A147" s="3"/>
      <c r="B147" s="4"/>
      <c r="C147" s="190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33" x14ac:dyDescent="0.2">
      <c r="A148" s="3"/>
      <c r="B148" s="4"/>
      <c r="C148" s="190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33" x14ac:dyDescent="0.2">
      <c r="A149" s="260" t="s">
        <v>464</v>
      </c>
      <c r="B149" s="260"/>
      <c r="C149" s="261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33" x14ac:dyDescent="0.2">
      <c r="A150" s="262"/>
      <c r="B150" s="263"/>
      <c r="C150" s="264"/>
      <c r="D150" s="263"/>
      <c r="E150" s="263"/>
      <c r="F150" s="263"/>
      <c r="G150" s="265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AG150" t="s">
        <v>465</v>
      </c>
    </row>
    <row r="151" spans="1:33" x14ac:dyDescent="0.2">
      <c r="A151" s="266"/>
      <c r="B151" s="267"/>
      <c r="C151" s="268"/>
      <c r="D151" s="267"/>
      <c r="E151" s="267"/>
      <c r="F151" s="267"/>
      <c r="G151" s="269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33" x14ac:dyDescent="0.2">
      <c r="A152" s="266"/>
      <c r="B152" s="267"/>
      <c r="C152" s="268"/>
      <c r="D152" s="267"/>
      <c r="E152" s="267"/>
      <c r="F152" s="267"/>
      <c r="G152" s="269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33" x14ac:dyDescent="0.2">
      <c r="A153" s="266"/>
      <c r="B153" s="267"/>
      <c r="C153" s="268"/>
      <c r="D153" s="267"/>
      <c r="E153" s="267"/>
      <c r="F153" s="267"/>
      <c r="G153" s="269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spans="1:33" x14ac:dyDescent="0.2">
      <c r="A154" s="270"/>
      <c r="B154" s="271"/>
      <c r="C154" s="272"/>
      <c r="D154" s="271"/>
      <c r="E154" s="271"/>
      <c r="F154" s="271"/>
      <c r="G154" s="27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33" x14ac:dyDescent="0.2">
      <c r="A155" s="3"/>
      <c r="B155" s="4"/>
      <c r="C155" s="190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33" x14ac:dyDescent="0.2">
      <c r="C156" s="192"/>
      <c r="D156" s="10"/>
      <c r="AG156" t="s">
        <v>466</v>
      </c>
    </row>
    <row r="157" spans="1:33" x14ac:dyDescent="0.2">
      <c r="D157" s="10"/>
    </row>
    <row r="158" spans="1:33" x14ac:dyDescent="0.2">
      <c r="D158" s="10"/>
    </row>
    <row r="159" spans="1:33" x14ac:dyDescent="0.2">
      <c r="D159" s="10"/>
    </row>
    <row r="160" spans="1:33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/T9IZ06JtE//LXrGfMvBcOKk42ARhp53Ev2owtXtqDwOArGerGJR/ZJvy4j+E6cT47AXW+5z13+Rgi+uHx4SDg==" saltValue="XFDy0LSxL5VHrR61KD2GSA==" spinCount="100000" sheet="1" formatRows="0"/>
  <mergeCells count="14">
    <mergeCell ref="A150:G154"/>
    <mergeCell ref="C13:G13"/>
    <mergeCell ref="C21:G21"/>
    <mergeCell ref="C50:G50"/>
    <mergeCell ref="C52:G52"/>
    <mergeCell ref="C54:G54"/>
    <mergeCell ref="C56:G56"/>
    <mergeCell ref="C58:G58"/>
    <mergeCell ref="C60:G60"/>
    <mergeCell ref="A1:G1"/>
    <mergeCell ref="C2:G2"/>
    <mergeCell ref="C3:G3"/>
    <mergeCell ref="C4:G4"/>
    <mergeCell ref="A149:C149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28</vt:i4>
      </vt:variant>
      <vt:variant>
        <vt:lpstr>Pojmenované oblasti</vt:lpstr>
      </vt:variant>
      <vt:variant>
        <vt:i4>96</vt:i4>
      </vt:variant>
    </vt:vector>
  </HeadingPairs>
  <TitlesOfParts>
    <vt:vector size="124" baseType="lpstr">
      <vt:lpstr>Pokyny pro vyplnění</vt:lpstr>
      <vt:lpstr>Stavba</vt:lpstr>
      <vt:lpstr>VzorPolozky</vt:lpstr>
      <vt:lpstr>SO 00 00_HTU Pol</vt:lpstr>
      <vt:lpstr>SO 01_A 01_ST_A Pol</vt:lpstr>
      <vt:lpstr>SO 01_A D.1.4.1 Pol</vt:lpstr>
      <vt:lpstr>SO 01_A D.1.4.1 P1</vt:lpstr>
      <vt:lpstr>SO 01_A D.1.4.2 Pol</vt:lpstr>
      <vt:lpstr>SO 01_A D.1.4.3 Pol</vt:lpstr>
      <vt:lpstr>SO 01_A D.1.4.4 Pol</vt:lpstr>
      <vt:lpstr>SO 01_A D.1.4.5 Pol</vt:lpstr>
      <vt:lpstr>SO 01_A D.1.4.5 P1</vt:lpstr>
      <vt:lpstr>SO 01_A D.1.4.5 P2</vt:lpstr>
      <vt:lpstr>SO 01_A D.1.4.5 P3</vt:lpstr>
      <vt:lpstr>SO 01_A D.1.4.5 P4</vt:lpstr>
      <vt:lpstr>SO 01_A D.1.4.5 P5</vt:lpstr>
      <vt:lpstr>SO 01_A SO 01_INT_A Pol</vt:lpstr>
      <vt:lpstr>SO 01_B 01_ST_B Pol</vt:lpstr>
      <vt:lpstr>SO 01_B D.1.4.1 Pol</vt:lpstr>
      <vt:lpstr>SO 01_B D.1.4.2 Pol</vt:lpstr>
      <vt:lpstr>SO 01_B D.1.4.3 Pol</vt:lpstr>
      <vt:lpstr>SO 01_B D.1.4.4 Pol</vt:lpstr>
      <vt:lpstr>SO 01_B D.1.4.5 Pol</vt:lpstr>
      <vt:lpstr>SO 01_B D.1.4.5 P1</vt:lpstr>
      <vt:lpstr>SO 01_B D.1.4.5 P2</vt:lpstr>
      <vt:lpstr>SO 01_B SO 01_INT_B Pol</vt:lpstr>
      <vt:lpstr>SO 02 02_ZP Pol</vt:lpstr>
      <vt:lpstr>VRN VRN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'SO 00 00_HTU Pol'!Názvy_tisku</vt:lpstr>
      <vt:lpstr>'SO 01_A 01_ST_A Pol'!Názvy_tisku</vt:lpstr>
      <vt:lpstr>'SO 01_A D.1.4.1 P1'!Názvy_tisku</vt:lpstr>
      <vt:lpstr>'SO 01_A D.1.4.1 Pol'!Názvy_tisku</vt:lpstr>
      <vt:lpstr>'SO 01_A D.1.4.2 Pol'!Názvy_tisku</vt:lpstr>
      <vt:lpstr>'SO 01_A D.1.4.3 Pol'!Názvy_tisku</vt:lpstr>
      <vt:lpstr>'SO 01_A D.1.4.4 Pol'!Názvy_tisku</vt:lpstr>
      <vt:lpstr>'SO 01_A D.1.4.5 P1'!Názvy_tisku</vt:lpstr>
      <vt:lpstr>'SO 01_A D.1.4.5 P2'!Názvy_tisku</vt:lpstr>
      <vt:lpstr>'SO 01_A D.1.4.5 P3'!Názvy_tisku</vt:lpstr>
      <vt:lpstr>'SO 01_A D.1.4.5 P4'!Názvy_tisku</vt:lpstr>
      <vt:lpstr>'SO 01_A D.1.4.5 P5'!Názvy_tisku</vt:lpstr>
      <vt:lpstr>'SO 01_A D.1.4.5 Pol'!Názvy_tisku</vt:lpstr>
      <vt:lpstr>'SO 01_A SO 01_INT_A Pol'!Názvy_tisku</vt:lpstr>
      <vt:lpstr>'SO 01_B 01_ST_B Pol'!Názvy_tisku</vt:lpstr>
      <vt:lpstr>'SO 01_B D.1.4.1 Pol'!Názvy_tisku</vt:lpstr>
      <vt:lpstr>'SO 01_B D.1.4.2 Pol'!Názvy_tisku</vt:lpstr>
      <vt:lpstr>'SO 01_B D.1.4.3 Pol'!Názvy_tisku</vt:lpstr>
      <vt:lpstr>'SO 01_B D.1.4.4 Pol'!Názvy_tisku</vt:lpstr>
      <vt:lpstr>'SO 01_B D.1.4.5 P1'!Názvy_tisku</vt:lpstr>
      <vt:lpstr>'SO 01_B D.1.4.5 P2'!Názvy_tisku</vt:lpstr>
      <vt:lpstr>'SO 01_B D.1.4.5 Pol'!Názvy_tisku</vt:lpstr>
      <vt:lpstr>'SO 01_B SO 01_INT_B Pol'!Názvy_tisku</vt:lpstr>
      <vt:lpstr>'SO 02 02_ZP Pol'!Názvy_tisku</vt:lpstr>
      <vt:lpstr>'VRN VRN Pol'!Názvy_tisku</vt:lpstr>
      <vt:lpstr>oadresa</vt:lpstr>
      <vt:lpstr>Stavba!Objednatel</vt:lpstr>
      <vt:lpstr>Stavba!Objekt</vt:lpstr>
      <vt:lpstr>'SO 00 00_HTU Pol'!Oblast_tisku</vt:lpstr>
      <vt:lpstr>'SO 01_A 01_ST_A Pol'!Oblast_tisku</vt:lpstr>
      <vt:lpstr>'SO 01_A D.1.4.1 P1'!Oblast_tisku</vt:lpstr>
      <vt:lpstr>'SO 01_A D.1.4.1 Pol'!Oblast_tisku</vt:lpstr>
      <vt:lpstr>'SO 01_A D.1.4.2 Pol'!Oblast_tisku</vt:lpstr>
      <vt:lpstr>'SO 01_A D.1.4.3 Pol'!Oblast_tisku</vt:lpstr>
      <vt:lpstr>'SO 01_A D.1.4.4 Pol'!Oblast_tisku</vt:lpstr>
      <vt:lpstr>'SO 01_A D.1.4.5 P1'!Oblast_tisku</vt:lpstr>
      <vt:lpstr>'SO 01_A D.1.4.5 P2'!Oblast_tisku</vt:lpstr>
      <vt:lpstr>'SO 01_A D.1.4.5 P3'!Oblast_tisku</vt:lpstr>
      <vt:lpstr>'SO 01_A D.1.4.5 P4'!Oblast_tisku</vt:lpstr>
      <vt:lpstr>'SO 01_A D.1.4.5 P5'!Oblast_tisku</vt:lpstr>
      <vt:lpstr>'SO 01_A D.1.4.5 Pol'!Oblast_tisku</vt:lpstr>
      <vt:lpstr>'SO 01_A SO 01_INT_A Pol'!Oblast_tisku</vt:lpstr>
      <vt:lpstr>'SO 01_B 01_ST_B Pol'!Oblast_tisku</vt:lpstr>
      <vt:lpstr>'SO 01_B D.1.4.1 Pol'!Oblast_tisku</vt:lpstr>
      <vt:lpstr>'SO 01_B D.1.4.2 Pol'!Oblast_tisku</vt:lpstr>
      <vt:lpstr>'SO 01_B D.1.4.3 Pol'!Oblast_tisku</vt:lpstr>
      <vt:lpstr>'SO 01_B D.1.4.4 Pol'!Oblast_tisku</vt:lpstr>
      <vt:lpstr>'SO 01_B D.1.4.5 P1'!Oblast_tisku</vt:lpstr>
      <vt:lpstr>'SO 01_B D.1.4.5 P2'!Oblast_tisku</vt:lpstr>
      <vt:lpstr>'SO 01_B D.1.4.5 Pol'!Oblast_tisku</vt:lpstr>
      <vt:lpstr>'SO 01_B SO 01_INT_B Pol'!Oblast_tisku</vt:lpstr>
      <vt:lpstr>'SO 02 02_ZP Pol'!Oblast_tisku</vt:lpstr>
      <vt:lpstr>Stavba!Oblast_tisku</vt:lpstr>
      <vt:lpstr>'VRN VRN Pol'!Oblast_tisku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Lucie Szöke</dc:creator>
  <cp:lastModifiedBy>Ing. Tomáš Večeřa</cp:lastModifiedBy>
  <cp:lastPrinted>2025-04-30T04:40:31Z</cp:lastPrinted>
  <dcterms:created xsi:type="dcterms:W3CDTF">2009-04-08T07:15:50Z</dcterms:created>
  <dcterms:modified xsi:type="dcterms:W3CDTF">2025-07-01T05:15:24Z</dcterms:modified>
</cp:coreProperties>
</file>