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ůj disk\Beskydská 2+1, FM\TISK\"/>
    </mc:Choice>
  </mc:AlternateContent>
  <xr:revisionPtr revIDLastSave="0" documentId="8_{757C23EC-A06F-4F72-88F2-38B1A20556AF}" xr6:coauthVersionLast="47" xr6:coauthVersionMax="47" xr10:uidLastSave="{00000000-0000-0000-0000-000000000000}"/>
  <workbookProtection workbookAlgorithmName="SHA-512" workbookHashValue="Q7/UJ+iy8uOKNvMBja4o/oAREXy0alf/goffdYfXWi2aoXzhIimj2URbBjoFqZaxcXQ3i6FN2givnA9sQPyDJA==" workbookSaltValue="Z7G+2AYLIieMoxOJaOZNvg==" workbookSpinCount="100000" lockStructure="1"/>
  <bookViews>
    <workbookView xWindow="-1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1 Pol'!$A$1:$Y$142</definedName>
    <definedName name="_xlnm.Print_Area" localSheetId="1">Stavba!$A$1:$J$70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9" i="1" l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G43" i="1" s="1"/>
  <c r="G25" i="1" s="1"/>
  <c r="F39" i="1"/>
  <c r="I39" i="1" s="1"/>
  <c r="I43" i="1" s="1"/>
  <c r="J42" i="1" s="1"/>
  <c r="G141" i="12"/>
  <c r="BA132" i="12"/>
  <c r="BA36" i="12"/>
  <c r="BA20" i="12"/>
  <c r="BA16" i="12"/>
  <c r="G9" i="12"/>
  <c r="AE141" i="12" s="1"/>
  <c r="I9" i="12"/>
  <c r="I8" i="12" s="1"/>
  <c r="K9" i="12"/>
  <c r="K8" i="12" s="1"/>
  <c r="M9" i="12"/>
  <c r="M8" i="12" s="1"/>
  <c r="O9" i="12"/>
  <c r="O8" i="12" s="1"/>
  <c r="Q9" i="12"/>
  <c r="V9" i="12"/>
  <c r="G11" i="12"/>
  <c r="I11" i="12"/>
  <c r="K11" i="12"/>
  <c r="M11" i="12"/>
  <c r="O11" i="12"/>
  <c r="Q11" i="12"/>
  <c r="V11" i="12"/>
  <c r="G13" i="12"/>
  <c r="I13" i="12"/>
  <c r="K13" i="12"/>
  <c r="M13" i="12"/>
  <c r="O13" i="12"/>
  <c r="Q13" i="12"/>
  <c r="Q8" i="12" s="1"/>
  <c r="V13" i="12"/>
  <c r="V8" i="12" s="1"/>
  <c r="G15" i="12"/>
  <c r="G14" i="12" s="1"/>
  <c r="I15" i="12"/>
  <c r="I14" i="12" s="1"/>
  <c r="K15" i="12"/>
  <c r="K14" i="12" s="1"/>
  <c r="M15" i="12"/>
  <c r="M14" i="12" s="1"/>
  <c r="O15" i="12"/>
  <c r="O14" i="12" s="1"/>
  <c r="Q15" i="12"/>
  <c r="Q14" i="12" s="1"/>
  <c r="V15" i="12"/>
  <c r="V14" i="12" s="1"/>
  <c r="G17" i="12"/>
  <c r="M17" i="12" s="1"/>
  <c r="I17" i="12"/>
  <c r="K17" i="12"/>
  <c r="O17" i="12"/>
  <c r="Q17" i="12"/>
  <c r="V17" i="12"/>
  <c r="G18" i="12"/>
  <c r="I18" i="12"/>
  <c r="K18" i="12"/>
  <c r="M18" i="12"/>
  <c r="O18" i="12"/>
  <c r="Q18" i="12"/>
  <c r="V18" i="12"/>
  <c r="G19" i="12"/>
  <c r="I19" i="12"/>
  <c r="K19" i="12"/>
  <c r="M19" i="12"/>
  <c r="O19" i="12"/>
  <c r="Q19" i="12"/>
  <c r="V19" i="12"/>
  <c r="G21" i="12"/>
  <c r="I21" i="12"/>
  <c r="K21" i="12"/>
  <c r="M21" i="12"/>
  <c r="O21" i="12"/>
  <c r="Q21" i="12"/>
  <c r="V21" i="12"/>
  <c r="G23" i="12"/>
  <c r="I23" i="12"/>
  <c r="K23" i="12"/>
  <c r="M23" i="12"/>
  <c r="O23" i="12"/>
  <c r="Q23" i="12"/>
  <c r="G24" i="12"/>
  <c r="I24" i="12"/>
  <c r="K24" i="12"/>
  <c r="M24" i="12"/>
  <c r="O24" i="12"/>
  <c r="Q24" i="12"/>
  <c r="V24" i="12"/>
  <c r="V23" i="12" s="1"/>
  <c r="O26" i="12"/>
  <c r="Q26" i="12"/>
  <c r="V26" i="12"/>
  <c r="G27" i="12"/>
  <c r="M27" i="12" s="1"/>
  <c r="M26" i="12" s="1"/>
  <c r="I27" i="12"/>
  <c r="K27" i="12"/>
  <c r="O27" i="12"/>
  <c r="Q27" i="12"/>
  <c r="V27" i="12"/>
  <c r="G29" i="12"/>
  <c r="I29" i="12"/>
  <c r="K29" i="12"/>
  <c r="M29" i="12"/>
  <c r="O29" i="12"/>
  <c r="Q29" i="12"/>
  <c r="V29" i="12"/>
  <c r="G31" i="12"/>
  <c r="M31" i="12" s="1"/>
  <c r="I31" i="12"/>
  <c r="I26" i="12" s="1"/>
  <c r="K31" i="12"/>
  <c r="K26" i="12" s="1"/>
  <c r="O31" i="12"/>
  <c r="Q31" i="12"/>
  <c r="V31" i="12"/>
  <c r="G32" i="12"/>
  <c r="I32" i="12"/>
  <c r="K32" i="12"/>
  <c r="M32" i="12"/>
  <c r="O32" i="12"/>
  <c r="Q32" i="12"/>
  <c r="V32" i="12"/>
  <c r="G34" i="12"/>
  <c r="I34" i="12"/>
  <c r="K34" i="12"/>
  <c r="M34" i="12"/>
  <c r="O34" i="12"/>
  <c r="G35" i="12"/>
  <c r="I35" i="12"/>
  <c r="K35" i="12"/>
  <c r="M35" i="12"/>
  <c r="O35" i="12"/>
  <c r="Q35" i="12"/>
  <c r="Q34" i="12" s="1"/>
  <c r="V35" i="12"/>
  <c r="V34" i="12" s="1"/>
  <c r="K37" i="12"/>
  <c r="O37" i="12"/>
  <c r="Q37" i="12"/>
  <c r="V37" i="12"/>
  <c r="G38" i="12"/>
  <c r="M38" i="12" s="1"/>
  <c r="M37" i="12" s="1"/>
  <c r="I38" i="12"/>
  <c r="K38" i="12"/>
  <c r="O38" i="12"/>
  <c r="Q38" i="12"/>
  <c r="V38" i="12"/>
  <c r="G40" i="12"/>
  <c r="I40" i="12"/>
  <c r="K40" i="12"/>
  <c r="M40" i="12"/>
  <c r="O40" i="12"/>
  <c r="Q40" i="12"/>
  <c r="V40" i="12"/>
  <c r="G43" i="12"/>
  <c r="M43" i="12" s="1"/>
  <c r="I43" i="12"/>
  <c r="I37" i="12" s="1"/>
  <c r="K43" i="12"/>
  <c r="O43" i="12"/>
  <c r="Q43" i="12"/>
  <c r="V43" i="12"/>
  <c r="G46" i="12"/>
  <c r="I46" i="12"/>
  <c r="K46" i="12"/>
  <c r="M46" i="12"/>
  <c r="O46" i="12"/>
  <c r="Q46" i="12"/>
  <c r="V46" i="12"/>
  <c r="G48" i="12"/>
  <c r="I48" i="12"/>
  <c r="K48" i="12"/>
  <c r="M48" i="12"/>
  <c r="G49" i="12"/>
  <c r="I49" i="12"/>
  <c r="K49" i="12"/>
  <c r="M49" i="12"/>
  <c r="O49" i="12"/>
  <c r="O48" i="12" s="1"/>
  <c r="Q49" i="12"/>
  <c r="Q48" i="12" s="1"/>
  <c r="V49" i="12"/>
  <c r="V48" i="12" s="1"/>
  <c r="G53" i="12"/>
  <c r="I53" i="12"/>
  <c r="K53" i="12"/>
  <c r="M53" i="12"/>
  <c r="O53" i="12"/>
  <c r="Q53" i="12"/>
  <c r="V53" i="12"/>
  <c r="G57" i="12"/>
  <c r="I57" i="12"/>
  <c r="K57" i="12"/>
  <c r="M57" i="12"/>
  <c r="O57" i="12"/>
  <c r="Q57" i="12"/>
  <c r="V57" i="12"/>
  <c r="G58" i="12"/>
  <c r="I58" i="12"/>
  <c r="K58" i="12"/>
  <c r="M58" i="12"/>
  <c r="O58" i="12"/>
  <c r="Q58" i="12"/>
  <c r="V58" i="12"/>
  <c r="G60" i="12"/>
  <c r="G61" i="12"/>
  <c r="I61" i="12"/>
  <c r="I60" i="12" s="1"/>
  <c r="K61" i="12"/>
  <c r="K60" i="12" s="1"/>
  <c r="M61" i="12"/>
  <c r="O61" i="12"/>
  <c r="O60" i="12" s="1"/>
  <c r="Q61" i="12"/>
  <c r="Q60" i="12" s="1"/>
  <c r="V61" i="12"/>
  <c r="V60" i="12" s="1"/>
  <c r="G62" i="12"/>
  <c r="M62" i="12" s="1"/>
  <c r="I62" i="12"/>
  <c r="K62" i="12"/>
  <c r="O62" i="12"/>
  <c r="Q62" i="12"/>
  <c r="V62" i="12"/>
  <c r="G63" i="12"/>
  <c r="I63" i="12"/>
  <c r="K63" i="12"/>
  <c r="M63" i="12"/>
  <c r="O63" i="12"/>
  <c r="Q63" i="12"/>
  <c r="V63" i="12"/>
  <c r="G64" i="12"/>
  <c r="I64" i="12"/>
  <c r="K64" i="12"/>
  <c r="M64" i="12"/>
  <c r="O64" i="12"/>
  <c r="Q64" i="12"/>
  <c r="V64" i="12"/>
  <c r="G66" i="12"/>
  <c r="I66" i="12"/>
  <c r="K66" i="12"/>
  <c r="M66" i="12"/>
  <c r="O66" i="12"/>
  <c r="Q66" i="12"/>
  <c r="V66" i="12"/>
  <c r="G67" i="12"/>
  <c r="I67" i="12"/>
  <c r="K67" i="12"/>
  <c r="M67" i="12"/>
  <c r="O67" i="12"/>
  <c r="Q67" i="12"/>
  <c r="V67" i="12"/>
  <c r="G68" i="12"/>
  <c r="M68" i="12" s="1"/>
  <c r="I68" i="12"/>
  <c r="K68" i="12"/>
  <c r="O68" i="12"/>
  <c r="Q68" i="12"/>
  <c r="V68" i="12"/>
  <c r="G69" i="12"/>
  <c r="I69" i="12"/>
  <c r="K69" i="12"/>
  <c r="M69" i="12"/>
  <c r="O69" i="12"/>
  <c r="Q69" i="12"/>
  <c r="V69" i="12"/>
  <c r="G70" i="12"/>
  <c r="M70" i="12" s="1"/>
  <c r="I70" i="12"/>
  <c r="K70" i="12"/>
  <c r="O70" i="12"/>
  <c r="Q70" i="12"/>
  <c r="V70" i="12"/>
  <c r="G71" i="12"/>
  <c r="I71" i="12"/>
  <c r="K71" i="12"/>
  <c r="M71" i="12"/>
  <c r="O71" i="12"/>
  <c r="Q71" i="12"/>
  <c r="V71" i="12"/>
  <c r="G72" i="12"/>
  <c r="I72" i="12"/>
  <c r="K72" i="12"/>
  <c r="M72" i="12"/>
  <c r="O72" i="12"/>
  <c r="Q72" i="12"/>
  <c r="V72" i="12"/>
  <c r="G73" i="12"/>
  <c r="I73" i="12"/>
  <c r="K73" i="12"/>
  <c r="M73" i="12"/>
  <c r="O73" i="12"/>
  <c r="Q73" i="12"/>
  <c r="V73" i="12"/>
  <c r="G74" i="12"/>
  <c r="I74" i="12"/>
  <c r="K74" i="12"/>
  <c r="M74" i="12"/>
  <c r="O74" i="12"/>
  <c r="Q74" i="12"/>
  <c r="V74" i="12"/>
  <c r="G75" i="12"/>
  <c r="I75" i="12"/>
  <c r="K75" i="12"/>
  <c r="M75" i="12"/>
  <c r="O75" i="12"/>
  <c r="Q75" i="12"/>
  <c r="V75" i="12"/>
  <c r="G76" i="12"/>
  <c r="I76" i="12"/>
  <c r="K76" i="12"/>
  <c r="M76" i="12"/>
  <c r="O76" i="12"/>
  <c r="Q76" i="12"/>
  <c r="V76" i="12"/>
  <c r="G77" i="12"/>
  <c r="M77" i="12" s="1"/>
  <c r="I77" i="12"/>
  <c r="K77" i="12"/>
  <c r="O77" i="12"/>
  <c r="Q77" i="12"/>
  <c r="V77" i="12"/>
  <c r="G78" i="12"/>
  <c r="I78" i="12"/>
  <c r="K78" i="12"/>
  <c r="M78" i="12"/>
  <c r="O78" i="12"/>
  <c r="Q78" i="12"/>
  <c r="V78" i="12"/>
  <c r="G79" i="12"/>
  <c r="M79" i="12" s="1"/>
  <c r="I79" i="12"/>
  <c r="K79" i="12"/>
  <c r="O79" i="12"/>
  <c r="Q79" i="12"/>
  <c r="V79" i="12"/>
  <c r="G80" i="12"/>
  <c r="I80" i="12"/>
  <c r="K80" i="12"/>
  <c r="M80" i="12"/>
  <c r="O80" i="12"/>
  <c r="Q80" i="12"/>
  <c r="V80" i="12"/>
  <c r="O81" i="12"/>
  <c r="G82" i="12"/>
  <c r="I82" i="12"/>
  <c r="K82" i="12"/>
  <c r="M82" i="12"/>
  <c r="O82" i="12"/>
  <c r="Q82" i="12"/>
  <c r="Q81" i="12" s="1"/>
  <c r="V82" i="12"/>
  <c r="V81" i="12" s="1"/>
  <c r="G83" i="12"/>
  <c r="I83" i="12"/>
  <c r="K83" i="12"/>
  <c r="M83" i="12"/>
  <c r="O83" i="12"/>
  <c r="Q83" i="12"/>
  <c r="V83" i="12"/>
  <c r="G84" i="12"/>
  <c r="M84" i="12" s="1"/>
  <c r="M81" i="12" s="1"/>
  <c r="I84" i="12"/>
  <c r="K84" i="12"/>
  <c r="O84" i="12"/>
  <c r="Q84" i="12"/>
  <c r="V84" i="12"/>
  <c r="G85" i="12"/>
  <c r="I85" i="12"/>
  <c r="K85" i="12"/>
  <c r="M85" i="12"/>
  <c r="O85" i="12"/>
  <c r="Q85" i="12"/>
  <c r="V85" i="12"/>
  <c r="G86" i="12"/>
  <c r="M86" i="12" s="1"/>
  <c r="I86" i="12"/>
  <c r="I81" i="12" s="1"/>
  <c r="K86" i="12"/>
  <c r="O86" i="12"/>
  <c r="Q86" i="12"/>
  <c r="V86" i="12"/>
  <c r="G87" i="12"/>
  <c r="I87" i="12"/>
  <c r="K87" i="12"/>
  <c r="M87" i="12"/>
  <c r="O87" i="12"/>
  <c r="Q87" i="12"/>
  <c r="V87" i="12"/>
  <c r="G88" i="12"/>
  <c r="I88" i="12"/>
  <c r="K88" i="12"/>
  <c r="K81" i="12" s="1"/>
  <c r="M88" i="12"/>
  <c r="O88" i="12"/>
  <c r="Q88" i="12"/>
  <c r="V88" i="12"/>
  <c r="G89" i="12"/>
  <c r="I89" i="12"/>
  <c r="K89" i="12"/>
  <c r="M89" i="12"/>
  <c r="O89" i="12"/>
  <c r="Q89" i="12"/>
  <c r="V89" i="12"/>
  <c r="G90" i="12"/>
  <c r="I90" i="12"/>
  <c r="K90" i="12"/>
  <c r="M90" i="12"/>
  <c r="O90" i="12"/>
  <c r="Q90" i="12"/>
  <c r="V90" i="12"/>
  <c r="G91" i="12"/>
  <c r="I91" i="12"/>
  <c r="K91" i="12"/>
  <c r="M91" i="12"/>
  <c r="O91" i="12"/>
  <c r="Q91" i="12"/>
  <c r="V91" i="12"/>
  <c r="G92" i="12"/>
  <c r="I92" i="12"/>
  <c r="K92" i="12"/>
  <c r="M92" i="12"/>
  <c r="O92" i="12"/>
  <c r="Q92" i="12"/>
  <c r="V92" i="12"/>
  <c r="G93" i="12"/>
  <c r="G94" i="12"/>
  <c r="I94" i="12"/>
  <c r="I93" i="12" s="1"/>
  <c r="K94" i="12"/>
  <c r="K93" i="12" s="1"/>
  <c r="M94" i="12"/>
  <c r="O94" i="12"/>
  <c r="O93" i="12" s="1"/>
  <c r="Q94" i="12"/>
  <c r="Q93" i="12" s="1"/>
  <c r="V94" i="12"/>
  <c r="V93" i="12" s="1"/>
  <c r="G95" i="12"/>
  <c r="M95" i="12" s="1"/>
  <c r="I95" i="12"/>
  <c r="K95" i="12"/>
  <c r="O95" i="12"/>
  <c r="Q95" i="12"/>
  <c r="V95" i="12"/>
  <c r="G96" i="12"/>
  <c r="I96" i="12"/>
  <c r="K96" i="12"/>
  <c r="M96" i="12"/>
  <c r="O96" i="12"/>
  <c r="Q96" i="12"/>
  <c r="V96" i="12"/>
  <c r="G97" i="12"/>
  <c r="I97" i="12"/>
  <c r="K97" i="12"/>
  <c r="M97" i="12"/>
  <c r="O97" i="12"/>
  <c r="Q97" i="12"/>
  <c r="V97" i="12"/>
  <c r="G100" i="12"/>
  <c r="G99" i="12" s="1"/>
  <c r="I100" i="12"/>
  <c r="I99" i="12" s="1"/>
  <c r="K100" i="12"/>
  <c r="K99" i="12" s="1"/>
  <c r="M100" i="12"/>
  <c r="O100" i="12"/>
  <c r="O99" i="12" s="1"/>
  <c r="Q100" i="12"/>
  <c r="Q99" i="12" s="1"/>
  <c r="V100" i="12"/>
  <c r="V99" i="12" s="1"/>
  <c r="G102" i="12"/>
  <c r="M102" i="12" s="1"/>
  <c r="I102" i="12"/>
  <c r="K102" i="12"/>
  <c r="O102" i="12"/>
  <c r="Q102" i="12"/>
  <c r="V102" i="12"/>
  <c r="G103" i="12"/>
  <c r="I103" i="12"/>
  <c r="K103" i="12"/>
  <c r="M103" i="12"/>
  <c r="O103" i="12"/>
  <c r="Q103" i="12"/>
  <c r="V103" i="12"/>
  <c r="G104" i="12"/>
  <c r="M104" i="12" s="1"/>
  <c r="I104" i="12"/>
  <c r="K104" i="12"/>
  <c r="O104" i="12"/>
  <c r="Q104" i="12"/>
  <c r="V104" i="12"/>
  <c r="O106" i="12"/>
  <c r="Q106" i="12"/>
  <c r="V106" i="12"/>
  <c r="G107" i="12"/>
  <c r="G106" i="12" s="1"/>
  <c r="I107" i="12"/>
  <c r="I106" i="12" s="1"/>
  <c r="K107" i="12"/>
  <c r="K106" i="12" s="1"/>
  <c r="M107" i="12"/>
  <c r="M106" i="12" s="1"/>
  <c r="O107" i="12"/>
  <c r="Q107" i="12"/>
  <c r="V107" i="12"/>
  <c r="G109" i="12"/>
  <c r="G108" i="12" s="1"/>
  <c r="I109" i="12"/>
  <c r="I108" i="12" s="1"/>
  <c r="K109" i="12"/>
  <c r="K108" i="12" s="1"/>
  <c r="M109" i="12"/>
  <c r="M108" i="12" s="1"/>
  <c r="O109" i="12"/>
  <c r="O108" i="12" s="1"/>
  <c r="Q109" i="12"/>
  <c r="Q108" i="12" s="1"/>
  <c r="V109" i="12"/>
  <c r="G111" i="12"/>
  <c r="I111" i="12"/>
  <c r="K111" i="12"/>
  <c r="M111" i="12"/>
  <c r="O111" i="12"/>
  <c r="Q111" i="12"/>
  <c r="V111" i="12"/>
  <c r="G112" i="12"/>
  <c r="I112" i="12"/>
  <c r="K112" i="12"/>
  <c r="M112" i="12"/>
  <c r="O112" i="12"/>
  <c r="Q112" i="12"/>
  <c r="V112" i="12"/>
  <c r="V108" i="12" s="1"/>
  <c r="G114" i="12"/>
  <c r="M114" i="12" s="1"/>
  <c r="I114" i="12"/>
  <c r="K114" i="12"/>
  <c r="O114" i="12"/>
  <c r="Q114" i="12"/>
  <c r="V114" i="12"/>
  <c r="G115" i="12"/>
  <c r="I115" i="12"/>
  <c r="K115" i="12"/>
  <c r="M115" i="12"/>
  <c r="O115" i="12"/>
  <c r="Q115" i="12"/>
  <c r="V115" i="12"/>
  <c r="G116" i="12"/>
  <c r="M116" i="12" s="1"/>
  <c r="I116" i="12"/>
  <c r="K116" i="12"/>
  <c r="O116" i="12"/>
  <c r="Q116" i="12"/>
  <c r="V116" i="12"/>
  <c r="G117" i="12"/>
  <c r="I117" i="12"/>
  <c r="K117" i="12"/>
  <c r="M117" i="12"/>
  <c r="O117" i="12"/>
  <c r="Q117" i="12"/>
  <c r="V117" i="12"/>
  <c r="G118" i="12"/>
  <c r="I118" i="12"/>
  <c r="K118" i="12"/>
  <c r="M118" i="12"/>
  <c r="O118" i="12"/>
  <c r="G119" i="12"/>
  <c r="I119" i="12"/>
  <c r="K119" i="12"/>
  <c r="M119" i="12"/>
  <c r="O119" i="12"/>
  <c r="Q119" i="12"/>
  <c r="Q118" i="12" s="1"/>
  <c r="V119" i="12"/>
  <c r="V118" i="12" s="1"/>
  <c r="G121" i="12"/>
  <c r="I121" i="12"/>
  <c r="K121" i="12"/>
  <c r="M121" i="12"/>
  <c r="O121" i="12"/>
  <c r="Q121" i="12"/>
  <c r="V121" i="12"/>
  <c r="G122" i="12"/>
  <c r="I122" i="12"/>
  <c r="K122" i="12"/>
  <c r="M122" i="12"/>
  <c r="O122" i="12"/>
  <c r="Q122" i="12"/>
  <c r="V122" i="12"/>
  <c r="G123" i="12"/>
  <c r="I123" i="12"/>
  <c r="K123" i="12"/>
  <c r="M123" i="12"/>
  <c r="O123" i="12"/>
  <c r="Q123" i="12"/>
  <c r="V123" i="12"/>
  <c r="G124" i="12"/>
  <c r="I124" i="12"/>
  <c r="G125" i="12"/>
  <c r="I125" i="12"/>
  <c r="K125" i="12"/>
  <c r="K124" i="12" s="1"/>
  <c r="M125" i="12"/>
  <c r="M124" i="12" s="1"/>
  <c r="O125" i="12"/>
  <c r="O124" i="12" s="1"/>
  <c r="Q125" i="12"/>
  <c r="Q124" i="12" s="1"/>
  <c r="V125" i="12"/>
  <c r="V124" i="12" s="1"/>
  <c r="G126" i="12"/>
  <c r="I126" i="12"/>
  <c r="K126" i="12"/>
  <c r="M126" i="12"/>
  <c r="O126" i="12"/>
  <c r="Q126" i="12"/>
  <c r="V126" i="12"/>
  <c r="V127" i="12"/>
  <c r="G128" i="12"/>
  <c r="G127" i="12" s="1"/>
  <c r="I128" i="12"/>
  <c r="I127" i="12" s="1"/>
  <c r="K128" i="12"/>
  <c r="K127" i="12" s="1"/>
  <c r="M128" i="12"/>
  <c r="M127" i="12" s="1"/>
  <c r="O128" i="12"/>
  <c r="O127" i="12" s="1"/>
  <c r="Q128" i="12"/>
  <c r="Q127" i="12" s="1"/>
  <c r="V128" i="12"/>
  <c r="G129" i="12"/>
  <c r="I129" i="12"/>
  <c r="K129" i="12"/>
  <c r="M129" i="12"/>
  <c r="O129" i="12"/>
  <c r="Q129" i="12"/>
  <c r="V129" i="12"/>
  <c r="G131" i="12"/>
  <c r="G130" i="12" s="1"/>
  <c r="I131" i="12"/>
  <c r="K131" i="12"/>
  <c r="O131" i="12"/>
  <c r="Q131" i="12"/>
  <c r="V131" i="12"/>
  <c r="G133" i="12"/>
  <c r="I133" i="12"/>
  <c r="K133" i="12"/>
  <c r="M133" i="12"/>
  <c r="O133" i="12"/>
  <c r="Q133" i="12"/>
  <c r="V133" i="12"/>
  <c r="G134" i="12"/>
  <c r="M134" i="12" s="1"/>
  <c r="I134" i="12"/>
  <c r="I130" i="12" s="1"/>
  <c r="K134" i="12"/>
  <c r="K130" i="12" s="1"/>
  <c r="O134" i="12"/>
  <c r="Q134" i="12"/>
  <c r="V134" i="12"/>
  <c r="G135" i="12"/>
  <c r="I135" i="12"/>
  <c r="K135" i="12"/>
  <c r="M135" i="12"/>
  <c r="O135" i="12"/>
  <c r="Q135" i="12"/>
  <c r="V135" i="12"/>
  <c r="G137" i="12"/>
  <c r="I137" i="12"/>
  <c r="K137" i="12"/>
  <c r="M137" i="12"/>
  <c r="O137" i="12"/>
  <c r="O130" i="12" s="1"/>
  <c r="Q137" i="12"/>
  <c r="V137" i="12"/>
  <c r="G138" i="12"/>
  <c r="I138" i="12"/>
  <c r="K138" i="12"/>
  <c r="M138" i="12"/>
  <c r="O138" i="12"/>
  <c r="Q138" i="12"/>
  <c r="V138" i="12"/>
  <c r="G139" i="12"/>
  <c r="I139" i="12"/>
  <c r="K139" i="12"/>
  <c r="M139" i="12"/>
  <c r="O139" i="12"/>
  <c r="Q139" i="12"/>
  <c r="Q130" i="12" s="1"/>
  <c r="V139" i="12"/>
  <c r="V130" i="12" s="1"/>
  <c r="AF141" i="12"/>
  <c r="I20" i="1"/>
  <c r="I19" i="1"/>
  <c r="I18" i="1"/>
  <c r="F43" i="1"/>
  <c r="G23" i="1" s="1"/>
  <c r="H43" i="1"/>
  <c r="I42" i="1"/>
  <c r="I41" i="1"/>
  <c r="J28" i="1"/>
  <c r="J26" i="1"/>
  <c r="G38" i="1"/>
  <c r="F38" i="1"/>
  <c r="J23" i="1"/>
  <c r="J24" i="1"/>
  <c r="J25" i="1"/>
  <c r="J27" i="1"/>
  <c r="E24" i="1"/>
  <c r="G24" i="1"/>
  <c r="E26" i="1"/>
  <c r="G26" i="1"/>
  <c r="I17" i="1" l="1"/>
  <c r="I16" i="1"/>
  <c r="I70" i="1"/>
  <c r="J61" i="1" s="1"/>
  <c r="A27" i="1"/>
  <c r="M99" i="12"/>
  <c r="M60" i="12"/>
  <c r="M93" i="12"/>
  <c r="G8" i="12"/>
  <c r="G26" i="12"/>
  <c r="M131" i="12"/>
  <c r="M130" i="12" s="1"/>
  <c r="G81" i="12"/>
  <c r="G37" i="12"/>
  <c r="J39" i="1"/>
  <c r="J43" i="1" s="1"/>
  <c r="J41" i="1"/>
  <c r="I21" i="1" l="1"/>
  <c r="J53" i="1"/>
  <c r="J65" i="1"/>
  <c r="J64" i="1"/>
  <c r="J63" i="1"/>
  <c r="J55" i="1"/>
  <c r="J62" i="1"/>
  <c r="J69" i="1"/>
  <c r="J57" i="1"/>
  <c r="J54" i="1"/>
  <c r="J56" i="1"/>
  <c r="J60" i="1"/>
  <c r="J59" i="1"/>
  <c r="J58" i="1"/>
  <c r="J67" i="1"/>
  <c r="J66" i="1"/>
  <c r="J68" i="1"/>
  <c r="G28" i="1"/>
  <c r="G27" i="1" s="1"/>
  <c r="G29" i="1" s="1"/>
  <c r="A28" i="1"/>
  <c r="J7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V</author>
  </authors>
  <commentList>
    <comment ref="S6" authorId="0" shapeId="0" xr:uid="{E635EDA2-1481-4A56-9636-56DEB12E221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0F90456-FB1B-4B19-8047-550874F98D8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<sst xmlns="http://schemas.openxmlformats.org/spreadsheetml/2006/main" count="1059" uniqueCount="366">
  <si>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</si>
  <si>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</si>
  <si>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</si>
  <si>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</si>
  <si>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</si>
  <si>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</si>
  <si>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</si>
  <si>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</si>
  <si>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</si>
  <si>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</si>
  <si>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</si>
  <si>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</si>
  <si>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</si>
  <si>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</si>
  <si>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</si>
  <si>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</si>
  <si>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</si>
  <si>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</si>
  <si>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</si>
  <si>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</si>
  <si>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</si>
  <si>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</si>
  <si>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</si>
  <si>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</si>
  <si>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</si>
  <si>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</si>
  <si>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</si>
  <si>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</si>
  <si>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</si>
  <si>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</si>
  <si>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</si>
  <si>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</si>
  <si>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</si>
  <si>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</si>
  <si>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</si>
  <si>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</si>
  <si>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</si>
  <si>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</si>
  <si>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</si>
  <si>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</si>
  <si>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</si>
  <si>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</si>
  <si>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</si>
  <si>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</si>
  <si>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 xml:space="preserve">Stavební </t>
  </si>
  <si>
    <t>SO01</t>
  </si>
  <si>
    <t>Bytová jednotka 2+1</t>
  </si>
  <si>
    <t>Objekt:</t>
  </si>
  <si>
    <t>Rozpočet:</t>
  </si>
  <si>
    <t>BV007/2027</t>
  </si>
  <si>
    <t xml:space="preserve">Rekonstrukce  bytové jednodnotky 2+1 ul. Beskydská, Frýdek-Místek </t>
  </si>
  <si>
    <t>Statutární město Frýdek-Místek</t>
  </si>
  <si>
    <t>Radniční 1148</t>
  </si>
  <si>
    <t>Frýdek-Místek-Frýdek</t>
  </si>
  <si>
    <t>73801</t>
  </si>
  <si>
    <t>00296643</t>
  </si>
  <si>
    <t>CZ00296643</t>
  </si>
  <si>
    <t>Stavba</t>
  </si>
  <si>
    <t>Stavební objekt</t>
  </si>
  <si>
    <t>Celkem za stavbu</t>
  </si>
  <si>
    <t>CZK</t>
  </si>
  <si>
    <t>#POPS</t>
  </si>
  <si>
    <t xml:space="preserve">Popis stavby: BV007/2027 - Rekonstrukce  bytové jednodnotky 2+1 ul. Beskydská, Frýdek-Místek </t>
  </si>
  <si>
    <t>#POPO</t>
  </si>
  <si>
    <t>Popis objektu: SO01 - Bytová jednotka 2+1</t>
  </si>
  <si>
    <t>#POPR</t>
  </si>
  <si>
    <t xml:space="preserve">Popis rozpočtu: 1 - Stavební </t>
  </si>
  <si>
    <t>Rekapitulace dílů</t>
  </si>
  <si>
    <t>Typ dílu</t>
  </si>
  <si>
    <t>3</t>
  </si>
  <si>
    <t>Svislé a kompletní konstrukce</t>
  </si>
  <si>
    <t>61</t>
  </si>
  <si>
    <t>Úpravy povrchů vnitřní</t>
  </si>
  <si>
    <t>63</t>
  </si>
  <si>
    <t>Podlahy a podlahové konstrukce</t>
  </si>
  <si>
    <t>96</t>
  </si>
  <si>
    <t>Bourání konstrukcí</t>
  </si>
  <si>
    <t>99</t>
  </si>
  <si>
    <t>Staveništní přesun hmot</t>
  </si>
  <si>
    <t>721</t>
  </si>
  <si>
    <t>Vnitřní kanalizace</t>
  </si>
  <si>
    <t>722</t>
  </si>
  <si>
    <t>Vnitřní vodovod</t>
  </si>
  <si>
    <t>725</t>
  </si>
  <si>
    <t>Zařizovací předměty</t>
  </si>
  <si>
    <t>766</t>
  </si>
  <si>
    <t>Konstrukce truhlářské</t>
  </si>
  <si>
    <t>771</t>
  </si>
  <si>
    <t>Podlahy z dlaždic a obklady</t>
  </si>
  <si>
    <t>776</t>
  </si>
  <si>
    <t>Podlahy povlakové</t>
  </si>
  <si>
    <t>777</t>
  </si>
  <si>
    <t>Podlahy ze syntetických hmot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</si>
  <si>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</si>
  <si>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</si>
  <si>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</si>
  <si>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</si>
  <si>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</si>
  <si>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</si>
  <si>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</si>
  <si>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</si>
  <si>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</si>
  <si>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</si>
  <si>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</si>
  <si>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</si>
  <si>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</si>
  <si>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</si>
  <si>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</si>
  <si>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</si>
  <si>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</si>
  <si>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</si>
  <si>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</si>
  <si>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</si>
  <si>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</si>
  <si>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</si>
  <si>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</si>
  <si>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</si>
  <si>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</si>
  <si>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</si>
  <si>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</si>
  <si>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</si>
  <si>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</si>
  <si>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</si>
  <si>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</si>
  <si>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</si>
  <si>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</si>
  <si>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</si>
  <si>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</si>
  <si>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</si>
  <si>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</si>
  <si>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</si>
  <si>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</si>
  <si>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</si>
  <si>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</si>
  <si>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</si>
  <si>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342255022RT1</t>
  </si>
  <si>
    <t>Příčky z cihel a tvárnic nepálených příčky z příčkovek pórobetonových tloušťky 75 mm</t>
  </si>
  <si>
    <t>m2</t>
  </si>
  <si>
    <t>801-1</t>
  </si>
  <si>
    <t>RTS 26/ I</t>
  </si>
  <si>
    <t>Práce</t>
  </si>
  <si>
    <t>Běžná</t>
  </si>
  <si>
    <t>POL1_</t>
  </si>
  <si>
    <t>včetně pomocného lešení</t>
  </si>
  <si>
    <t>SPI</t>
  </si>
  <si>
    <t>342255024RT1</t>
  </si>
  <si>
    <t>Příčky z cihel a tvárnic nepálených příčky z příčkovek pórobetonových tloušťky 100 mm</t>
  </si>
  <si>
    <t>346244313R00</t>
  </si>
  <si>
    <t>Obezdívka van a WC modulů z pórobetonu tloušťky 100 mm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</si>
  <si>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</si>
  <si>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</si>
  <si>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</si>
  <si>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>611421231RT2</t>
  </si>
  <si>
    <t>Oprava vnitřních vápenných omítek stropů železobetonových rovných tvárnicových a kleneb v množství opravované plochy  v množství opravované plochy přes 5 do 10 %, štukových</t>
  </si>
  <si>
    <t>801-4</t>
  </si>
  <si>
    <t>612421231RT2</t>
  </si>
  <si>
    <t>Oprava vnitřních vápenných omítek stěn v množství opravované plochy přes 5 do 10 %,  štukových</t>
  </si>
  <si>
    <t>612471411RT2</t>
  </si>
  <si>
    <t>Tenkovrstvá úprava stěn aktivovaným štukem malta vápenná</t>
  </si>
  <si>
    <t>na rovném povrchu vnitřních stěn, pilířů, svislých panelových konstrukcí, s nejnutnějším obroušením podkladu (pemzou apod.) a oprášením,</t>
  </si>
  <si>
    <t>612481113R00</t>
  </si>
  <si>
    <t>Potažení vnitřních stěn pletivem sklotextilním , s vypnutím</t>
  </si>
  <si>
    <t>v ploše nebo pruzích na plném podkladu nebo na podkladu s dutinami (pod omítku)</t>
  </si>
  <si>
    <t>632411110RT2</t>
  </si>
  <si>
    <t>Potěr ze suchých směsí samonivelační polymercementová stěrka, pevnost v tlaku 30 MPa, tloušťky 10 mm, bez penetrace</t>
  </si>
  <si>
    <t>s rozprostřením a uhlazením</t>
  </si>
  <si>
    <t>965081712R00</t>
  </si>
  <si>
    <t>Bourání podlah z keramických dlaždic, tloušťky do 10 mm, plochy do 1 m2</t>
  </si>
  <si>
    <t>801-3</t>
  </si>
  <si>
    <t>bez podkladního lože, s jakoukoliv výplní spár</t>
  </si>
  <si>
    <t>968061125R00</t>
  </si>
  <si>
    <t>Vyvěšení nebo zavěšení dřevěných křídel dveří, plochy do 2 m2</t>
  </si>
  <si>
    <t>kus</t>
  </si>
  <si>
    <t>oken, dveří a vrat, s uložením a opětovným zavěšením po provedení stavebních změn,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</si>
  <si>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</si>
  <si>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</si>
  <si>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978059521R00</t>
  </si>
  <si>
    <t>Odsekání a odebrání obkladů stěn z obkládaček vnitřních z jakýchkoliv materiálů, plochy do 2 m2</t>
  </si>
  <si>
    <t>včetně otlučení podkladní omítky až na zdivo,</t>
  </si>
  <si>
    <t>998011004R00</t>
  </si>
  <si>
    <t>Přesun hmot pro budovy s nosnou konstrukcí zděnou výšky přes 24 do 36 m</t>
  </si>
  <si>
    <t>t</t>
  </si>
  <si>
    <t>Přesun hmot</t>
  </si>
  <si>
    <t>POL7_</t>
  </si>
  <si>
    <t>přesun hmot pro budovy občanské výstavby (JKSO 801), budovy pro bydlení (JKSO 803) budovy pro výrobu a služby (JKSO 812) s nosnou svislou konstrukcí zděnou z cihel nebo tvárnic nebo kovovou</t>
  </si>
  <si>
    <t>721171808R00</t>
  </si>
  <si>
    <t>Demontáž potrubí z novodurových trub přes D 75 mm do D 114 mm</t>
  </si>
  <si>
    <t>m</t>
  </si>
  <si>
    <t>800-721</t>
  </si>
  <si>
    <t>odpadního nebo připojovacího,</t>
  </si>
  <si>
    <t>721176102R00</t>
  </si>
  <si>
    <t>Potrubí HT připojovací vnější průměr D 40 mm, tloušťka stěny 1,8 mm, DN 40</t>
  </si>
  <si>
    <t>včetně tvarovek, objímek. Bez zednických výpomocí.</t>
  </si>
  <si>
    <t>Potrubí včetně tvarovek. Bez zednických výpomocí.</t>
  </si>
  <si>
    <t>POP</t>
  </si>
  <si>
    <t>721176103R00</t>
  </si>
  <si>
    <t>Potrubí HT připojovací vnější průměr D 50 mm, tloušťka stěny 1,8 mm, DN 50</t>
  </si>
  <si>
    <t>998721204R00</t>
  </si>
  <si>
    <t>Přesun hmot pro vnitřní kanalizaci v objektech výšky do 36 m</t>
  </si>
  <si>
    <t>50 m vodorovně, měřeno od těžiště půdorysné plochy skládky do těžiště půdorysné plochy objektu</t>
  </si>
  <si>
    <t>722172311R00</t>
  </si>
  <si>
    <t>Potrubí z plastických hmot polypropylenové potrubí PP-R, D 20 mm, s 2,8 mm, PN 16, polyfúzně svařované, včetně zednických výpomocí</t>
  </si>
  <si>
    <t>včetně tvarovek, bez zednických výpomocí</t>
  </si>
  <si>
    <t>Potrubí včetně tvarovek a zednických výpomocí.</t>
  </si>
  <si>
    <t>Včetně pomocného lešení o výšce podlahy do 1900 mm a pro zatížení do 1,5 kPa.</t>
  </si>
  <si>
    <t>722172331R00</t>
  </si>
  <si>
    <t>Potrubí z plastických hmot polypropylenové potrubí PP-R, D 20 mm, s 3,4 mm, PN 20, polyfúzně svařované, včetně zednických výpomocí</t>
  </si>
  <si>
    <t>722179191R00</t>
  </si>
  <si>
    <t>Příplatky za malý rozsah za práce malého rozsahu na zakázce do 20 m rozvodu</t>
  </si>
  <si>
    <t>soubor</t>
  </si>
  <si>
    <t>998722204R00</t>
  </si>
  <si>
    <t>Přesun hmot pro vnitřní vodovod v objektech výšky do 36 m</t>
  </si>
  <si>
    <t>vodorovně do 50 m</t>
  </si>
  <si>
    <t>725110811R00</t>
  </si>
  <si>
    <t>Demontáž klozetů splachovacích</t>
  </si>
  <si>
    <t>725119305R00</t>
  </si>
  <si>
    <t>Klozetové mísy montáž  kombinované</t>
  </si>
  <si>
    <t>725210821R00</t>
  </si>
  <si>
    <t>Demontáž umyvadel umyvadel bez výtokových armatur</t>
  </si>
  <si>
    <t>725219401R00</t>
  </si>
  <si>
    <t>Umyvadlo montáž na šrouby do zdiva</t>
  </si>
  <si>
    <t>Včetně dodání zápachové uzávěrky.</t>
  </si>
  <si>
    <t>725224138R00</t>
  </si>
  <si>
    <t>Vana ocelová, standardní, 1700 x 700 mm</t>
  </si>
  <si>
    <t>725220841R00</t>
  </si>
  <si>
    <t>Demontáž van ocelových</t>
  </si>
  <si>
    <t>725820801R00</t>
  </si>
  <si>
    <t>Demontáž baterií nástěnných do G 3/4"</t>
  </si>
  <si>
    <t>725829201R00</t>
  </si>
  <si>
    <t>Montáž baterií umyvadlových a dřezových umyvadlové a dřezové nástěnné chromové</t>
  </si>
  <si>
    <t>725839203R00</t>
  </si>
  <si>
    <t>Montáž baterie vanové nástěnné, G 1/2"</t>
  </si>
  <si>
    <t>725869101R00</t>
  </si>
  <si>
    <t>Montáž zápachové uzávěrky umyvadlové, D 32</t>
  </si>
  <si>
    <t>725869204R00</t>
  </si>
  <si>
    <t>Montáž zápachové uzávěrky dřezovýé jednoduché, D 40</t>
  </si>
  <si>
    <t>55141106R</t>
  </si>
  <si>
    <t>Ventil rohový pro vodovod, sanitu; kulový, rohový; DN 15 mm; pracovní teplota do 90 ° C; médium voda; 1/2" x 3/4"; připojení závitové</t>
  </si>
  <si>
    <t>SPCM</t>
  </si>
  <si>
    <t>Specifikace</t>
  </si>
  <si>
    <t>POL3_</t>
  </si>
  <si>
    <t>55144220R</t>
  </si>
  <si>
    <t>Baterie mechanická směšovací použití: umyvadlo; typ: stojánkový; materiál: mosaz; povrchová úprava: chrom</t>
  </si>
  <si>
    <t>RTS 23/ II</t>
  </si>
  <si>
    <t>55144222R</t>
  </si>
  <si>
    <t>Baterie mechanická směšovací použití: vana, sprcha; typ: nástěnný; materiál: mosaz; rozteč = 150 mm; povrchová úprava: chrom</t>
  </si>
  <si>
    <t>55145415R</t>
  </si>
  <si>
    <t>Baterie směšovací páková; použití: dřez; typ: nástěnný; materiál: mosaz; rozteč = 100 mm; povrchová úprava: chrom</t>
  </si>
  <si>
    <t>55161310R</t>
  </si>
  <si>
    <t>Uzávěrka zápachová DN 40; pro umyvadla; plast, mosaz</t>
  </si>
  <si>
    <t>55162420.AR</t>
  </si>
  <si>
    <t>Uzávěrka zápachová DN 40/50; podomítková, pro pračky/myčky; PE; příslušenství přip. koleno, krycí deska nerez, montážní kryt</t>
  </si>
  <si>
    <t>64214330R</t>
  </si>
  <si>
    <t>Umyvadlo keramické typ: jednoduchý; š = 550 mm; hl = 450 mm; tvar: oválný; otvor pro baterii uprostřed</t>
  </si>
  <si>
    <t>64233512R</t>
  </si>
  <si>
    <t>Mísa záchodová keramická kombinační; zabudování: stojící; tvar: oválný; splachování: hluboké; odpad: vodorovný; příslušenství: nádržka; povrchová úprava: lesklá glazura</t>
  </si>
  <si>
    <t>766812115R00</t>
  </si>
  <si>
    <t>Montáž kuchyňských linek dřevěných,  , šířky přes 2100 do 2400 mm mm</t>
  </si>
  <si>
    <t>800-766</t>
  </si>
  <si>
    <t>766812840R00</t>
  </si>
  <si>
    <t>Demontáž kuchyňských linek délky přes 1800 do 2100 mnm</t>
  </si>
  <si>
    <t>762111811RV1</t>
  </si>
  <si>
    <t>Demontáž stěn DTD</t>
  </si>
  <si>
    <t>Vlastní</t>
  </si>
  <si>
    <t>Indiv</t>
  </si>
  <si>
    <t>766002</t>
  </si>
  <si>
    <t>Dodávka a montáž potravinové skříně</t>
  </si>
  <si>
    <t>ks</t>
  </si>
  <si>
    <t>Kalkul</t>
  </si>
  <si>
    <t>76601</t>
  </si>
  <si>
    <t>Dodávka kuch. linky 2,4m vč. dřezu, digestoře z DTD 18mm</t>
  </si>
  <si>
    <t xml:space="preserve">soubor </t>
  </si>
  <si>
    <t>54914597R</t>
  </si>
  <si>
    <t>Kování stavební - prvek: klika a knoflík se štíty pro cylindrickou vložku; provedení Cr; pro vchodové dveře</t>
  </si>
  <si>
    <t>54914621R</t>
  </si>
  <si>
    <t>Kování interiérové kliky se štíty pro klíč; povrch - kliky pochromované; povrch - štíty leštěná nerez</t>
  </si>
  <si>
    <t>5533301327R</t>
  </si>
  <si>
    <t>Zárubeň kovová pro zdění; průchozí š = 800 mm; průchozí v = 1970 mm; tl. stěny = 150 mm; povrchová úprava: základní nátěr; požární odolnost: E, I, W</t>
  </si>
  <si>
    <t>61160101R</t>
  </si>
  <si>
    <t>Dveře dřevěné jednostranně otevíravé; šířka = 600 mm; výška = 1 970 mm; počet křídel: 1; povrchová úprava: lakovaný RAL; struktura povrchu: oboustranně hladká; míra zasklení: plné křídlo</t>
  </si>
  <si>
    <t>61160603R</t>
  </si>
  <si>
    <t>Dveře dřevěné jednostranně otevíravé; šířka = 800 mm; výška = 1 970 mm; počet křídel: 1; povrchová úprava: lakovaný RAL; struktura povrchu: oboustranně hladká; míra zasklení: 2/3</t>
  </si>
  <si>
    <t>61165611R</t>
  </si>
  <si>
    <t>Dveře dřevěné jednostranně otevíravé; šířka = 800 mm; výška = 1 970 mm; počet křídel: 1; povrchová úprava: CPL; struktura povrchu: oboustranně hladká; míra zasklení: plné křídlo; požární odolnost: E, I, W; 30</t>
  </si>
  <si>
    <t>771101210RT1</t>
  </si>
  <si>
    <t>Příprava podkladu pod dlažby penetrace podkladu pod dlažby</t>
  </si>
  <si>
    <t>800-771</t>
  </si>
  <si>
    <t>771575109RT0</t>
  </si>
  <si>
    <t>Montáž podlah vnitřních z dlaždic keramických 300 x 200 mm, režných nebo glazovaných, hladkých, kladených do flexibilního tmele</t>
  </si>
  <si>
    <t>59760989R</t>
  </si>
  <si>
    <t>Dlažba keramická typ: čtvercový; s glazurou (GL); dl = 298 mm; š = 298 mm; tl = 8,0 mm; nasákavost = 0,5 %; mrazuvzdorná; protiskluznost: R10</t>
  </si>
  <si>
    <t>998771204R00</t>
  </si>
  <si>
    <t>Přesun hmot pro podlahy z dlaždic v objektech výšky do 36 m</t>
  </si>
  <si>
    <t>50 m vodorovně</t>
  </si>
  <si>
    <t>776101121R00</t>
  </si>
  <si>
    <t>Přípravné práce penetrace podkladu</t>
  </si>
  <si>
    <t>800-775</t>
  </si>
  <si>
    <t>položky neobsahují žádný materiál</t>
  </si>
  <si>
    <t>776421100RU1</t>
  </si>
  <si>
    <t>Lepení soklíků PVC a napojení krytiny na stěnu lepení podlahových soklíků z PVC a vinylu včetně dodávky soklíku</t>
  </si>
  <si>
    <t>776521100RU2</t>
  </si>
  <si>
    <t>Lepení povlakových podlah z plastů  ve formě pásů z PVC, montáž včetně dodávky podlahoviny, tl. 2,0 mm</t>
  </si>
  <si>
    <t>998776204R00</t>
  </si>
  <si>
    <t>Přesun hmot pro podlahy povlakové v objektech výšky do 36 m</t>
  </si>
  <si>
    <t>777101101R00</t>
  </si>
  <si>
    <t>Příprava podkladu vysávání podlah průmyslovým vysavačem</t>
  </si>
  <si>
    <t>800-773</t>
  </si>
  <si>
    <t>781101210RT4</t>
  </si>
  <si>
    <t>Příprava podkladu pod obklady penetrace podkladu pod obklady</t>
  </si>
  <si>
    <t>Provedení penetračního nátěru včetně dodávky materiálu.</t>
  </si>
  <si>
    <t>781111121R00</t>
  </si>
  <si>
    <t>Doplňkové práce při provádění obkladů montáž lišt rohových, vanových a dilatačních</t>
  </si>
  <si>
    <t>781230121R00</t>
  </si>
  <si>
    <t>Obkládání stěn vnitřních z obkladaček keramických do tmele velikosti přes 100 x 100 do 300 x 300 mm</t>
  </si>
  <si>
    <t>hutných a polohutných, do tmele, kladených rovnoběžně s podlahou,</t>
  </si>
  <si>
    <t>23153600R</t>
  </si>
  <si>
    <t>Malta pro dlažby/obklady spárovací; š. spáry do 5 mm; pro interiér i exteriér; stěny, podlahy; báze cementová; přísada umělohmotný prášek, minerální plnivo; ruční; odolná proti vodě, mrazu; teplotní odolnost -30 až 70 °C; barva bílá</t>
  </si>
  <si>
    <t>585821389R</t>
  </si>
  <si>
    <t>Malta pro dlažby/obklady lepicí; C2 T S1; pro interiér i exteriér, vlhké prostředí; stěny, podlahy; báze cementová; odolná proti mrazu, vlhkosti; barva šedá</t>
  </si>
  <si>
    <t>kg</t>
  </si>
  <si>
    <t>597813778R</t>
  </si>
  <si>
    <t>Obklad keramický s glazurou (GL); dl = 598 mm; š = 298 mm; tl = 8,0 mm</t>
  </si>
  <si>
    <t>998781204R00</t>
  </si>
  <si>
    <t>Přesun hmot pro obklady keramické v objektech výšky do 36 m</t>
  </si>
  <si>
    <t>783225100R00</t>
  </si>
  <si>
    <t xml:space="preserve">Nátěry kov.stavebních doplňk.konstrukcí syntetické dvojnásobné + 1x email,  </t>
  </si>
  <si>
    <t>800-783</t>
  </si>
  <si>
    <t>včetně pomocného lešení.</t>
  </si>
  <si>
    <t>783322120R00</t>
  </si>
  <si>
    <t>Nátěry otopných těles syntetické ocelových radiátorrů článkových, jednonásobné s 1x emailováním</t>
  </si>
  <si>
    <t>783801811R00</t>
  </si>
  <si>
    <t xml:space="preserve">Odstranění starých nátěrů z omítek stropů, oškrabáním </t>
  </si>
  <si>
    <t>783801812R00</t>
  </si>
  <si>
    <t xml:space="preserve">Odstranění starých nátěrů z omítek stěn, oškrabáním </t>
  </si>
  <si>
    <t>784191101R00</t>
  </si>
  <si>
    <t>Příprava povrchu Penetrace (napouštění) podkladu disperzní, jednonásobná</t>
  </si>
  <si>
    <t>800-784</t>
  </si>
  <si>
    <t>784195112R00</t>
  </si>
  <si>
    <t>Malby z malířských směsí hlinkových,  , bělost 77 %, dvojnásobné</t>
  </si>
  <si>
    <t>M21000001</t>
  </si>
  <si>
    <t xml:space="preserve">Silnoproudá elektroinstalace -oprava po demontáži koupelny </t>
  </si>
  <si>
    <t xml:space="preserve">ks    </t>
  </si>
  <si>
    <t>M21000002</t>
  </si>
  <si>
    <t>Demontáž původní elektroinstalace</t>
  </si>
  <si>
    <t xml:space="preserve">hod   </t>
  </si>
  <si>
    <t>979087112R00</t>
  </si>
  <si>
    <t xml:space="preserve">Vodorovná doprava suti a vybouraných hmot nakládání suti na dopravní prostředky,  </t>
  </si>
  <si>
    <t>821-1</t>
  </si>
  <si>
    <t>Přesun suti</t>
  </si>
  <si>
    <t>POL8_</t>
  </si>
  <si>
    <t>se složením a hrubým urovnáním nebo s přeložením na jiný dopravní prostředek kromě lodi, vč. příplatku za každých dalších i započatých 1000 m přes 1000 m,</t>
  </si>
  <si>
    <t>979011111R00</t>
  </si>
  <si>
    <t>Svislá doprava suti a vybouraných hmot za prvé podlaží nad nebo pod základním podlažím</t>
  </si>
  <si>
    <t>979011121R00</t>
  </si>
  <si>
    <t>Svislá doprava suti a vybouraných hmot příplatek za každé další podlaží</t>
  </si>
  <si>
    <t>979081111RT2</t>
  </si>
  <si>
    <t>Odvoz suti a vybouraných hmot na skládku do 1 km</t>
  </si>
  <si>
    <t>Včetně naložení na dopravní prostředek a složení na skládku, bez poplatku za skládku.</t>
  </si>
  <si>
    <t>979081121RT2</t>
  </si>
  <si>
    <t>Odvoz suti a vybouraných hmot na skládku příplatek za každý další 1 km</t>
  </si>
  <si>
    <t>979082111R00</t>
  </si>
  <si>
    <t>Vnitrostaveništní doprava suti a vybouraných hmot do 10 m</t>
  </si>
  <si>
    <t>979990101R00</t>
  </si>
  <si>
    <t>Poplatek za uložení, směsi betonu a cihel,  , skupina 17 01 01 a 17 01 02 z Katalogu odpadů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</si>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</sst>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6" xfId="0" applyNumberFormat="1" applyFont="1" applyFill="1" applyBorder="1" applyAlignment="1">
      <alignment horizontal="center" vertical="center"/>
    </xf>
    <xf numFmtId="4" fontId="3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7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vertical="top" wrapText="1"/>
    </xf>
    <xf numFmtId="165" fontId="17" fillId="4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vertical="top"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03" t="s">
        <v>39</v>
      </c>
      <c r="B2" s="103"/>
      <c r="C2" s="103"/>
      <c r="D2" s="103"/>
      <c r="E2" s="103"/>
      <c r="F2" s="103"/>
      <c r="G2" s="103"/>
    </row>
  </sheetData>
  <sheetProtection algorithmName="SHA-512" hashValue="22rNFllWCniCeQyo8WC59tTKuE2GP5fGwqbD7/7YcZkUSVdP1kwKnNivy8chJ7DIcOSne92PoG2mfdoHVEv1Yg==" saltValue="qnTc7gjCr4jdvTYOtVo9L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3"/>
  <sheetViews>
    <sheetView showGridLines="0" tabSelected="1" topLeftCell="B1" zoomScaleNormal="100" zoomScaleSheetLayoutView="75" workbookViewId="0">
      <selection activeCell="D5" sqref="D5:G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6" t="s">
        <v>41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">
      <c r="A2" s="2"/>
      <c r="B2" s="111" t="s">
        <v>22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">
      <c r="A4" s="108">
        <v>3279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42</v>
      </c>
      <c r="D5" s="128" t="s">
        <v>51</v>
      </c>
      <c r="E5" s="90"/>
      <c r="F5" s="90"/>
      <c r="G5" s="90"/>
      <c r="H5" s="18" t="s">
        <v>40</v>
      </c>
      <c r="I5" s="130" t="s">
        <v>55</v>
      </c>
      <c r="J5" s="8"/>
    </row>
    <row r="6" spans="1:15" ht="15.75" customHeight="1" x14ac:dyDescent="0.2">
      <c r="A6" s="2"/>
      <c r="B6" s="28"/>
      <c r="C6" s="55"/>
      <c r="D6" s="110" t="s">
        <v>52</v>
      </c>
      <c r="E6" s="91"/>
      <c r="F6" s="91"/>
      <c r="G6" s="91"/>
      <c r="H6" s="18" t="s">
        <v>34</v>
      </c>
      <c r="I6" s="130" t="s">
        <v>56</v>
      </c>
      <c r="J6" s="8"/>
    </row>
    <row r="7" spans="1:15" ht="15.75" customHeight="1" x14ac:dyDescent="0.2">
      <c r="A7" s="2"/>
      <c r="B7" s="29"/>
      <c r="C7" s="56"/>
      <c r="D7" s="109" t="s">
        <v>54</v>
      </c>
      <c r="E7" s="129" t="s">
        <v>53</v>
      </c>
      <c r="F7" s="92"/>
      <c r="G7" s="92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5"/>
      <c r="F15" s="85"/>
      <c r="G15" s="86"/>
      <c r="H15" s="86"/>
      <c r="I15" s="86" t="s">
        <v>29</v>
      </c>
      <c r="J15" s="87"/>
    </row>
    <row r="16" spans="1:15" ht="23.25" customHeight="1" x14ac:dyDescent="0.2">
      <c r="A16" s="201" t="s">
        <v>24</v>
      </c>
      <c r="B16" s="38" t="s">
        <v>24</v>
      </c>
      <c r="C16" s="62"/>
      <c r="D16" s="63"/>
      <c r="E16" s="82"/>
      <c r="F16" s="83"/>
      <c r="G16" s="82"/>
      <c r="H16" s="83"/>
      <c r="I16" s="82">
        <f>SUMIF(F53:F69,A16,I53:I69)+SUMIF(F53:F69,"PSU",I53:I69)</f>
        <v>0</v>
      </c>
      <c r="J16" s="84"/>
    </row>
    <row r="17" spans="1:10" ht="23.25" customHeight="1" x14ac:dyDescent="0.2">
      <c r="A17" s="201" t="s">
        <v>25</v>
      </c>
      <c r="B17" s="38" t="s">
        <v>25</v>
      </c>
      <c r="C17" s="62"/>
      <c r="D17" s="63"/>
      <c r="E17" s="82"/>
      <c r="F17" s="83"/>
      <c r="G17" s="82"/>
      <c r="H17" s="83"/>
      <c r="I17" s="82">
        <f>SUMIF(F53:F69,A17,I53:I69)</f>
        <v>0</v>
      </c>
      <c r="J17" s="84"/>
    </row>
    <row r="18" spans="1:10" ht="23.25" customHeight="1" x14ac:dyDescent="0.2">
      <c r="A18" s="201" t="s">
        <v>26</v>
      </c>
      <c r="B18" s="38" t="s">
        <v>26</v>
      </c>
      <c r="C18" s="62"/>
      <c r="D18" s="63"/>
      <c r="E18" s="82"/>
      <c r="F18" s="83"/>
      <c r="G18" s="82"/>
      <c r="H18" s="83"/>
      <c r="I18" s="82">
        <f>SUMIF(F53:F69,A18,I53:I69)</f>
        <v>0</v>
      </c>
      <c r="J18" s="84"/>
    </row>
    <row r="19" spans="1:10" ht="23.25" customHeight="1" x14ac:dyDescent="0.2">
      <c r="A19" s="201" t="s">
        <v>104</v>
      </c>
      <c r="B19" s="38" t="s">
        <v>27</v>
      </c>
      <c r="C19" s="62"/>
      <c r="D19" s="63"/>
      <c r="E19" s="82"/>
      <c r="F19" s="83"/>
      <c r="G19" s="82"/>
      <c r="H19" s="83"/>
      <c r="I19" s="82">
        <f>SUMIF(F53:F69,A19,I53:I69)</f>
        <v>0</v>
      </c>
      <c r="J19" s="84"/>
    </row>
    <row r="20" spans="1:10" ht="23.25" customHeight="1" x14ac:dyDescent="0.2">
      <c r="A20" s="201" t="s">
        <v>105</v>
      </c>
      <c r="B20" s="38" t="s">
        <v>28</v>
      </c>
      <c r="C20" s="62"/>
      <c r="D20" s="63"/>
      <c r="E20" s="82"/>
      <c r="F20" s="83"/>
      <c r="G20" s="82"/>
      <c r="H20" s="83"/>
      <c r="I20" s="82">
        <f>SUMIF(F53:F69,A20,I53:I69)</f>
        <v>0</v>
      </c>
      <c r="J20" s="84"/>
    </row>
    <row r="21" spans="1:10" ht="23.25" customHeight="1" x14ac:dyDescent="0.2">
      <c r="A21" s="2"/>
      <c r="B21" s="48" t="s">
        <v>29</v>
      </c>
      <c r="C21" s="64"/>
      <c r="D21" s="65"/>
      <c r="E21" s="88"/>
      <c r="F21" s="89"/>
      <c r="G21" s="88"/>
      <c r="H21" s="89"/>
      <c r="I21" s="88">
        <f>SUM(I16:J20)</f>
        <v>0</v>
      </c>
      <c r="J21" s="98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15</v>
      </c>
      <c r="F23" s="39" t="s">
        <v>0</v>
      </c>
      <c r="G23" s="96">
        <f>ZakladDPHSniVypocet</f>
        <v>0</v>
      </c>
      <c r="H23" s="97"/>
      <c r="I23" s="97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94">
        <f>I23*E23/100</f>
        <v>0</v>
      </c>
      <c r="H24" s="95"/>
      <c r="I24" s="95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96">
        <f>ZakladDPHZaklVypocet</f>
        <v>0</v>
      </c>
      <c r="H25" s="97"/>
      <c r="I25" s="97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79">
        <f>I25*E25/100</f>
        <v>0</v>
      </c>
      <c r="H26" s="80"/>
      <c r="I26" s="80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1">
        <f>CenaCelkemBezDPH-(ZakladDPHSni+ZakladDPHZakl)</f>
        <v>0</v>
      </c>
      <c r="H27" s="81"/>
      <c r="I27" s="81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70" t="s">
        <v>23</v>
      </c>
      <c r="C28" s="171"/>
      <c r="D28" s="171"/>
      <c r="E28" s="172"/>
      <c r="F28" s="173"/>
      <c r="G28" s="174">
        <f>A27</f>
        <v>0</v>
      </c>
      <c r="H28" s="174"/>
      <c r="I28" s="174"/>
      <c r="J28" s="175" t="str">
        <f t="shared" si="0"/>
        <v>CZK</v>
      </c>
    </row>
    <row r="29" spans="1:10" ht="27.75" hidden="1" customHeight="1" thickBot="1" x14ac:dyDescent="0.25">
      <c r="A29" s="2"/>
      <c r="B29" s="170" t="s">
        <v>35</v>
      </c>
      <c r="C29" s="176"/>
      <c r="D29" s="176"/>
      <c r="E29" s="176"/>
      <c r="F29" s="177"/>
      <c r="G29" s="178">
        <f>ZakladDPHSni+DPHSni+ZakladDPHZakl+DPHZakl+Zaokrouhleni</f>
        <v>0</v>
      </c>
      <c r="H29" s="178"/>
      <c r="I29" s="178"/>
      <c r="J29" s="179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99"/>
      <c r="E34" s="100"/>
      <c r="G34" s="101"/>
      <c r="H34" s="102"/>
      <c r="I34" s="102"/>
      <c r="J34" s="25"/>
    </row>
    <row r="35" spans="1:10" ht="12.75" customHeight="1" x14ac:dyDescent="0.2">
      <c r="A35" s="2"/>
      <c r="B35" s="2"/>
      <c r="D35" s="93" t="s">
        <v>2</v>
      </c>
      <c r="E35" s="93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7" t="s">
        <v>1</v>
      </c>
      <c r="J38" s="148" t="s">
        <v>0</v>
      </c>
    </row>
    <row r="39" spans="1:10" ht="25.5" hidden="1" customHeight="1" x14ac:dyDescent="0.2">
      <c r="A39" s="138">
        <v>1</v>
      </c>
      <c r="B39" s="149" t="s">
        <v>57</v>
      </c>
      <c r="C39" s="150"/>
      <c r="D39" s="150"/>
      <c r="E39" s="150"/>
      <c r="F39" s="151">
        <f>'SO01 1 Pol'!AE141</f>
        <v>0</v>
      </c>
      <c r="G39" s="152">
        <f>'SO01 1 Pol'!AF141</f>
        <v>0</v>
      </c>
      <c r="H39" s="153"/>
      <c r="I39" s="154">
        <f>F39+G39+H39</f>
        <v>0</v>
      </c>
      <c r="J39" s="155" t="str">
        <f>IF(_xlfn.SINGLE(CenaCelkemVypocet)=0,"",I39/_xlfn.SINGLE(CenaCelkemVypocet)*100)</f>
        <v/>
      </c>
    </row>
    <row r="40" spans="1:10" ht="25.5" hidden="1" customHeight="1" x14ac:dyDescent="0.2">
      <c r="A40" s="138">
        <v>2</v>
      </c>
      <c r="B40" s="156"/>
      <c r="C40" s="157" t="s">
        <v>58</v>
      </c>
      <c r="D40" s="157"/>
      <c r="E40" s="157"/>
      <c r="F40" s="158"/>
      <c r="G40" s="159"/>
      <c r="H40" s="159"/>
      <c r="I40" s="160"/>
      <c r="J40" s="161"/>
    </row>
    <row r="41" spans="1:10" ht="25.5" hidden="1" customHeight="1" x14ac:dyDescent="0.2">
      <c r="A41" s="138">
        <v>2</v>
      </c>
      <c r="B41" s="156" t="s">
        <v>45</v>
      </c>
      <c r="C41" s="157" t="s">
        <v>46</v>
      </c>
      <c r="D41" s="157"/>
      <c r="E41" s="157"/>
      <c r="F41" s="158">
        <f>'SO01 1 Pol'!AE141</f>
        <v>0</v>
      </c>
      <c r="G41" s="159">
        <f>'SO01 1 Pol'!AF141</f>
        <v>0</v>
      </c>
      <c r="H41" s="159"/>
      <c r="I41" s="160">
        <f>F41+G41+H41</f>
        <v>0</v>
      </c>
      <c r="J41" s="161" t="str">
        <f>IF(_xlfn.SINGLE(CenaCelkemVypocet)=0,"",I41/_xlfn.SINGLE(CenaCelkemVypocet)*100)</f>
        <v/>
      </c>
    </row>
    <row r="42" spans="1:10" ht="25.5" hidden="1" customHeight="1" x14ac:dyDescent="0.2">
      <c r="A42" s="138">
        <v>3</v>
      </c>
      <c r="B42" s="162" t="s">
        <v>43</v>
      </c>
      <c r="C42" s="150" t="s">
        <v>44</v>
      </c>
      <c r="D42" s="150"/>
      <c r="E42" s="150"/>
      <c r="F42" s="163">
        <f>'SO01 1 Pol'!AE141</f>
        <v>0</v>
      </c>
      <c r="G42" s="153">
        <f>'SO01 1 Pol'!AF141</f>
        <v>0</v>
      </c>
      <c r="H42" s="153"/>
      <c r="I42" s="154">
        <f>F42+G42+H42</f>
        <v>0</v>
      </c>
      <c r="J42" s="155" t="str">
        <f>IF(_xlfn.SINGLE(CenaCelkemVypocet)=0,"",I42/_xlfn.SINGLE(CenaCelkemVypocet)*100)</f>
        <v/>
      </c>
    </row>
    <row r="43" spans="1:10" ht="25.5" hidden="1" customHeight="1" x14ac:dyDescent="0.2">
      <c r="A43" s="138"/>
      <c r="B43" s="164" t="s">
        <v>59</v>
      </c>
      <c r="C43" s="165"/>
      <c r="D43" s="165"/>
      <c r="E43" s="165"/>
      <c r="F43" s="166">
        <f>SUMIF(A39:A42,"=1",F39:F42)</f>
        <v>0</v>
      </c>
      <c r="G43" s="167">
        <f>SUMIF(A39:A42,"=1",G39:G42)</f>
        <v>0</v>
      </c>
      <c r="H43" s="167">
        <f>SUMIF(A39:A42,"=1",H39:H42)</f>
        <v>0</v>
      </c>
      <c r="I43" s="168">
        <f>SUMIF(A39:A42,"=1",I39:I42)</f>
        <v>0</v>
      </c>
      <c r="J43" s="169">
        <f>SUMIF(A39:A42,"=1",J39:J42)</f>
        <v>0</v>
      </c>
    </row>
    <row r="45" spans="1:10" x14ac:dyDescent="0.2">
      <c r="A45" t="s">
        <v>61</v>
      </c>
      <c r="B45" t="s">
        <v>62</v>
      </c>
    </row>
    <row r="46" spans="1:10" x14ac:dyDescent="0.2">
      <c r="A46" t="s">
        <v>63</v>
      </c>
      <c r="B46" t="s">
        <v>64</v>
      </c>
    </row>
    <row r="47" spans="1:10" x14ac:dyDescent="0.2">
      <c r="A47" t="s">
        <v>65</v>
      </c>
      <c r="B47" t="s">
        <v>66</v>
      </c>
    </row>
    <row r="50" spans="1:10" ht="15.75" x14ac:dyDescent="0.25">
      <c r="B50" s="180" t="s">
        <v>67</v>
      </c>
    </row>
    <row r="52" spans="1:10" ht="25.5" customHeight="1" x14ac:dyDescent="0.2">
      <c r="A52" s="182"/>
      <c r="B52" s="185" t="s">
        <v>17</v>
      </c>
      <c r="C52" s="185" t="s">
        <v>5</v>
      </c>
      <c r="D52" s="186"/>
      <c r="E52" s="186"/>
      <c r="F52" s="187" t="s">
        <v>68</v>
      </c>
      <c r="G52" s="187"/>
      <c r="H52" s="187"/>
      <c r="I52" s="187" t="s">
        <v>29</v>
      </c>
      <c r="J52" s="187" t="s">
        <v>0</v>
      </c>
    </row>
    <row r="53" spans="1:10" ht="36.75" customHeight="1" x14ac:dyDescent="0.2">
      <c r="A53" s="183"/>
      <c r="B53" s="188" t="s">
        <v>69</v>
      </c>
      <c r="C53" s="189" t="s">
        <v>70</v>
      </c>
      <c r="D53" s="190"/>
      <c r="E53" s="190"/>
      <c r="F53" s="197" t="s">
        <v>24</v>
      </c>
      <c r="G53" s="198"/>
      <c r="H53" s="198"/>
      <c r="I53" s="198">
        <f>'SO01 1 Pol'!G8</f>
        <v>0</v>
      </c>
      <c r="J53" s="194" t="str">
        <f>IF(I70=0,"",I53/I70*100)</f>
        <v/>
      </c>
    </row>
    <row r="54" spans="1:10" ht="36.75" customHeight="1" x14ac:dyDescent="0.2">
      <c r="A54" s="183"/>
      <c r="B54" s="188" t="s">
        <v>71</v>
      </c>
      <c r="C54" s="189" t="s">
        <v>72</v>
      </c>
      <c r="D54" s="190"/>
      <c r="E54" s="190"/>
      <c r="F54" s="197" t="s">
        <v>24</v>
      </c>
      <c r="G54" s="198"/>
      <c r="H54" s="198"/>
      <c r="I54" s="198">
        <f>'SO01 1 Pol'!G14</f>
        <v>0</v>
      </c>
      <c r="J54" s="194" t="str">
        <f>IF(I70=0,"",I54/I70*100)</f>
        <v/>
      </c>
    </row>
    <row r="55" spans="1:10" ht="36.75" customHeight="1" x14ac:dyDescent="0.2">
      <c r="A55" s="183"/>
      <c r="B55" s="188" t="s">
        <v>73</v>
      </c>
      <c r="C55" s="189" t="s">
        <v>74</v>
      </c>
      <c r="D55" s="190"/>
      <c r="E55" s="190"/>
      <c r="F55" s="197" t="s">
        <v>24</v>
      </c>
      <c r="G55" s="198"/>
      <c r="H55" s="198"/>
      <c r="I55" s="198">
        <f>'SO01 1 Pol'!G23</f>
        <v>0</v>
      </c>
      <c r="J55" s="194" t="str">
        <f>IF(I70=0,"",I55/I70*100)</f>
        <v/>
      </c>
    </row>
    <row r="56" spans="1:10" ht="36.75" customHeight="1" x14ac:dyDescent="0.2">
      <c r="A56" s="183"/>
      <c r="B56" s="188" t="s">
        <v>75</v>
      </c>
      <c r="C56" s="189" t="s">
        <v>76</v>
      </c>
      <c r="D56" s="190"/>
      <c r="E56" s="190"/>
      <c r="F56" s="197" t="s">
        <v>24</v>
      </c>
      <c r="G56" s="198"/>
      <c r="H56" s="198"/>
      <c r="I56" s="198">
        <f>'SO01 1 Pol'!G26</f>
        <v>0</v>
      </c>
      <c r="J56" s="194" t="str">
        <f>IF(I70=0,"",I56/I70*100)</f>
        <v/>
      </c>
    </row>
    <row r="57" spans="1:10" ht="36.75" customHeight="1" x14ac:dyDescent="0.2">
      <c r="A57" s="183"/>
      <c r="B57" s="188" t="s">
        <v>77</v>
      </c>
      <c r="C57" s="189" t="s">
        <v>78</v>
      </c>
      <c r="D57" s="190"/>
      <c r="E57" s="190"/>
      <c r="F57" s="197" t="s">
        <v>24</v>
      </c>
      <c r="G57" s="198"/>
      <c r="H57" s="198"/>
      <c r="I57" s="198">
        <f>'SO01 1 Pol'!G34</f>
        <v>0</v>
      </c>
      <c r="J57" s="194" t="str">
        <f>IF(I70=0,"",I57/I70*100)</f>
        <v/>
      </c>
    </row>
    <row r="58" spans="1:10" ht="36.75" customHeight="1" x14ac:dyDescent="0.2">
      <c r="A58" s="183"/>
      <c r="B58" s="188" t="s">
        <v>79</v>
      </c>
      <c r="C58" s="189" t="s">
        <v>80</v>
      </c>
      <c r="D58" s="190"/>
      <c r="E58" s="190"/>
      <c r="F58" s="197" t="s">
        <v>25</v>
      </c>
      <c r="G58" s="198"/>
      <c r="H58" s="198"/>
      <c r="I58" s="198">
        <f>'SO01 1 Pol'!G37</f>
        <v>0</v>
      </c>
      <c r="J58" s="194" t="str">
        <f>IF(I70=0,"",I58/I70*100)</f>
        <v/>
      </c>
    </row>
    <row r="59" spans="1:10" ht="36.75" customHeight="1" x14ac:dyDescent="0.2">
      <c r="A59" s="183"/>
      <c r="B59" s="188" t="s">
        <v>81</v>
      </c>
      <c r="C59" s="189" t="s">
        <v>82</v>
      </c>
      <c r="D59" s="190"/>
      <c r="E59" s="190"/>
      <c r="F59" s="197" t="s">
        <v>25</v>
      </c>
      <c r="G59" s="198"/>
      <c r="H59" s="198"/>
      <c r="I59" s="198">
        <f>'SO01 1 Pol'!G48</f>
        <v>0</v>
      </c>
      <c r="J59" s="194" t="str">
        <f>IF(I70=0,"",I59/I70*100)</f>
        <v/>
      </c>
    </row>
    <row r="60" spans="1:10" ht="36.75" customHeight="1" x14ac:dyDescent="0.2">
      <c r="A60" s="183"/>
      <c r="B60" s="188" t="s">
        <v>83</v>
      </c>
      <c r="C60" s="189" t="s">
        <v>84</v>
      </c>
      <c r="D60" s="190"/>
      <c r="E60" s="190"/>
      <c r="F60" s="197" t="s">
        <v>25</v>
      </c>
      <c r="G60" s="198"/>
      <c r="H60" s="198"/>
      <c r="I60" s="198">
        <f>'SO01 1 Pol'!G60</f>
        <v>0</v>
      </c>
      <c r="J60" s="194" t="str">
        <f>IF(I70=0,"",I60/I70*100)</f>
        <v/>
      </c>
    </row>
    <row r="61" spans="1:10" ht="36.75" customHeight="1" x14ac:dyDescent="0.2">
      <c r="A61" s="183"/>
      <c r="B61" s="188" t="s">
        <v>85</v>
      </c>
      <c r="C61" s="189" t="s">
        <v>86</v>
      </c>
      <c r="D61" s="190"/>
      <c r="E61" s="190"/>
      <c r="F61" s="197" t="s">
        <v>25</v>
      </c>
      <c r="G61" s="198"/>
      <c r="H61" s="198"/>
      <c r="I61" s="198">
        <f>'SO01 1 Pol'!G81</f>
        <v>0</v>
      </c>
      <c r="J61" s="194" t="str">
        <f>IF(I70=0,"",I61/I70*100)</f>
        <v/>
      </c>
    </row>
    <row r="62" spans="1:10" ht="36.75" customHeight="1" x14ac:dyDescent="0.2">
      <c r="A62" s="183"/>
      <c r="B62" s="188" t="s">
        <v>87</v>
      </c>
      <c r="C62" s="189" t="s">
        <v>88</v>
      </c>
      <c r="D62" s="190"/>
      <c r="E62" s="190"/>
      <c r="F62" s="197" t="s">
        <v>25</v>
      </c>
      <c r="G62" s="198"/>
      <c r="H62" s="198"/>
      <c r="I62" s="198">
        <f>'SO01 1 Pol'!G93</f>
        <v>0</v>
      </c>
      <c r="J62" s="194" t="str">
        <f>IF(I70=0,"",I62/I70*100)</f>
        <v/>
      </c>
    </row>
    <row r="63" spans="1:10" ht="36.75" customHeight="1" x14ac:dyDescent="0.2">
      <c r="A63" s="183"/>
      <c r="B63" s="188" t="s">
        <v>89</v>
      </c>
      <c r="C63" s="189" t="s">
        <v>90</v>
      </c>
      <c r="D63" s="190"/>
      <c r="E63" s="190"/>
      <c r="F63" s="197" t="s">
        <v>25</v>
      </c>
      <c r="G63" s="198"/>
      <c r="H63" s="198"/>
      <c r="I63" s="198">
        <f>'SO01 1 Pol'!G99</f>
        <v>0</v>
      </c>
      <c r="J63" s="194" t="str">
        <f>IF(I70=0,"",I63/I70*100)</f>
        <v/>
      </c>
    </row>
    <row r="64" spans="1:10" ht="36.75" customHeight="1" x14ac:dyDescent="0.2">
      <c r="A64" s="183"/>
      <c r="B64" s="188" t="s">
        <v>91</v>
      </c>
      <c r="C64" s="189" t="s">
        <v>92</v>
      </c>
      <c r="D64" s="190"/>
      <c r="E64" s="190"/>
      <c r="F64" s="197" t="s">
        <v>25</v>
      </c>
      <c r="G64" s="198"/>
      <c r="H64" s="198"/>
      <c r="I64" s="198">
        <f>'SO01 1 Pol'!G106</f>
        <v>0</v>
      </c>
      <c r="J64" s="194" t="str">
        <f>IF(I70=0,"",I64/I70*100)</f>
        <v/>
      </c>
    </row>
    <row r="65" spans="1:10" ht="36.75" customHeight="1" x14ac:dyDescent="0.2">
      <c r="A65" s="183"/>
      <c r="B65" s="188" t="s">
        <v>93</v>
      </c>
      <c r="C65" s="189" t="s">
        <v>94</v>
      </c>
      <c r="D65" s="190"/>
      <c r="E65" s="190"/>
      <c r="F65" s="197" t="s">
        <v>25</v>
      </c>
      <c r="G65" s="198"/>
      <c r="H65" s="198"/>
      <c r="I65" s="198">
        <f>'SO01 1 Pol'!G108</f>
        <v>0</v>
      </c>
      <c r="J65" s="194" t="str">
        <f>IF(I70=0,"",I65/I70*100)</f>
        <v/>
      </c>
    </row>
    <row r="66" spans="1:10" ht="36.75" customHeight="1" x14ac:dyDescent="0.2">
      <c r="A66" s="183"/>
      <c r="B66" s="188" t="s">
        <v>95</v>
      </c>
      <c r="C66" s="189" t="s">
        <v>96</v>
      </c>
      <c r="D66" s="190"/>
      <c r="E66" s="190"/>
      <c r="F66" s="197" t="s">
        <v>25</v>
      </c>
      <c r="G66" s="198"/>
      <c r="H66" s="198"/>
      <c r="I66" s="198">
        <f>'SO01 1 Pol'!G118</f>
        <v>0</v>
      </c>
      <c r="J66" s="194" t="str">
        <f>IF(I70=0,"",I66/I70*100)</f>
        <v/>
      </c>
    </row>
    <row r="67" spans="1:10" ht="36.75" customHeight="1" x14ac:dyDescent="0.2">
      <c r="A67" s="183"/>
      <c r="B67" s="188" t="s">
        <v>97</v>
      </c>
      <c r="C67" s="189" t="s">
        <v>98</v>
      </c>
      <c r="D67" s="190"/>
      <c r="E67" s="190"/>
      <c r="F67" s="197" t="s">
        <v>25</v>
      </c>
      <c r="G67" s="198"/>
      <c r="H67" s="198"/>
      <c r="I67" s="198">
        <f>'SO01 1 Pol'!G124</f>
        <v>0</v>
      </c>
      <c r="J67" s="194" t="str">
        <f>IF(I70=0,"",I67/I70*100)</f>
        <v/>
      </c>
    </row>
    <row r="68" spans="1:10" ht="36.75" customHeight="1" x14ac:dyDescent="0.2">
      <c r="A68" s="183"/>
      <c r="B68" s="188" t="s">
        <v>99</v>
      </c>
      <c r="C68" s="189" t="s">
        <v>100</v>
      </c>
      <c r="D68" s="190"/>
      <c r="E68" s="190"/>
      <c r="F68" s="197" t="s">
        <v>26</v>
      </c>
      <c r="G68" s="198"/>
      <c r="H68" s="198"/>
      <c r="I68" s="198">
        <f>'SO01 1 Pol'!G127</f>
        <v>0</v>
      </c>
      <c r="J68" s="194" t="str">
        <f>IF(I70=0,"",I68/I70*100)</f>
        <v/>
      </c>
    </row>
    <row r="69" spans="1:10" ht="36.75" customHeight="1" x14ac:dyDescent="0.2">
      <c r="A69" s="183"/>
      <c r="B69" s="188" t="s">
        <v>101</v>
      </c>
      <c r="C69" s="189" t="s">
        <v>102</v>
      </c>
      <c r="D69" s="190"/>
      <c r="E69" s="190"/>
      <c r="F69" s="197" t="s">
        <v>103</v>
      </c>
      <c r="G69" s="198"/>
      <c r="H69" s="198"/>
      <c r="I69" s="198">
        <f>'SO01 1 Pol'!G130</f>
        <v>0</v>
      </c>
      <c r="J69" s="194" t="str">
        <f>IF(I70=0,"",I69/I70*100)</f>
        <v/>
      </c>
    </row>
    <row r="70" spans="1:10" ht="25.5" customHeight="1" x14ac:dyDescent="0.2">
      <c r="A70" s="184"/>
      <c r="B70" s="191" t="s">
        <v>1</v>
      </c>
      <c r="C70" s="192"/>
      <c r="D70" s="193"/>
      <c r="E70" s="193"/>
      <c r="F70" s="199"/>
      <c r="G70" s="200"/>
      <c r="H70" s="200"/>
      <c r="I70" s="200">
        <f>SUM(I53:I69)</f>
        <v>0</v>
      </c>
      <c r="J70" s="195">
        <f>SUM(J53:J69)</f>
        <v>0</v>
      </c>
    </row>
    <row r="71" spans="1:10" x14ac:dyDescent="0.2">
      <c r="F71" s="137"/>
      <c r="G71" s="137"/>
      <c r="H71" s="137"/>
      <c r="I71" s="137"/>
      <c r="J71" s="196"/>
    </row>
    <row r="72" spans="1:10" x14ac:dyDescent="0.2">
      <c r="F72" s="137"/>
      <c r="G72" s="137"/>
      <c r="H72" s="137"/>
      <c r="I72" s="137"/>
      <c r="J72" s="196"/>
    </row>
    <row r="73" spans="1:10" x14ac:dyDescent="0.2">
      <c r="F73" s="137"/>
      <c r="G73" s="137"/>
      <c r="H73" s="137"/>
      <c r="I73" s="137"/>
      <c r="J73" s="196"/>
    </row>
  </sheetData>
  <sheetProtection algorithmName="SHA-512" hashValue="3qB7pgHwJS1e9EM01Mnf3HZuC6SawwKfW4uXa3ep6cueMGpD6pbBfQPGse/Djl2vV9TA0wlIMSJ5oNj6215+Qg==" saltValue="IqHW19HmOMqmJ7wod/Ofx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3">
    <mergeCell ref="C68:E68"/>
    <mergeCell ref="C69:E69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3XKes4qWaM2v41omo2o01qWpVEXaUqkz0diwin0/1pLk3s/LNXhFn/WQismSwW0FOMI58XTCalIH7jF0SP/Y5w==" saltValue="lFDGhMjwoZ17X+11ydnZo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A0F67-CC17-4792-8DAC-2854EFA8CFD6}">
  <sheetPr>
    <outlinePr summaryBelow="0"/>
  </sheetPr>
  <dimension ref="A1:BH5000"/>
  <sheetViews>
    <sheetView workbookViewId="0">
      <pane ySplit="7" topLeftCell="A8" activePane="bottomLeft" state="frozen"/>
      <selection pane="bottomLeft" activeCell="F17" sqref="F17"/>
    </sheetView>
  </sheetViews>
  <sheetFormatPr defaultRowHeight="12.75" outlineLevelRow="3" x14ac:dyDescent="0.2"/>
  <cols>
    <col min="1" max="1" width="3.42578125" customWidth="1"/>
    <col min="2" max="2" width="12.5703125" style="181" customWidth="1"/>
    <col min="3" max="3" width="63.28515625" style="18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hidden="1" customWidth="1"/>
    <col min="19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02" t="s">
        <v>106</v>
      </c>
      <c r="B1" s="202"/>
      <c r="C1" s="202"/>
      <c r="D1" s="202"/>
      <c r="E1" s="202"/>
      <c r="F1" s="202"/>
      <c r="G1" s="202"/>
      <c r="AG1" t="s">
        <v>107</v>
      </c>
    </row>
    <row r="2" spans="1:60" ht="24.95" customHeight="1" x14ac:dyDescent="0.2">
      <c r="A2" s="203" t="s">
        <v>7</v>
      </c>
      <c r="B2" s="49" t="s">
        <v>49</v>
      </c>
      <c r="C2" s="206" t="s">
        <v>50</v>
      </c>
      <c r="D2" s="204"/>
      <c r="E2" s="204"/>
      <c r="F2" s="204"/>
      <c r="G2" s="205"/>
      <c r="AG2" t="s">
        <v>108</v>
      </c>
    </row>
    <row r="3" spans="1:60" ht="24.95" customHeight="1" x14ac:dyDescent="0.2">
      <c r="A3" s="203" t="s">
        <v>8</v>
      </c>
      <c r="B3" s="49" t="s">
        <v>45</v>
      </c>
      <c r="C3" s="206" t="s">
        <v>46</v>
      </c>
      <c r="D3" s="204"/>
      <c r="E3" s="204"/>
      <c r="F3" s="204"/>
      <c r="G3" s="205"/>
      <c r="AC3" s="181" t="s">
        <v>108</v>
      </c>
      <c r="AG3" t="s">
        <v>109</v>
      </c>
    </row>
    <row r="4" spans="1:60" ht="24.95" customHeight="1" x14ac:dyDescent="0.2">
      <c r="A4" s="207" t="s">
        <v>9</v>
      </c>
      <c r="B4" s="208" t="s">
        <v>43</v>
      </c>
      <c r="C4" s="209" t="s">
        <v>44</v>
      </c>
      <c r="D4" s="210"/>
      <c r="E4" s="210"/>
      <c r="F4" s="210"/>
      <c r="G4" s="211"/>
      <c r="AG4" t="s">
        <v>110</v>
      </c>
    </row>
    <row r="5" spans="1:60" x14ac:dyDescent="0.2">
      <c r="D5" s="10"/>
    </row>
    <row r="6" spans="1:60" ht="38.25" x14ac:dyDescent="0.2">
      <c r="A6" s="213" t="s">
        <v>111</v>
      </c>
      <c r="B6" s="215" t="s">
        <v>112</v>
      </c>
      <c r="C6" s="215" t="s">
        <v>113</v>
      </c>
      <c r="D6" s="214" t="s">
        <v>114</v>
      </c>
      <c r="E6" s="213" t="s">
        <v>115</v>
      </c>
      <c r="F6" s="212" t="s">
        <v>116</v>
      </c>
      <c r="G6" s="213" t="s">
        <v>29</v>
      </c>
      <c r="H6" s="216" t="s">
        <v>30</v>
      </c>
      <c r="I6" s="216" t="s">
        <v>117</v>
      </c>
      <c r="J6" s="216" t="s">
        <v>31</v>
      </c>
      <c r="K6" s="216" t="s">
        <v>118</v>
      </c>
      <c r="L6" s="216" t="s">
        <v>119</v>
      </c>
      <c r="M6" s="216" t="s">
        <v>120</v>
      </c>
      <c r="N6" s="216" t="s">
        <v>121</v>
      </c>
      <c r="O6" s="216" t="s">
        <v>122</v>
      </c>
      <c r="P6" s="216" t="s">
        <v>123</v>
      </c>
      <c r="Q6" s="216" t="s">
        <v>124</v>
      </c>
      <c r="R6" s="216" t="s">
        <v>125</v>
      </c>
      <c r="S6" s="216" t="s">
        <v>126</v>
      </c>
      <c r="T6" s="216" t="s">
        <v>127</v>
      </c>
      <c r="U6" s="216" t="s">
        <v>128</v>
      </c>
      <c r="V6" s="216" t="s">
        <v>129</v>
      </c>
      <c r="W6" s="216" t="s">
        <v>130</v>
      </c>
      <c r="X6" s="216" t="s">
        <v>131</v>
      </c>
      <c r="Y6" s="216" t="s">
        <v>132</v>
      </c>
    </row>
    <row r="7" spans="1:60" hidden="1" x14ac:dyDescent="0.2">
      <c r="A7" s="3"/>
      <c r="B7" s="4"/>
      <c r="C7" s="4"/>
      <c r="D7" s="6"/>
      <c r="E7" s="218"/>
      <c r="F7" s="219"/>
      <c r="G7" s="219"/>
      <c r="H7" s="219"/>
      <c r="I7" s="219"/>
      <c r="J7" s="219"/>
      <c r="K7" s="219"/>
      <c r="L7" s="219"/>
      <c r="M7" s="219"/>
      <c r="N7" s="218"/>
      <c r="O7" s="218"/>
      <c r="P7" s="218"/>
      <c r="Q7" s="218"/>
      <c r="R7" s="219"/>
      <c r="S7" s="219"/>
      <c r="T7" s="219"/>
      <c r="U7" s="219"/>
      <c r="V7" s="219"/>
      <c r="W7" s="219"/>
      <c r="X7" s="219"/>
      <c r="Y7" s="219"/>
    </row>
    <row r="8" spans="1:60" x14ac:dyDescent="0.2">
      <c r="A8" s="231" t="s">
        <v>133</v>
      </c>
      <c r="B8" s="232" t="s">
        <v>69</v>
      </c>
      <c r="C8" s="258" t="s">
        <v>70</v>
      </c>
      <c r="D8" s="233"/>
      <c r="E8" s="234"/>
      <c r="F8" s="235"/>
      <c r="G8" s="235">
        <f>SUMIF(AG9:AG13,"&lt;&gt;NOR",G9:G13)</f>
        <v>0</v>
      </c>
      <c r="H8" s="235"/>
      <c r="I8" s="235">
        <f>SUM(I9:I13)</f>
        <v>0</v>
      </c>
      <c r="J8" s="235"/>
      <c r="K8" s="235">
        <f>SUM(K9:K13)</f>
        <v>0</v>
      </c>
      <c r="L8" s="235"/>
      <c r="M8" s="235">
        <f>SUM(M9:M13)</f>
        <v>0</v>
      </c>
      <c r="N8" s="234"/>
      <c r="O8" s="234">
        <f>SUM(O9:O13)</f>
        <v>1.2700000000000002</v>
      </c>
      <c r="P8" s="234"/>
      <c r="Q8" s="234">
        <f>SUM(Q9:Q13)</f>
        <v>0</v>
      </c>
      <c r="R8" s="235"/>
      <c r="S8" s="235"/>
      <c r="T8" s="236"/>
      <c r="U8" s="230"/>
      <c r="V8" s="230">
        <f>SUM(V9:V13)</f>
        <v>9.59</v>
      </c>
      <c r="W8" s="230"/>
      <c r="X8" s="230"/>
      <c r="Y8" s="230"/>
      <c r="AG8" t="s">
        <v>134</v>
      </c>
    </row>
    <row r="9" spans="1:60" outlineLevel="1" x14ac:dyDescent="0.2">
      <c r="A9" s="238">
        <v>1</v>
      </c>
      <c r="B9" s="239" t="s">
        <v>135</v>
      </c>
      <c r="C9" s="259" t="s">
        <v>136</v>
      </c>
      <c r="D9" s="240" t="s">
        <v>137</v>
      </c>
      <c r="E9" s="241">
        <v>2.3849999999999998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15</v>
      </c>
      <c r="M9" s="243">
        <f>G9*(1+L9/100)</f>
        <v>0</v>
      </c>
      <c r="N9" s="241">
        <v>5.654E-2</v>
      </c>
      <c r="O9" s="241">
        <f>ROUND(E9*N9,2)</f>
        <v>0.13</v>
      </c>
      <c r="P9" s="241">
        <v>0</v>
      </c>
      <c r="Q9" s="241">
        <f>ROUND(E9*P9,2)</f>
        <v>0</v>
      </c>
      <c r="R9" s="243" t="s">
        <v>138</v>
      </c>
      <c r="S9" s="243" t="s">
        <v>139</v>
      </c>
      <c r="T9" s="244" t="s">
        <v>139</v>
      </c>
      <c r="U9" s="228">
        <v>0.51744999999999997</v>
      </c>
      <c r="V9" s="228">
        <f>ROUND(E9*U9,2)</f>
        <v>1.23</v>
      </c>
      <c r="W9" s="228"/>
      <c r="X9" s="228" t="s">
        <v>140</v>
      </c>
      <c r="Y9" s="228" t="s">
        <v>141</v>
      </c>
      <c r="Z9" s="217"/>
      <c r="AA9" s="217"/>
      <c r="AB9" s="217"/>
      <c r="AC9" s="217"/>
      <c r="AD9" s="217"/>
      <c r="AE9" s="217"/>
      <c r="AF9" s="217"/>
      <c r="AG9" s="217" t="s">
        <v>142</v>
      </c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outlineLevel="2" x14ac:dyDescent="0.2">
      <c r="A10" s="224"/>
      <c r="B10" s="225"/>
      <c r="C10" s="260" t="s">
        <v>143</v>
      </c>
      <c r="D10" s="245"/>
      <c r="E10" s="245"/>
      <c r="F10" s="245"/>
      <c r="G10" s="245"/>
      <c r="H10" s="228"/>
      <c r="I10" s="228"/>
      <c r="J10" s="228"/>
      <c r="K10" s="228"/>
      <c r="L10" s="228"/>
      <c r="M10" s="228"/>
      <c r="N10" s="227"/>
      <c r="O10" s="227"/>
      <c r="P10" s="227"/>
      <c r="Q10" s="227"/>
      <c r="R10" s="228"/>
      <c r="S10" s="228"/>
      <c r="T10" s="228"/>
      <c r="U10" s="228"/>
      <c r="V10" s="228"/>
      <c r="W10" s="228"/>
      <c r="X10" s="228"/>
      <c r="Y10" s="228"/>
      <c r="Z10" s="217"/>
      <c r="AA10" s="217"/>
      <c r="AB10" s="217"/>
      <c r="AC10" s="217"/>
      <c r="AD10" s="217"/>
      <c r="AE10" s="217"/>
      <c r="AF10" s="217"/>
      <c r="AG10" s="217" t="s">
        <v>144</v>
      </c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</row>
    <row r="11" spans="1:60" outlineLevel="1" x14ac:dyDescent="0.2">
      <c r="A11" s="238">
        <v>2</v>
      </c>
      <c r="B11" s="239" t="s">
        <v>145</v>
      </c>
      <c r="C11" s="259" t="s">
        <v>146</v>
      </c>
      <c r="D11" s="240" t="s">
        <v>137</v>
      </c>
      <c r="E11" s="241">
        <v>14.31</v>
      </c>
      <c r="F11" s="242"/>
      <c r="G11" s="243">
        <f>ROUND(E11*F11,2)</f>
        <v>0</v>
      </c>
      <c r="H11" s="242"/>
      <c r="I11" s="243">
        <f>ROUND(E11*H11,2)</f>
        <v>0</v>
      </c>
      <c r="J11" s="242"/>
      <c r="K11" s="243">
        <f>ROUND(E11*J11,2)</f>
        <v>0</v>
      </c>
      <c r="L11" s="243">
        <v>15</v>
      </c>
      <c r="M11" s="243">
        <f>G11*(1+L11/100)</f>
        <v>0</v>
      </c>
      <c r="N11" s="241">
        <v>7.4709999999999999E-2</v>
      </c>
      <c r="O11" s="241">
        <f>ROUND(E11*N11,2)</f>
        <v>1.07</v>
      </c>
      <c r="P11" s="241">
        <v>0</v>
      </c>
      <c r="Q11" s="241">
        <f>ROUND(E11*P11,2)</f>
        <v>0</v>
      </c>
      <c r="R11" s="243" t="s">
        <v>138</v>
      </c>
      <c r="S11" s="243" t="s">
        <v>139</v>
      </c>
      <c r="T11" s="244" t="s">
        <v>139</v>
      </c>
      <c r="U11" s="228">
        <v>0.52915000000000001</v>
      </c>
      <c r="V11" s="228">
        <f>ROUND(E11*U11,2)</f>
        <v>7.57</v>
      </c>
      <c r="W11" s="228"/>
      <c r="X11" s="228" t="s">
        <v>140</v>
      </c>
      <c r="Y11" s="228" t="s">
        <v>141</v>
      </c>
      <c r="Z11" s="217"/>
      <c r="AA11" s="217"/>
      <c r="AB11" s="217"/>
      <c r="AC11" s="217"/>
      <c r="AD11" s="217"/>
      <c r="AE11" s="217"/>
      <c r="AF11" s="217"/>
      <c r="AG11" s="217" t="s">
        <v>142</v>
      </c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</row>
    <row r="12" spans="1:60" outlineLevel="2" x14ac:dyDescent="0.2">
      <c r="A12" s="224"/>
      <c r="B12" s="225"/>
      <c r="C12" s="260" t="s">
        <v>143</v>
      </c>
      <c r="D12" s="245"/>
      <c r="E12" s="245"/>
      <c r="F12" s="245"/>
      <c r="G12" s="245"/>
      <c r="H12" s="228"/>
      <c r="I12" s="228"/>
      <c r="J12" s="228"/>
      <c r="K12" s="228"/>
      <c r="L12" s="228"/>
      <c r="M12" s="228"/>
      <c r="N12" s="227"/>
      <c r="O12" s="227"/>
      <c r="P12" s="227"/>
      <c r="Q12" s="227"/>
      <c r="R12" s="228"/>
      <c r="S12" s="228"/>
      <c r="T12" s="228"/>
      <c r="U12" s="228"/>
      <c r="V12" s="228"/>
      <c r="W12" s="228"/>
      <c r="X12" s="228"/>
      <c r="Y12" s="228"/>
      <c r="Z12" s="217"/>
      <c r="AA12" s="217"/>
      <c r="AB12" s="217"/>
      <c r="AC12" s="217"/>
      <c r="AD12" s="217"/>
      <c r="AE12" s="217"/>
      <c r="AF12" s="217"/>
      <c r="AG12" s="217" t="s">
        <v>144</v>
      </c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</row>
    <row r="13" spans="1:60" outlineLevel="1" x14ac:dyDescent="0.2">
      <c r="A13" s="246">
        <v>3</v>
      </c>
      <c r="B13" s="247" t="s">
        <v>147</v>
      </c>
      <c r="C13" s="261" t="s">
        <v>148</v>
      </c>
      <c r="D13" s="248" t="s">
        <v>137</v>
      </c>
      <c r="E13" s="249">
        <v>1.02</v>
      </c>
      <c r="F13" s="250"/>
      <c r="G13" s="251">
        <f>ROUND(E13*F13,2)</f>
        <v>0</v>
      </c>
      <c r="H13" s="250"/>
      <c r="I13" s="251">
        <f>ROUND(E13*H13,2)</f>
        <v>0</v>
      </c>
      <c r="J13" s="250"/>
      <c r="K13" s="251">
        <f>ROUND(E13*J13,2)</f>
        <v>0</v>
      </c>
      <c r="L13" s="251">
        <v>15</v>
      </c>
      <c r="M13" s="251">
        <f>G13*(1+L13/100)</f>
        <v>0</v>
      </c>
      <c r="N13" s="249">
        <v>6.9809999999999997E-2</v>
      </c>
      <c r="O13" s="249">
        <f>ROUND(E13*N13,2)</f>
        <v>7.0000000000000007E-2</v>
      </c>
      <c r="P13" s="249">
        <v>0</v>
      </c>
      <c r="Q13" s="249">
        <f>ROUND(E13*P13,2)</f>
        <v>0</v>
      </c>
      <c r="R13" s="251" t="s">
        <v>138</v>
      </c>
      <c r="S13" s="251" t="s">
        <v>139</v>
      </c>
      <c r="T13" s="252" t="s">
        <v>139</v>
      </c>
      <c r="U13" s="228">
        <v>0.77700000000000002</v>
      </c>
      <c r="V13" s="228">
        <f>ROUND(E13*U13,2)</f>
        <v>0.79</v>
      </c>
      <c r="W13" s="228"/>
      <c r="X13" s="228" t="s">
        <v>140</v>
      </c>
      <c r="Y13" s="228" t="s">
        <v>141</v>
      </c>
      <c r="Z13" s="217"/>
      <c r="AA13" s="217"/>
      <c r="AB13" s="217"/>
      <c r="AC13" s="217"/>
      <c r="AD13" s="217"/>
      <c r="AE13" s="217"/>
      <c r="AF13" s="217"/>
      <c r="AG13" s="217" t="s">
        <v>142</v>
      </c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</row>
    <row r="14" spans="1:60" x14ac:dyDescent="0.2">
      <c r="A14" s="231" t="s">
        <v>133</v>
      </c>
      <c r="B14" s="232" t="s">
        <v>71</v>
      </c>
      <c r="C14" s="258" t="s">
        <v>72</v>
      </c>
      <c r="D14" s="233"/>
      <c r="E14" s="234"/>
      <c r="F14" s="235"/>
      <c r="G14" s="235">
        <f>SUMIF(AG15:AG22,"&lt;&gt;NOR",G15:G22)</f>
        <v>0</v>
      </c>
      <c r="H14" s="235"/>
      <c r="I14" s="235">
        <f>SUM(I15:I22)</f>
        <v>0</v>
      </c>
      <c r="J14" s="235"/>
      <c r="K14" s="235">
        <f>SUM(K15:K22)</f>
        <v>0</v>
      </c>
      <c r="L14" s="235"/>
      <c r="M14" s="235">
        <f>SUM(M15:M22)</f>
        <v>0</v>
      </c>
      <c r="N14" s="234"/>
      <c r="O14" s="234">
        <f>SUM(O15:O22)</f>
        <v>0.99</v>
      </c>
      <c r="P14" s="234"/>
      <c r="Q14" s="234">
        <f>SUM(Q15:Q22)</f>
        <v>0</v>
      </c>
      <c r="R14" s="235"/>
      <c r="S14" s="235"/>
      <c r="T14" s="236"/>
      <c r="U14" s="230"/>
      <c r="V14" s="230">
        <f>SUM(V15:V22)</f>
        <v>56.600000000000009</v>
      </c>
      <c r="W14" s="230"/>
      <c r="X14" s="230"/>
      <c r="Y14" s="230"/>
      <c r="AG14" t="s">
        <v>134</v>
      </c>
    </row>
    <row r="15" spans="1:60" outlineLevel="1" x14ac:dyDescent="0.2">
      <c r="A15" s="238">
        <v>4</v>
      </c>
      <c r="B15" s="239" t="s">
        <v>149</v>
      </c>
      <c r="C15" s="259" t="s">
        <v>150</v>
      </c>
      <c r="D15" s="240" t="s">
        <v>137</v>
      </c>
      <c r="E15" s="241">
        <v>8.49</v>
      </c>
      <c r="F15" s="242"/>
      <c r="G15" s="243">
        <f>ROUND(E15*F15,2)</f>
        <v>0</v>
      </c>
      <c r="H15" s="242"/>
      <c r="I15" s="243">
        <f>ROUND(E15*H15,2)</f>
        <v>0</v>
      </c>
      <c r="J15" s="242"/>
      <c r="K15" s="243">
        <f>ROUND(E15*J15,2)</f>
        <v>0</v>
      </c>
      <c r="L15" s="243">
        <v>15</v>
      </c>
      <c r="M15" s="243">
        <f>G15*(1+L15/100)</f>
        <v>0</v>
      </c>
      <c r="N15" s="241">
        <v>4.0000000000000003E-5</v>
      </c>
      <c r="O15" s="241">
        <f>ROUND(E15*N15,2)</f>
        <v>0</v>
      </c>
      <c r="P15" s="241">
        <v>0</v>
      </c>
      <c r="Q15" s="241">
        <f>ROUND(E15*P15,2)</f>
        <v>0</v>
      </c>
      <c r="R15" s="243" t="s">
        <v>138</v>
      </c>
      <c r="S15" s="243" t="s">
        <v>139</v>
      </c>
      <c r="T15" s="244" t="s">
        <v>139</v>
      </c>
      <c r="U15" s="228">
        <v>7.8E-2</v>
      </c>
      <c r="V15" s="228">
        <f>ROUND(E15*U15,2)</f>
        <v>0.66</v>
      </c>
      <c r="W15" s="228"/>
      <c r="X15" s="228" t="s">
        <v>140</v>
      </c>
      <c r="Y15" s="228" t="s">
        <v>141</v>
      </c>
      <c r="Z15" s="217"/>
      <c r="AA15" s="217"/>
      <c r="AB15" s="217"/>
      <c r="AC15" s="217"/>
      <c r="AD15" s="217"/>
      <c r="AE15" s="217"/>
      <c r="AF15" s="217"/>
      <c r="AG15" s="217" t="s">
        <v>142</v>
      </c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</row>
    <row r="16" spans="1:60" ht="22.5" outlineLevel="2" x14ac:dyDescent="0.2">
      <c r="A16" s="224"/>
      <c r="B16" s="225"/>
      <c r="C16" s="260" t="s">
        <v>151</v>
      </c>
      <c r="D16" s="245"/>
      <c r="E16" s="245"/>
      <c r="F16" s="245"/>
      <c r="G16" s="245"/>
      <c r="H16" s="228"/>
      <c r="I16" s="228"/>
      <c r="J16" s="228"/>
      <c r="K16" s="228"/>
      <c r="L16" s="228"/>
      <c r="M16" s="228"/>
      <c r="N16" s="227"/>
      <c r="O16" s="227"/>
      <c r="P16" s="227"/>
      <c r="Q16" s="227"/>
      <c r="R16" s="228"/>
      <c r="S16" s="228"/>
      <c r="T16" s="228"/>
      <c r="U16" s="228"/>
      <c r="V16" s="228"/>
      <c r="W16" s="228"/>
      <c r="X16" s="228"/>
      <c r="Y16" s="228"/>
      <c r="Z16" s="217"/>
      <c r="AA16" s="217"/>
      <c r="AB16" s="217"/>
      <c r="AC16" s="217"/>
      <c r="AD16" s="217"/>
      <c r="AE16" s="217"/>
      <c r="AF16" s="217"/>
      <c r="AG16" s="217" t="s">
        <v>144</v>
      </c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53" t="str">
        <f>C16</f>
        <v>které se zřizují před úpravami povrchu, a obalení osazených dveřních zárubní před znečištěním při úpravách povrchu nástřikem plastických maltovin včetně pozdějšího odkrytí,</v>
      </c>
      <c r="BB16" s="217"/>
      <c r="BC16" s="217"/>
      <c r="BD16" s="217"/>
      <c r="BE16" s="217"/>
      <c r="BF16" s="217"/>
      <c r="BG16" s="217"/>
      <c r="BH16" s="217"/>
    </row>
    <row r="17" spans="1:60" ht="33.75" outlineLevel="1" x14ac:dyDescent="0.2">
      <c r="A17" s="246">
        <v>5</v>
      </c>
      <c r="B17" s="247" t="s">
        <v>152</v>
      </c>
      <c r="C17" s="261" t="s">
        <v>153</v>
      </c>
      <c r="D17" s="248" t="s">
        <v>137</v>
      </c>
      <c r="E17" s="249">
        <v>51.75</v>
      </c>
      <c r="F17" s="250"/>
      <c r="G17" s="251">
        <f>ROUND(E17*F17,2)</f>
        <v>0</v>
      </c>
      <c r="H17" s="250"/>
      <c r="I17" s="251">
        <f>ROUND(E17*H17,2)</f>
        <v>0</v>
      </c>
      <c r="J17" s="250"/>
      <c r="K17" s="251">
        <f>ROUND(E17*J17,2)</f>
        <v>0</v>
      </c>
      <c r="L17" s="251">
        <v>15</v>
      </c>
      <c r="M17" s="251">
        <f>G17*(1+L17/100)</f>
        <v>0</v>
      </c>
      <c r="N17" s="249">
        <v>4.1200000000000004E-3</v>
      </c>
      <c r="O17" s="249">
        <f>ROUND(E17*N17,2)</f>
        <v>0.21</v>
      </c>
      <c r="P17" s="249">
        <v>0</v>
      </c>
      <c r="Q17" s="249">
        <f>ROUND(E17*P17,2)</f>
        <v>0</v>
      </c>
      <c r="R17" s="251" t="s">
        <v>154</v>
      </c>
      <c r="S17" s="251" t="s">
        <v>139</v>
      </c>
      <c r="T17" s="252" t="s">
        <v>139</v>
      </c>
      <c r="U17" s="228">
        <v>0.19350999999999999</v>
      </c>
      <c r="V17" s="228">
        <f>ROUND(E17*U17,2)</f>
        <v>10.01</v>
      </c>
      <c r="W17" s="228"/>
      <c r="X17" s="228" t="s">
        <v>140</v>
      </c>
      <c r="Y17" s="228" t="s">
        <v>141</v>
      </c>
      <c r="Z17" s="217"/>
      <c r="AA17" s="217"/>
      <c r="AB17" s="217"/>
      <c r="AC17" s="217"/>
      <c r="AD17" s="217"/>
      <c r="AE17" s="217"/>
      <c r="AF17" s="217"/>
      <c r="AG17" s="217" t="s">
        <v>142</v>
      </c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</row>
    <row r="18" spans="1:60" ht="22.5" outlineLevel="1" x14ac:dyDescent="0.2">
      <c r="A18" s="246">
        <v>6</v>
      </c>
      <c r="B18" s="247" t="s">
        <v>155</v>
      </c>
      <c r="C18" s="261" t="s">
        <v>156</v>
      </c>
      <c r="D18" s="248" t="s">
        <v>137</v>
      </c>
      <c r="E18" s="249">
        <v>173.94049999999999</v>
      </c>
      <c r="F18" s="250"/>
      <c r="G18" s="251">
        <f>ROUND(E18*F18,2)</f>
        <v>0</v>
      </c>
      <c r="H18" s="250"/>
      <c r="I18" s="251">
        <f>ROUND(E18*H18,2)</f>
        <v>0</v>
      </c>
      <c r="J18" s="250"/>
      <c r="K18" s="251">
        <f>ROUND(E18*J18,2)</f>
        <v>0</v>
      </c>
      <c r="L18" s="251">
        <v>15</v>
      </c>
      <c r="M18" s="251">
        <f>G18*(1+L18/100)</f>
        <v>0</v>
      </c>
      <c r="N18" s="249">
        <v>3.5500000000000002E-3</v>
      </c>
      <c r="O18" s="249">
        <f>ROUND(E18*N18,2)</f>
        <v>0.62</v>
      </c>
      <c r="P18" s="249">
        <v>0</v>
      </c>
      <c r="Q18" s="249">
        <f>ROUND(E18*P18,2)</f>
        <v>0</v>
      </c>
      <c r="R18" s="251" t="s">
        <v>154</v>
      </c>
      <c r="S18" s="251" t="s">
        <v>139</v>
      </c>
      <c r="T18" s="252" t="s">
        <v>139</v>
      </c>
      <c r="U18" s="228">
        <v>0.17016000000000001</v>
      </c>
      <c r="V18" s="228">
        <f>ROUND(E18*U18,2)</f>
        <v>29.6</v>
      </c>
      <c r="W18" s="228"/>
      <c r="X18" s="228" t="s">
        <v>140</v>
      </c>
      <c r="Y18" s="228" t="s">
        <v>141</v>
      </c>
      <c r="Z18" s="217"/>
      <c r="AA18" s="217"/>
      <c r="AB18" s="217"/>
      <c r="AC18" s="217"/>
      <c r="AD18" s="217"/>
      <c r="AE18" s="217"/>
      <c r="AF18" s="217"/>
      <c r="AG18" s="217" t="s">
        <v>142</v>
      </c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</row>
    <row r="19" spans="1:60" outlineLevel="1" x14ac:dyDescent="0.2">
      <c r="A19" s="238">
        <v>7</v>
      </c>
      <c r="B19" s="239" t="s">
        <v>157</v>
      </c>
      <c r="C19" s="259" t="s">
        <v>158</v>
      </c>
      <c r="D19" s="240" t="s">
        <v>137</v>
      </c>
      <c r="E19" s="241">
        <v>33.231000000000002</v>
      </c>
      <c r="F19" s="242"/>
      <c r="G19" s="243">
        <f>ROUND(E19*F19,2)</f>
        <v>0</v>
      </c>
      <c r="H19" s="242"/>
      <c r="I19" s="243">
        <f>ROUND(E19*H19,2)</f>
        <v>0</v>
      </c>
      <c r="J19" s="242"/>
      <c r="K19" s="243">
        <f>ROUND(E19*J19,2)</f>
        <v>0</v>
      </c>
      <c r="L19" s="243">
        <v>15</v>
      </c>
      <c r="M19" s="243">
        <f>G19*(1+L19/100)</f>
        <v>0</v>
      </c>
      <c r="N19" s="241">
        <v>4.4600000000000004E-3</v>
      </c>
      <c r="O19" s="241">
        <f>ROUND(E19*N19,2)</f>
        <v>0.15</v>
      </c>
      <c r="P19" s="241">
        <v>0</v>
      </c>
      <c r="Q19" s="241">
        <f>ROUND(E19*P19,2)</f>
        <v>0</v>
      </c>
      <c r="R19" s="243" t="s">
        <v>138</v>
      </c>
      <c r="S19" s="243" t="s">
        <v>139</v>
      </c>
      <c r="T19" s="244" t="s">
        <v>139</v>
      </c>
      <c r="U19" s="228">
        <v>0.25115999999999999</v>
      </c>
      <c r="V19" s="228">
        <f>ROUND(E19*U19,2)</f>
        <v>8.35</v>
      </c>
      <c r="W19" s="228"/>
      <c r="X19" s="228" t="s">
        <v>140</v>
      </c>
      <c r="Y19" s="228" t="s">
        <v>141</v>
      </c>
      <c r="Z19" s="217"/>
      <c r="AA19" s="217"/>
      <c r="AB19" s="217"/>
      <c r="AC19" s="217"/>
      <c r="AD19" s="217"/>
      <c r="AE19" s="217"/>
      <c r="AF19" s="217"/>
      <c r="AG19" s="217" t="s">
        <v>142</v>
      </c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</row>
    <row r="20" spans="1:60" ht="22.5" outlineLevel="2" x14ac:dyDescent="0.2">
      <c r="A20" s="224"/>
      <c r="B20" s="225"/>
      <c r="C20" s="260" t="s">
        <v>159</v>
      </c>
      <c r="D20" s="245"/>
      <c r="E20" s="245"/>
      <c r="F20" s="245"/>
      <c r="G20" s="245"/>
      <c r="H20" s="228"/>
      <c r="I20" s="228"/>
      <c r="J20" s="228"/>
      <c r="K20" s="228"/>
      <c r="L20" s="228"/>
      <c r="M20" s="228"/>
      <c r="N20" s="227"/>
      <c r="O20" s="227"/>
      <c r="P20" s="227"/>
      <c r="Q20" s="227"/>
      <c r="R20" s="228"/>
      <c r="S20" s="228"/>
      <c r="T20" s="228"/>
      <c r="U20" s="228"/>
      <c r="V20" s="228"/>
      <c r="W20" s="228"/>
      <c r="X20" s="228"/>
      <c r="Y20" s="228"/>
      <c r="Z20" s="217"/>
      <c r="AA20" s="217"/>
      <c r="AB20" s="217"/>
      <c r="AC20" s="217"/>
      <c r="AD20" s="217"/>
      <c r="AE20" s="217"/>
      <c r="AF20" s="217"/>
      <c r="AG20" s="217" t="s">
        <v>144</v>
      </c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53" t="str">
        <f>C20</f>
        <v>na rovném povrchu vnitřních stěn, pilířů, svislých panelových konstrukcí, s nejnutnějším obroušením podkladu (pemzou apod.) a oprášením,</v>
      </c>
      <c r="BB20" s="217"/>
      <c r="BC20" s="217"/>
      <c r="BD20" s="217"/>
      <c r="BE20" s="217"/>
      <c r="BF20" s="217"/>
      <c r="BG20" s="217"/>
      <c r="BH20" s="217"/>
    </row>
    <row r="21" spans="1:60" outlineLevel="1" x14ac:dyDescent="0.2">
      <c r="A21" s="238">
        <v>8</v>
      </c>
      <c r="B21" s="239" t="s">
        <v>160</v>
      </c>
      <c r="C21" s="259" t="s">
        <v>161</v>
      </c>
      <c r="D21" s="240" t="s">
        <v>137</v>
      </c>
      <c r="E21" s="241">
        <v>33.231000000000002</v>
      </c>
      <c r="F21" s="242"/>
      <c r="G21" s="243">
        <f>ROUND(E21*F21,2)</f>
        <v>0</v>
      </c>
      <c r="H21" s="242"/>
      <c r="I21" s="243">
        <f>ROUND(E21*H21,2)</f>
        <v>0</v>
      </c>
      <c r="J21" s="242"/>
      <c r="K21" s="243">
        <f>ROUND(E21*J21,2)</f>
        <v>0</v>
      </c>
      <c r="L21" s="243">
        <v>15</v>
      </c>
      <c r="M21" s="243">
        <f>G21*(1+L21/100)</f>
        <v>0</v>
      </c>
      <c r="N21" s="241">
        <v>3.4000000000000002E-4</v>
      </c>
      <c r="O21" s="241">
        <f>ROUND(E21*N21,2)</f>
        <v>0.01</v>
      </c>
      <c r="P21" s="241">
        <v>0</v>
      </c>
      <c r="Q21" s="241">
        <f>ROUND(E21*P21,2)</f>
        <v>0</v>
      </c>
      <c r="R21" s="243" t="s">
        <v>138</v>
      </c>
      <c r="S21" s="243" t="s">
        <v>139</v>
      </c>
      <c r="T21" s="244" t="s">
        <v>139</v>
      </c>
      <c r="U21" s="228">
        <v>0.24</v>
      </c>
      <c r="V21" s="228">
        <f>ROUND(E21*U21,2)</f>
        <v>7.98</v>
      </c>
      <c r="W21" s="228"/>
      <c r="X21" s="228" t="s">
        <v>140</v>
      </c>
      <c r="Y21" s="228" t="s">
        <v>141</v>
      </c>
      <c r="Z21" s="217"/>
      <c r="AA21" s="217"/>
      <c r="AB21" s="217"/>
      <c r="AC21" s="217"/>
      <c r="AD21" s="217"/>
      <c r="AE21" s="217"/>
      <c r="AF21" s="217"/>
      <c r="AG21" s="217" t="s">
        <v>142</v>
      </c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</row>
    <row r="22" spans="1:60" outlineLevel="2" x14ac:dyDescent="0.2">
      <c r="A22" s="224"/>
      <c r="B22" s="225"/>
      <c r="C22" s="260" t="s">
        <v>162</v>
      </c>
      <c r="D22" s="245"/>
      <c r="E22" s="245"/>
      <c r="F22" s="245"/>
      <c r="G22" s="245"/>
      <c r="H22" s="228"/>
      <c r="I22" s="228"/>
      <c r="J22" s="228"/>
      <c r="K22" s="228"/>
      <c r="L22" s="228"/>
      <c r="M22" s="228"/>
      <c r="N22" s="227"/>
      <c r="O22" s="227"/>
      <c r="P22" s="227"/>
      <c r="Q22" s="227"/>
      <c r="R22" s="228"/>
      <c r="S22" s="228"/>
      <c r="T22" s="228"/>
      <c r="U22" s="228"/>
      <c r="V22" s="228"/>
      <c r="W22" s="228"/>
      <c r="X22" s="228"/>
      <c r="Y22" s="228"/>
      <c r="Z22" s="217"/>
      <c r="AA22" s="217"/>
      <c r="AB22" s="217"/>
      <c r="AC22" s="217"/>
      <c r="AD22" s="217"/>
      <c r="AE22" s="217"/>
      <c r="AF22" s="217"/>
      <c r="AG22" s="217" t="s">
        <v>144</v>
      </c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</row>
    <row r="23" spans="1:60" x14ac:dyDescent="0.2">
      <c r="A23" s="231" t="s">
        <v>133</v>
      </c>
      <c r="B23" s="232" t="s">
        <v>73</v>
      </c>
      <c r="C23" s="258" t="s">
        <v>74</v>
      </c>
      <c r="D23" s="233"/>
      <c r="E23" s="234"/>
      <c r="F23" s="235"/>
      <c r="G23" s="235">
        <f>SUMIF(AG24:AG25,"&lt;&gt;NOR",G24:G25)</f>
        <v>0</v>
      </c>
      <c r="H23" s="235"/>
      <c r="I23" s="235">
        <f>SUM(I24:I25)</f>
        <v>0</v>
      </c>
      <c r="J23" s="235"/>
      <c r="K23" s="235">
        <f>SUM(K24:K25)</f>
        <v>0</v>
      </c>
      <c r="L23" s="235"/>
      <c r="M23" s="235">
        <f>SUM(M24:M25)</f>
        <v>0</v>
      </c>
      <c r="N23" s="234"/>
      <c r="O23" s="234">
        <f>SUM(O24:O25)</f>
        <v>0.92</v>
      </c>
      <c r="P23" s="234"/>
      <c r="Q23" s="234">
        <f>SUM(Q24:Q25)</f>
        <v>0</v>
      </c>
      <c r="R23" s="235"/>
      <c r="S23" s="235"/>
      <c r="T23" s="236"/>
      <c r="U23" s="230"/>
      <c r="V23" s="230">
        <f>SUM(V24:V25)</f>
        <v>14.59</v>
      </c>
      <c r="W23" s="230"/>
      <c r="X23" s="230"/>
      <c r="Y23" s="230"/>
      <c r="AG23" t="s">
        <v>134</v>
      </c>
    </row>
    <row r="24" spans="1:60" ht="22.5" outlineLevel="1" x14ac:dyDescent="0.2">
      <c r="A24" s="238">
        <v>9</v>
      </c>
      <c r="B24" s="239" t="s">
        <v>163</v>
      </c>
      <c r="C24" s="259" t="s">
        <v>164</v>
      </c>
      <c r="D24" s="240" t="s">
        <v>137</v>
      </c>
      <c r="E24" s="241">
        <v>51.75</v>
      </c>
      <c r="F24" s="242"/>
      <c r="G24" s="243">
        <f>ROUND(E24*F24,2)</f>
        <v>0</v>
      </c>
      <c r="H24" s="242"/>
      <c r="I24" s="243">
        <f>ROUND(E24*H24,2)</f>
        <v>0</v>
      </c>
      <c r="J24" s="242"/>
      <c r="K24" s="243">
        <f>ROUND(E24*J24,2)</f>
        <v>0</v>
      </c>
      <c r="L24" s="243">
        <v>15</v>
      </c>
      <c r="M24" s="243">
        <f>G24*(1+L24/100)</f>
        <v>0</v>
      </c>
      <c r="N24" s="241">
        <v>1.7850000000000001E-2</v>
      </c>
      <c r="O24" s="241">
        <f>ROUND(E24*N24,2)</f>
        <v>0.92</v>
      </c>
      <c r="P24" s="241">
        <v>0</v>
      </c>
      <c r="Q24" s="241">
        <f>ROUND(E24*P24,2)</f>
        <v>0</v>
      </c>
      <c r="R24" s="243" t="s">
        <v>138</v>
      </c>
      <c r="S24" s="243" t="s">
        <v>139</v>
      </c>
      <c r="T24" s="244" t="s">
        <v>139</v>
      </c>
      <c r="U24" s="228">
        <v>0.28199999999999997</v>
      </c>
      <c r="V24" s="228">
        <f>ROUND(E24*U24,2)</f>
        <v>14.59</v>
      </c>
      <c r="W24" s="228"/>
      <c r="X24" s="228" t="s">
        <v>140</v>
      </c>
      <c r="Y24" s="228" t="s">
        <v>141</v>
      </c>
      <c r="Z24" s="217"/>
      <c r="AA24" s="217"/>
      <c r="AB24" s="217"/>
      <c r="AC24" s="217"/>
      <c r="AD24" s="217"/>
      <c r="AE24" s="217"/>
      <c r="AF24" s="217"/>
      <c r="AG24" s="217" t="s">
        <v>142</v>
      </c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</row>
    <row r="25" spans="1:60" outlineLevel="2" x14ac:dyDescent="0.2">
      <c r="A25" s="224"/>
      <c r="B25" s="225"/>
      <c r="C25" s="260" t="s">
        <v>165</v>
      </c>
      <c r="D25" s="245"/>
      <c r="E25" s="245"/>
      <c r="F25" s="245"/>
      <c r="G25" s="245"/>
      <c r="H25" s="228"/>
      <c r="I25" s="228"/>
      <c r="J25" s="228"/>
      <c r="K25" s="228"/>
      <c r="L25" s="228"/>
      <c r="M25" s="228"/>
      <c r="N25" s="227"/>
      <c r="O25" s="227"/>
      <c r="P25" s="227"/>
      <c r="Q25" s="227"/>
      <c r="R25" s="228"/>
      <c r="S25" s="228"/>
      <c r="T25" s="228"/>
      <c r="U25" s="228"/>
      <c r="V25" s="228"/>
      <c r="W25" s="228"/>
      <c r="X25" s="228"/>
      <c r="Y25" s="228"/>
      <c r="Z25" s="217"/>
      <c r="AA25" s="217"/>
      <c r="AB25" s="217"/>
      <c r="AC25" s="217"/>
      <c r="AD25" s="217"/>
      <c r="AE25" s="217"/>
      <c r="AF25" s="217"/>
      <c r="AG25" s="217" t="s">
        <v>144</v>
      </c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</row>
    <row r="26" spans="1:60" x14ac:dyDescent="0.2">
      <c r="A26" s="231" t="s">
        <v>133</v>
      </c>
      <c r="B26" s="232" t="s">
        <v>75</v>
      </c>
      <c r="C26" s="258" t="s">
        <v>76</v>
      </c>
      <c r="D26" s="233"/>
      <c r="E26" s="234"/>
      <c r="F26" s="235"/>
      <c r="G26" s="235">
        <f>SUMIF(AG27:AG33,"&lt;&gt;NOR",G27:G33)</f>
        <v>0</v>
      </c>
      <c r="H26" s="235"/>
      <c r="I26" s="235">
        <f>SUM(I27:I33)</f>
        <v>0</v>
      </c>
      <c r="J26" s="235"/>
      <c r="K26" s="235">
        <f>SUM(K27:K33)</f>
        <v>0</v>
      </c>
      <c r="L26" s="235"/>
      <c r="M26" s="235">
        <f>SUM(M27:M33)</f>
        <v>0</v>
      </c>
      <c r="N26" s="234"/>
      <c r="O26" s="234">
        <f>SUM(O27:O33)</f>
        <v>0</v>
      </c>
      <c r="P26" s="234"/>
      <c r="Q26" s="234">
        <f>SUM(Q27:Q33)</f>
        <v>1.18</v>
      </c>
      <c r="R26" s="235"/>
      <c r="S26" s="235"/>
      <c r="T26" s="236"/>
      <c r="U26" s="230"/>
      <c r="V26" s="230">
        <f>SUM(V27:V33)</f>
        <v>9.6000000000000014</v>
      </c>
      <c r="W26" s="230"/>
      <c r="X26" s="230"/>
      <c r="Y26" s="230"/>
      <c r="AG26" t="s">
        <v>134</v>
      </c>
    </row>
    <row r="27" spans="1:60" outlineLevel="1" x14ac:dyDescent="0.2">
      <c r="A27" s="238">
        <v>10</v>
      </c>
      <c r="B27" s="239" t="s">
        <v>166</v>
      </c>
      <c r="C27" s="259" t="s">
        <v>167</v>
      </c>
      <c r="D27" s="240" t="s">
        <v>137</v>
      </c>
      <c r="E27" s="241">
        <v>3.39</v>
      </c>
      <c r="F27" s="242"/>
      <c r="G27" s="243">
        <f>ROUND(E27*F27,2)</f>
        <v>0</v>
      </c>
      <c r="H27" s="242"/>
      <c r="I27" s="243">
        <f>ROUND(E27*H27,2)</f>
        <v>0</v>
      </c>
      <c r="J27" s="242"/>
      <c r="K27" s="243">
        <f>ROUND(E27*J27,2)</f>
        <v>0</v>
      </c>
      <c r="L27" s="243">
        <v>15</v>
      </c>
      <c r="M27" s="243">
        <f>G27*(1+L27/100)</f>
        <v>0</v>
      </c>
      <c r="N27" s="241">
        <v>0</v>
      </c>
      <c r="O27" s="241">
        <f>ROUND(E27*N27,2)</f>
        <v>0</v>
      </c>
      <c r="P27" s="241">
        <v>0.02</v>
      </c>
      <c r="Q27" s="241">
        <f>ROUND(E27*P27,2)</f>
        <v>7.0000000000000007E-2</v>
      </c>
      <c r="R27" s="243" t="s">
        <v>168</v>
      </c>
      <c r="S27" s="243" t="s">
        <v>139</v>
      </c>
      <c r="T27" s="244" t="s">
        <v>139</v>
      </c>
      <c r="U27" s="228">
        <v>0.24</v>
      </c>
      <c r="V27" s="228">
        <f>ROUND(E27*U27,2)</f>
        <v>0.81</v>
      </c>
      <c r="W27" s="228"/>
      <c r="X27" s="228" t="s">
        <v>140</v>
      </c>
      <c r="Y27" s="228" t="s">
        <v>141</v>
      </c>
      <c r="Z27" s="217"/>
      <c r="AA27" s="217"/>
      <c r="AB27" s="217"/>
      <c r="AC27" s="217"/>
      <c r="AD27" s="217"/>
      <c r="AE27" s="217"/>
      <c r="AF27" s="217"/>
      <c r="AG27" s="217" t="s">
        <v>142</v>
      </c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</row>
    <row r="28" spans="1:60" outlineLevel="2" x14ac:dyDescent="0.2">
      <c r="A28" s="224"/>
      <c r="B28" s="225"/>
      <c r="C28" s="260" t="s">
        <v>169</v>
      </c>
      <c r="D28" s="245"/>
      <c r="E28" s="245"/>
      <c r="F28" s="245"/>
      <c r="G28" s="245"/>
      <c r="H28" s="228"/>
      <c r="I28" s="228"/>
      <c r="J28" s="228"/>
      <c r="K28" s="228"/>
      <c r="L28" s="228"/>
      <c r="M28" s="228"/>
      <c r="N28" s="227"/>
      <c r="O28" s="227"/>
      <c r="P28" s="227"/>
      <c r="Q28" s="227"/>
      <c r="R28" s="228"/>
      <c r="S28" s="228"/>
      <c r="T28" s="228"/>
      <c r="U28" s="228"/>
      <c r="V28" s="228"/>
      <c r="W28" s="228"/>
      <c r="X28" s="228"/>
      <c r="Y28" s="228"/>
      <c r="Z28" s="217"/>
      <c r="AA28" s="217"/>
      <c r="AB28" s="217"/>
      <c r="AC28" s="217"/>
      <c r="AD28" s="217"/>
      <c r="AE28" s="217"/>
      <c r="AF28" s="217"/>
      <c r="AG28" s="217" t="s">
        <v>144</v>
      </c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</row>
    <row r="29" spans="1:60" outlineLevel="1" x14ac:dyDescent="0.2">
      <c r="A29" s="238">
        <v>11</v>
      </c>
      <c r="B29" s="239" t="s">
        <v>170</v>
      </c>
      <c r="C29" s="259" t="s">
        <v>171</v>
      </c>
      <c r="D29" s="240" t="s">
        <v>172</v>
      </c>
      <c r="E29" s="241">
        <v>6</v>
      </c>
      <c r="F29" s="242"/>
      <c r="G29" s="243">
        <f>ROUND(E29*F29,2)</f>
        <v>0</v>
      </c>
      <c r="H29" s="242"/>
      <c r="I29" s="243">
        <f>ROUND(E29*H29,2)</f>
        <v>0</v>
      </c>
      <c r="J29" s="242"/>
      <c r="K29" s="243">
        <f>ROUND(E29*J29,2)</f>
        <v>0</v>
      </c>
      <c r="L29" s="243">
        <v>15</v>
      </c>
      <c r="M29" s="243">
        <f>G29*(1+L29/100)</f>
        <v>0</v>
      </c>
      <c r="N29" s="241">
        <v>0</v>
      </c>
      <c r="O29" s="241">
        <f>ROUND(E29*N29,2)</f>
        <v>0</v>
      </c>
      <c r="P29" s="241">
        <v>0</v>
      </c>
      <c r="Q29" s="241">
        <f>ROUND(E29*P29,2)</f>
        <v>0</v>
      </c>
      <c r="R29" s="243" t="s">
        <v>168</v>
      </c>
      <c r="S29" s="243" t="s">
        <v>139</v>
      </c>
      <c r="T29" s="244" t="s">
        <v>139</v>
      </c>
      <c r="U29" s="228">
        <v>0.05</v>
      </c>
      <c r="V29" s="228">
        <f>ROUND(E29*U29,2)</f>
        <v>0.3</v>
      </c>
      <c r="W29" s="228"/>
      <c r="X29" s="228" t="s">
        <v>140</v>
      </c>
      <c r="Y29" s="228" t="s">
        <v>141</v>
      </c>
      <c r="Z29" s="217"/>
      <c r="AA29" s="217"/>
      <c r="AB29" s="217"/>
      <c r="AC29" s="217"/>
      <c r="AD29" s="217"/>
      <c r="AE29" s="217"/>
      <c r="AF29" s="217"/>
      <c r="AG29" s="217" t="s">
        <v>142</v>
      </c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</row>
    <row r="30" spans="1:60" outlineLevel="2" x14ac:dyDescent="0.2">
      <c r="A30" s="224"/>
      <c r="B30" s="225"/>
      <c r="C30" s="260" t="s">
        <v>173</v>
      </c>
      <c r="D30" s="245"/>
      <c r="E30" s="245"/>
      <c r="F30" s="245"/>
      <c r="G30" s="245"/>
      <c r="H30" s="228"/>
      <c r="I30" s="228"/>
      <c r="J30" s="228"/>
      <c r="K30" s="228"/>
      <c r="L30" s="228"/>
      <c r="M30" s="228"/>
      <c r="N30" s="227"/>
      <c r="O30" s="227"/>
      <c r="P30" s="227"/>
      <c r="Q30" s="227"/>
      <c r="R30" s="228"/>
      <c r="S30" s="228"/>
      <c r="T30" s="228"/>
      <c r="U30" s="228"/>
      <c r="V30" s="228"/>
      <c r="W30" s="228"/>
      <c r="X30" s="228"/>
      <c r="Y30" s="228"/>
      <c r="Z30" s="217"/>
      <c r="AA30" s="217"/>
      <c r="AB30" s="217"/>
      <c r="AC30" s="217"/>
      <c r="AD30" s="217"/>
      <c r="AE30" s="217"/>
      <c r="AF30" s="217"/>
      <c r="AG30" s="217" t="s">
        <v>144</v>
      </c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</row>
    <row r="31" spans="1:60" ht="33.75" outlineLevel="1" x14ac:dyDescent="0.2">
      <c r="A31" s="246">
        <v>12</v>
      </c>
      <c r="B31" s="247" t="s">
        <v>174</v>
      </c>
      <c r="C31" s="261" t="s">
        <v>175</v>
      </c>
      <c r="D31" s="248" t="s">
        <v>137</v>
      </c>
      <c r="E31" s="249">
        <v>1.6</v>
      </c>
      <c r="F31" s="250"/>
      <c r="G31" s="251">
        <f>ROUND(E31*F31,2)</f>
        <v>0</v>
      </c>
      <c r="H31" s="250"/>
      <c r="I31" s="251">
        <f>ROUND(E31*H31,2)</f>
        <v>0</v>
      </c>
      <c r="J31" s="250"/>
      <c r="K31" s="251">
        <f>ROUND(E31*J31,2)</f>
        <v>0</v>
      </c>
      <c r="L31" s="251">
        <v>15</v>
      </c>
      <c r="M31" s="251">
        <f>G31*(1+L31/100)</f>
        <v>0</v>
      </c>
      <c r="N31" s="249">
        <v>1.17E-3</v>
      </c>
      <c r="O31" s="249">
        <f>ROUND(E31*N31,2)</f>
        <v>0</v>
      </c>
      <c r="P31" s="249">
        <v>7.5999999999999998E-2</v>
      </c>
      <c r="Q31" s="249">
        <f>ROUND(E31*P31,2)</f>
        <v>0.12</v>
      </c>
      <c r="R31" s="251" t="s">
        <v>168</v>
      </c>
      <c r="S31" s="251" t="s">
        <v>139</v>
      </c>
      <c r="T31" s="252" t="s">
        <v>139</v>
      </c>
      <c r="U31" s="228">
        <v>0.93899999999999995</v>
      </c>
      <c r="V31" s="228">
        <f>ROUND(E31*U31,2)</f>
        <v>1.5</v>
      </c>
      <c r="W31" s="228"/>
      <c r="X31" s="228" t="s">
        <v>140</v>
      </c>
      <c r="Y31" s="228" t="s">
        <v>141</v>
      </c>
      <c r="Z31" s="217"/>
      <c r="AA31" s="217"/>
      <c r="AB31" s="217"/>
      <c r="AC31" s="217"/>
      <c r="AD31" s="217"/>
      <c r="AE31" s="217"/>
      <c r="AF31" s="217"/>
      <c r="AG31" s="217" t="s">
        <v>142</v>
      </c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</row>
    <row r="32" spans="1:60" ht="22.5" outlineLevel="1" x14ac:dyDescent="0.2">
      <c r="A32" s="238">
        <v>13</v>
      </c>
      <c r="B32" s="239" t="s">
        <v>176</v>
      </c>
      <c r="C32" s="259" t="s">
        <v>177</v>
      </c>
      <c r="D32" s="240" t="s">
        <v>137</v>
      </c>
      <c r="E32" s="241">
        <v>14.57</v>
      </c>
      <c r="F32" s="242"/>
      <c r="G32" s="243">
        <f>ROUND(E32*F32,2)</f>
        <v>0</v>
      </c>
      <c r="H32" s="242"/>
      <c r="I32" s="243">
        <f>ROUND(E32*H32,2)</f>
        <v>0</v>
      </c>
      <c r="J32" s="242"/>
      <c r="K32" s="243">
        <f>ROUND(E32*J32,2)</f>
        <v>0</v>
      </c>
      <c r="L32" s="243">
        <v>15</v>
      </c>
      <c r="M32" s="243">
        <f>G32*(1+L32/100)</f>
        <v>0</v>
      </c>
      <c r="N32" s="241">
        <v>0</v>
      </c>
      <c r="O32" s="241">
        <f>ROUND(E32*N32,2)</f>
        <v>0</v>
      </c>
      <c r="P32" s="241">
        <v>6.8000000000000005E-2</v>
      </c>
      <c r="Q32" s="241">
        <f>ROUND(E32*P32,2)</f>
        <v>0.99</v>
      </c>
      <c r="R32" s="243" t="s">
        <v>168</v>
      </c>
      <c r="S32" s="243" t="s">
        <v>139</v>
      </c>
      <c r="T32" s="244" t="s">
        <v>139</v>
      </c>
      <c r="U32" s="228">
        <v>0.48</v>
      </c>
      <c r="V32" s="228">
        <f>ROUND(E32*U32,2)</f>
        <v>6.99</v>
      </c>
      <c r="W32" s="228"/>
      <c r="X32" s="228" t="s">
        <v>140</v>
      </c>
      <c r="Y32" s="228" t="s">
        <v>141</v>
      </c>
      <c r="Z32" s="217"/>
      <c r="AA32" s="217"/>
      <c r="AB32" s="217"/>
      <c r="AC32" s="217"/>
      <c r="AD32" s="217"/>
      <c r="AE32" s="217"/>
      <c r="AF32" s="217"/>
      <c r="AG32" s="217" t="s">
        <v>142</v>
      </c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</row>
    <row r="33" spans="1:60" outlineLevel="2" x14ac:dyDescent="0.2">
      <c r="A33" s="224"/>
      <c r="B33" s="225"/>
      <c r="C33" s="260" t="s">
        <v>178</v>
      </c>
      <c r="D33" s="245"/>
      <c r="E33" s="245"/>
      <c r="F33" s="245"/>
      <c r="G33" s="245"/>
      <c r="H33" s="228"/>
      <c r="I33" s="228"/>
      <c r="J33" s="228"/>
      <c r="K33" s="228"/>
      <c r="L33" s="228"/>
      <c r="M33" s="228"/>
      <c r="N33" s="227"/>
      <c r="O33" s="227"/>
      <c r="P33" s="227"/>
      <c r="Q33" s="227"/>
      <c r="R33" s="228"/>
      <c r="S33" s="228"/>
      <c r="T33" s="228"/>
      <c r="U33" s="228"/>
      <c r="V33" s="228"/>
      <c r="W33" s="228"/>
      <c r="X33" s="228"/>
      <c r="Y33" s="228"/>
      <c r="Z33" s="217"/>
      <c r="AA33" s="217"/>
      <c r="AB33" s="217"/>
      <c r="AC33" s="217"/>
      <c r="AD33" s="217"/>
      <c r="AE33" s="217"/>
      <c r="AF33" s="217"/>
      <c r="AG33" s="217" t="s">
        <v>144</v>
      </c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</row>
    <row r="34" spans="1:60" x14ac:dyDescent="0.2">
      <c r="A34" s="231" t="s">
        <v>133</v>
      </c>
      <c r="B34" s="232" t="s">
        <v>77</v>
      </c>
      <c r="C34" s="258" t="s">
        <v>78</v>
      </c>
      <c r="D34" s="233"/>
      <c r="E34" s="234"/>
      <c r="F34" s="235"/>
      <c r="G34" s="235">
        <f>SUMIF(AG35:AG36,"&lt;&gt;NOR",G35:G36)</f>
        <v>0</v>
      </c>
      <c r="H34" s="235"/>
      <c r="I34" s="235">
        <f>SUM(I35:I36)</f>
        <v>0</v>
      </c>
      <c r="J34" s="235"/>
      <c r="K34" s="235">
        <f>SUM(K35:K36)</f>
        <v>0</v>
      </c>
      <c r="L34" s="235"/>
      <c r="M34" s="235">
        <f>SUM(M35:M36)</f>
        <v>0</v>
      </c>
      <c r="N34" s="234"/>
      <c r="O34" s="234">
        <f>SUM(O35:O36)</f>
        <v>0</v>
      </c>
      <c r="P34" s="234"/>
      <c r="Q34" s="234">
        <f>SUM(Q35:Q36)</f>
        <v>0</v>
      </c>
      <c r="R34" s="235"/>
      <c r="S34" s="235"/>
      <c r="T34" s="236"/>
      <c r="U34" s="230"/>
      <c r="V34" s="230">
        <f>SUM(V35:V36)</f>
        <v>1.25</v>
      </c>
      <c r="W34" s="230"/>
      <c r="X34" s="230"/>
      <c r="Y34" s="230"/>
      <c r="AG34" t="s">
        <v>134</v>
      </c>
    </row>
    <row r="35" spans="1:60" outlineLevel="1" x14ac:dyDescent="0.2">
      <c r="A35" s="238">
        <v>14</v>
      </c>
      <c r="B35" s="239" t="s">
        <v>179</v>
      </c>
      <c r="C35" s="259" t="s">
        <v>180</v>
      </c>
      <c r="D35" s="240" t="s">
        <v>181</v>
      </c>
      <c r="E35" s="241">
        <v>3.1913100000000001</v>
      </c>
      <c r="F35" s="242"/>
      <c r="G35" s="243">
        <f>ROUND(E35*F35,2)</f>
        <v>0</v>
      </c>
      <c r="H35" s="242"/>
      <c r="I35" s="243">
        <f>ROUND(E35*H35,2)</f>
        <v>0</v>
      </c>
      <c r="J35" s="242"/>
      <c r="K35" s="243">
        <f>ROUND(E35*J35,2)</f>
        <v>0</v>
      </c>
      <c r="L35" s="243">
        <v>15</v>
      </c>
      <c r="M35" s="243">
        <f>G35*(1+L35/100)</f>
        <v>0</v>
      </c>
      <c r="N35" s="241">
        <v>0</v>
      </c>
      <c r="O35" s="241">
        <f>ROUND(E35*N35,2)</f>
        <v>0</v>
      </c>
      <c r="P35" s="241">
        <v>0</v>
      </c>
      <c r="Q35" s="241">
        <f>ROUND(E35*P35,2)</f>
        <v>0</v>
      </c>
      <c r="R35" s="243" t="s">
        <v>138</v>
      </c>
      <c r="S35" s="243" t="s">
        <v>139</v>
      </c>
      <c r="T35" s="244" t="s">
        <v>139</v>
      </c>
      <c r="U35" s="228">
        <v>0.39300000000000002</v>
      </c>
      <c r="V35" s="228">
        <f>ROUND(E35*U35,2)</f>
        <v>1.25</v>
      </c>
      <c r="W35" s="228"/>
      <c r="X35" s="228" t="s">
        <v>182</v>
      </c>
      <c r="Y35" s="228" t="s">
        <v>141</v>
      </c>
      <c r="Z35" s="217"/>
      <c r="AA35" s="217"/>
      <c r="AB35" s="217"/>
      <c r="AC35" s="217"/>
      <c r="AD35" s="217"/>
      <c r="AE35" s="217"/>
      <c r="AF35" s="217"/>
      <c r="AG35" s="217" t="s">
        <v>183</v>
      </c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</row>
    <row r="36" spans="1:60" ht="22.5" outlineLevel="2" x14ac:dyDescent="0.2">
      <c r="A36" s="224"/>
      <c r="B36" s="225"/>
      <c r="C36" s="260" t="s">
        <v>184</v>
      </c>
      <c r="D36" s="245"/>
      <c r="E36" s="245"/>
      <c r="F36" s="245"/>
      <c r="G36" s="245"/>
      <c r="H36" s="228"/>
      <c r="I36" s="228"/>
      <c r="J36" s="228"/>
      <c r="K36" s="228"/>
      <c r="L36" s="228"/>
      <c r="M36" s="228"/>
      <c r="N36" s="227"/>
      <c r="O36" s="227"/>
      <c r="P36" s="227"/>
      <c r="Q36" s="227"/>
      <c r="R36" s="228"/>
      <c r="S36" s="228"/>
      <c r="T36" s="228"/>
      <c r="U36" s="228"/>
      <c r="V36" s="228"/>
      <c r="W36" s="228"/>
      <c r="X36" s="228"/>
      <c r="Y36" s="228"/>
      <c r="Z36" s="217"/>
      <c r="AA36" s="217"/>
      <c r="AB36" s="217"/>
      <c r="AC36" s="217"/>
      <c r="AD36" s="217"/>
      <c r="AE36" s="217"/>
      <c r="AF36" s="217"/>
      <c r="AG36" s="217" t="s">
        <v>144</v>
      </c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53" t="str">
        <f>C36</f>
        <v>přesun hmot pro budovy občanské výstavby (JKSO 801), budovy pro bydlení (JKSO 803) budovy pro výrobu a služby (JKSO 812) s nosnou svislou konstrukcí zděnou z cihel nebo tvárnic nebo kovovou</v>
      </c>
      <c r="BB36" s="217"/>
      <c r="BC36" s="217"/>
      <c r="BD36" s="217"/>
      <c r="BE36" s="217"/>
      <c r="BF36" s="217"/>
      <c r="BG36" s="217"/>
      <c r="BH36" s="217"/>
    </row>
    <row r="37" spans="1:60" x14ac:dyDescent="0.2">
      <c r="A37" s="231" t="s">
        <v>133</v>
      </c>
      <c r="B37" s="232" t="s">
        <v>79</v>
      </c>
      <c r="C37" s="258" t="s">
        <v>80</v>
      </c>
      <c r="D37" s="233"/>
      <c r="E37" s="234"/>
      <c r="F37" s="235"/>
      <c r="G37" s="235">
        <f>SUMIF(AG38:AG47,"&lt;&gt;NOR",G38:G47)</f>
        <v>0</v>
      </c>
      <c r="H37" s="235"/>
      <c r="I37" s="235">
        <f>SUM(I38:I47)</f>
        <v>0</v>
      </c>
      <c r="J37" s="235"/>
      <c r="K37" s="235">
        <f>SUM(K38:K47)</f>
        <v>0</v>
      </c>
      <c r="L37" s="235"/>
      <c r="M37" s="235">
        <f>SUM(M38:M47)</f>
        <v>0</v>
      </c>
      <c r="N37" s="234"/>
      <c r="O37" s="234">
        <f>SUM(O38:O47)</f>
        <v>0</v>
      </c>
      <c r="P37" s="234"/>
      <c r="Q37" s="234">
        <f>SUM(Q38:Q47)</f>
        <v>0.01</v>
      </c>
      <c r="R37" s="235"/>
      <c r="S37" s="235"/>
      <c r="T37" s="236"/>
      <c r="U37" s="230"/>
      <c r="V37" s="230">
        <f>SUM(V38:V47)</f>
        <v>3</v>
      </c>
      <c r="W37" s="230"/>
      <c r="X37" s="230"/>
      <c r="Y37" s="230"/>
      <c r="AG37" t="s">
        <v>134</v>
      </c>
    </row>
    <row r="38" spans="1:60" outlineLevel="1" x14ac:dyDescent="0.2">
      <c r="A38" s="238">
        <v>15</v>
      </c>
      <c r="B38" s="239" t="s">
        <v>185</v>
      </c>
      <c r="C38" s="259" t="s">
        <v>186</v>
      </c>
      <c r="D38" s="240" t="s">
        <v>187</v>
      </c>
      <c r="E38" s="241">
        <v>7</v>
      </c>
      <c r="F38" s="242"/>
      <c r="G38" s="243">
        <f>ROUND(E38*F38,2)</f>
        <v>0</v>
      </c>
      <c r="H38" s="242"/>
      <c r="I38" s="243">
        <f>ROUND(E38*H38,2)</f>
        <v>0</v>
      </c>
      <c r="J38" s="242"/>
      <c r="K38" s="243">
        <f>ROUND(E38*J38,2)</f>
        <v>0</v>
      </c>
      <c r="L38" s="243">
        <v>15</v>
      </c>
      <c r="M38" s="243">
        <f>G38*(1+L38/100)</f>
        <v>0</v>
      </c>
      <c r="N38" s="241">
        <v>0</v>
      </c>
      <c r="O38" s="241">
        <f>ROUND(E38*N38,2)</f>
        <v>0</v>
      </c>
      <c r="P38" s="241">
        <v>1.98E-3</v>
      </c>
      <c r="Q38" s="241">
        <f>ROUND(E38*P38,2)</f>
        <v>0.01</v>
      </c>
      <c r="R38" s="243" t="s">
        <v>188</v>
      </c>
      <c r="S38" s="243" t="s">
        <v>139</v>
      </c>
      <c r="T38" s="244" t="s">
        <v>139</v>
      </c>
      <c r="U38" s="228">
        <v>8.3000000000000004E-2</v>
      </c>
      <c r="V38" s="228">
        <f>ROUND(E38*U38,2)</f>
        <v>0.57999999999999996</v>
      </c>
      <c r="W38" s="228"/>
      <c r="X38" s="228" t="s">
        <v>140</v>
      </c>
      <c r="Y38" s="228" t="s">
        <v>141</v>
      </c>
      <c r="Z38" s="217"/>
      <c r="AA38" s="217"/>
      <c r="AB38" s="217"/>
      <c r="AC38" s="217"/>
      <c r="AD38" s="217"/>
      <c r="AE38" s="217"/>
      <c r="AF38" s="217"/>
      <c r="AG38" s="217" t="s">
        <v>142</v>
      </c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</row>
    <row r="39" spans="1:60" outlineLevel="2" x14ac:dyDescent="0.2">
      <c r="A39" s="224"/>
      <c r="B39" s="225"/>
      <c r="C39" s="260" t="s">
        <v>189</v>
      </c>
      <c r="D39" s="245"/>
      <c r="E39" s="245"/>
      <c r="F39" s="245"/>
      <c r="G39" s="245"/>
      <c r="H39" s="228"/>
      <c r="I39" s="228"/>
      <c r="J39" s="228"/>
      <c r="K39" s="228"/>
      <c r="L39" s="228"/>
      <c r="M39" s="228"/>
      <c r="N39" s="227"/>
      <c r="O39" s="227"/>
      <c r="P39" s="227"/>
      <c r="Q39" s="227"/>
      <c r="R39" s="228"/>
      <c r="S39" s="228"/>
      <c r="T39" s="228"/>
      <c r="U39" s="228"/>
      <c r="V39" s="228"/>
      <c r="W39" s="228"/>
      <c r="X39" s="228"/>
      <c r="Y39" s="228"/>
      <c r="Z39" s="217"/>
      <c r="AA39" s="217"/>
      <c r="AB39" s="217"/>
      <c r="AC39" s="217"/>
      <c r="AD39" s="217"/>
      <c r="AE39" s="217"/>
      <c r="AF39" s="217"/>
      <c r="AG39" s="217" t="s">
        <v>144</v>
      </c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</row>
    <row r="40" spans="1:60" outlineLevel="1" x14ac:dyDescent="0.2">
      <c r="A40" s="238">
        <v>16</v>
      </c>
      <c r="B40" s="239" t="s">
        <v>190</v>
      </c>
      <c r="C40" s="259" t="s">
        <v>191</v>
      </c>
      <c r="D40" s="240" t="s">
        <v>187</v>
      </c>
      <c r="E40" s="241">
        <v>2.2000000000000002</v>
      </c>
      <c r="F40" s="242"/>
      <c r="G40" s="243">
        <f>ROUND(E40*F40,2)</f>
        <v>0</v>
      </c>
      <c r="H40" s="242"/>
      <c r="I40" s="243">
        <f>ROUND(E40*H40,2)</f>
        <v>0</v>
      </c>
      <c r="J40" s="242"/>
      <c r="K40" s="243">
        <f>ROUND(E40*J40,2)</f>
        <v>0</v>
      </c>
      <c r="L40" s="243">
        <v>15</v>
      </c>
      <c r="M40" s="243">
        <f>G40*(1+L40/100)</f>
        <v>0</v>
      </c>
      <c r="N40" s="241">
        <v>3.8000000000000002E-4</v>
      </c>
      <c r="O40" s="241">
        <f>ROUND(E40*N40,2)</f>
        <v>0</v>
      </c>
      <c r="P40" s="241">
        <v>0</v>
      </c>
      <c r="Q40" s="241">
        <f>ROUND(E40*P40,2)</f>
        <v>0</v>
      </c>
      <c r="R40" s="243" t="s">
        <v>188</v>
      </c>
      <c r="S40" s="243" t="s">
        <v>139</v>
      </c>
      <c r="T40" s="244" t="s">
        <v>139</v>
      </c>
      <c r="U40" s="228">
        <v>0.32</v>
      </c>
      <c r="V40" s="228">
        <f>ROUND(E40*U40,2)</f>
        <v>0.7</v>
      </c>
      <c r="W40" s="228"/>
      <c r="X40" s="228" t="s">
        <v>140</v>
      </c>
      <c r="Y40" s="228" t="s">
        <v>141</v>
      </c>
      <c r="Z40" s="217"/>
      <c r="AA40" s="217"/>
      <c r="AB40" s="217"/>
      <c r="AC40" s="217"/>
      <c r="AD40" s="217"/>
      <c r="AE40" s="217"/>
      <c r="AF40" s="217"/>
      <c r="AG40" s="217" t="s">
        <v>142</v>
      </c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</row>
    <row r="41" spans="1:60" outlineLevel="2" x14ac:dyDescent="0.2">
      <c r="A41" s="224"/>
      <c r="B41" s="225"/>
      <c r="C41" s="260" t="s">
        <v>192</v>
      </c>
      <c r="D41" s="245"/>
      <c r="E41" s="245"/>
      <c r="F41" s="245"/>
      <c r="G41" s="245"/>
      <c r="H41" s="228"/>
      <c r="I41" s="228"/>
      <c r="J41" s="228"/>
      <c r="K41" s="228"/>
      <c r="L41" s="228"/>
      <c r="M41" s="228"/>
      <c r="N41" s="227"/>
      <c r="O41" s="227"/>
      <c r="P41" s="227"/>
      <c r="Q41" s="227"/>
      <c r="R41" s="228"/>
      <c r="S41" s="228"/>
      <c r="T41" s="228"/>
      <c r="U41" s="228"/>
      <c r="V41" s="228"/>
      <c r="W41" s="228"/>
      <c r="X41" s="228"/>
      <c r="Y41" s="228"/>
      <c r="Z41" s="217"/>
      <c r="AA41" s="217"/>
      <c r="AB41" s="217"/>
      <c r="AC41" s="217"/>
      <c r="AD41" s="217"/>
      <c r="AE41" s="217"/>
      <c r="AF41" s="217"/>
      <c r="AG41" s="217" t="s">
        <v>144</v>
      </c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</row>
    <row r="42" spans="1:60" outlineLevel="2" x14ac:dyDescent="0.2">
      <c r="A42" s="224"/>
      <c r="B42" s="225"/>
      <c r="C42" s="262" t="s">
        <v>193</v>
      </c>
      <c r="D42" s="254"/>
      <c r="E42" s="254"/>
      <c r="F42" s="254"/>
      <c r="G42" s="254"/>
      <c r="H42" s="228"/>
      <c r="I42" s="228"/>
      <c r="J42" s="228"/>
      <c r="K42" s="228"/>
      <c r="L42" s="228"/>
      <c r="M42" s="228"/>
      <c r="N42" s="227"/>
      <c r="O42" s="227"/>
      <c r="P42" s="227"/>
      <c r="Q42" s="227"/>
      <c r="R42" s="228"/>
      <c r="S42" s="228"/>
      <c r="T42" s="228"/>
      <c r="U42" s="228"/>
      <c r="V42" s="228"/>
      <c r="W42" s="228"/>
      <c r="X42" s="228"/>
      <c r="Y42" s="228"/>
      <c r="Z42" s="217"/>
      <c r="AA42" s="217"/>
      <c r="AB42" s="217"/>
      <c r="AC42" s="217"/>
      <c r="AD42" s="217"/>
      <c r="AE42" s="217"/>
      <c r="AF42" s="217"/>
      <c r="AG42" s="217" t="s">
        <v>194</v>
      </c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</row>
    <row r="43" spans="1:60" outlineLevel="1" x14ac:dyDescent="0.2">
      <c r="A43" s="238">
        <v>17</v>
      </c>
      <c r="B43" s="239" t="s">
        <v>195</v>
      </c>
      <c r="C43" s="259" t="s">
        <v>196</v>
      </c>
      <c r="D43" s="240" t="s">
        <v>187</v>
      </c>
      <c r="E43" s="241">
        <v>4.8</v>
      </c>
      <c r="F43" s="242"/>
      <c r="G43" s="243">
        <f>ROUND(E43*F43,2)</f>
        <v>0</v>
      </c>
      <c r="H43" s="242"/>
      <c r="I43" s="243">
        <f>ROUND(E43*H43,2)</f>
        <v>0</v>
      </c>
      <c r="J43" s="242"/>
      <c r="K43" s="243">
        <f>ROUND(E43*J43,2)</f>
        <v>0</v>
      </c>
      <c r="L43" s="243">
        <v>15</v>
      </c>
      <c r="M43" s="243">
        <f>G43*(1+L43/100)</f>
        <v>0</v>
      </c>
      <c r="N43" s="241">
        <v>4.6999999999999999E-4</v>
      </c>
      <c r="O43" s="241">
        <f>ROUND(E43*N43,2)</f>
        <v>0</v>
      </c>
      <c r="P43" s="241">
        <v>0</v>
      </c>
      <c r="Q43" s="241">
        <f>ROUND(E43*P43,2)</f>
        <v>0</v>
      </c>
      <c r="R43" s="243" t="s">
        <v>188</v>
      </c>
      <c r="S43" s="243" t="s">
        <v>139</v>
      </c>
      <c r="T43" s="244" t="s">
        <v>139</v>
      </c>
      <c r="U43" s="228">
        <v>0.35899999999999999</v>
      </c>
      <c r="V43" s="228">
        <f>ROUND(E43*U43,2)</f>
        <v>1.72</v>
      </c>
      <c r="W43" s="228"/>
      <c r="X43" s="228" t="s">
        <v>140</v>
      </c>
      <c r="Y43" s="228" t="s">
        <v>141</v>
      </c>
      <c r="Z43" s="217"/>
      <c r="AA43" s="217"/>
      <c r="AB43" s="217"/>
      <c r="AC43" s="217"/>
      <c r="AD43" s="217"/>
      <c r="AE43" s="217"/>
      <c r="AF43" s="217"/>
      <c r="AG43" s="217" t="s">
        <v>142</v>
      </c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</row>
    <row r="44" spans="1:60" outlineLevel="2" x14ac:dyDescent="0.2">
      <c r="A44" s="224"/>
      <c r="B44" s="225"/>
      <c r="C44" s="260" t="s">
        <v>192</v>
      </c>
      <c r="D44" s="245"/>
      <c r="E44" s="245"/>
      <c r="F44" s="245"/>
      <c r="G44" s="245"/>
      <c r="H44" s="228"/>
      <c r="I44" s="228"/>
      <c r="J44" s="228"/>
      <c r="K44" s="228"/>
      <c r="L44" s="228"/>
      <c r="M44" s="228"/>
      <c r="N44" s="227"/>
      <c r="O44" s="227"/>
      <c r="P44" s="227"/>
      <c r="Q44" s="227"/>
      <c r="R44" s="228"/>
      <c r="S44" s="228"/>
      <c r="T44" s="228"/>
      <c r="U44" s="228"/>
      <c r="V44" s="228"/>
      <c r="W44" s="228"/>
      <c r="X44" s="228"/>
      <c r="Y44" s="228"/>
      <c r="Z44" s="217"/>
      <c r="AA44" s="217"/>
      <c r="AB44" s="217"/>
      <c r="AC44" s="217"/>
      <c r="AD44" s="217"/>
      <c r="AE44" s="217"/>
      <c r="AF44" s="217"/>
      <c r="AG44" s="217" t="s">
        <v>144</v>
      </c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</row>
    <row r="45" spans="1:60" outlineLevel="2" x14ac:dyDescent="0.2">
      <c r="A45" s="224"/>
      <c r="B45" s="225"/>
      <c r="C45" s="262" t="s">
        <v>193</v>
      </c>
      <c r="D45" s="254"/>
      <c r="E45" s="254"/>
      <c r="F45" s="254"/>
      <c r="G45" s="254"/>
      <c r="H45" s="228"/>
      <c r="I45" s="228"/>
      <c r="J45" s="228"/>
      <c r="K45" s="228"/>
      <c r="L45" s="228"/>
      <c r="M45" s="228"/>
      <c r="N45" s="227"/>
      <c r="O45" s="227"/>
      <c r="P45" s="227"/>
      <c r="Q45" s="227"/>
      <c r="R45" s="228"/>
      <c r="S45" s="228"/>
      <c r="T45" s="228"/>
      <c r="U45" s="228"/>
      <c r="V45" s="228"/>
      <c r="W45" s="228"/>
      <c r="X45" s="228"/>
      <c r="Y45" s="228"/>
      <c r="Z45" s="217"/>
      <c r="AA45" s="217"/>
      <c r="AB45" s="217"/>
      <c r="AC45" s="217"/>
      <c r="AD45" s="217"/>
      <c r="AE45" s="217"/>
      <c r="AF45" s="217"/>
      <c r="AG45" s="217" t="s">
        <v>194</v>
      </c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</row>
    <row r="46" spans="1:60" outlineLevel="1" x14ac:dyDescent="0.2">
      <c r="A46" s="224">
        <v>18</v>
      </c>
      <c r="B46" s="225" t="s">
        <v>197</v>
      </c>
      <c r="C46" s="263" t="s">
        <v>198</v>
      </c>
      <c r="D46" s="226" t="s">
        <v>0</v>
      </c>
      <c r="E46" s="255"/>
      <c r="F46" s="229"/>
      <c r="G46" s="228">
        <f>ROUND(E46*F46,2)</f>
        <v>0</v>
      </c>
      <c r="H46" s="229"/>
      <c r="I46" s="228">
        <f>ROUND(E46*H46,2)</f>
        <v>0</v>
      </c>
      <c r="J46" s="229"/>
      <c r="K46" s="228">
        <f>ROUND(E46*J46,2)</f>
        <v>0</v>
      </c>
      <c r="L46" s="228">
        <v>15</v>
      </c>
      <c r="M46" s="228">
        <f>G46*(1+L46/100)</f>
        <v>0</v>
      </c>
      <c r="N46" s="227">
        <v>0</v>
      </c>
      <c r="O46" s="227">
        <f>ROUND(E46*N46,2)</f>
        <v>0</v>
      </c>
      <c r="P46" s="227">
        <v>0</v>
      </c>
      <c r="Q46" s="227">
        <f>ROUND(E46*P46,2)</f>
        <v>0</v>
      </c>
      <c r="R46" s="228" t="s">
        <v>188</v>
      </c>
      <c r="S46" s="228" t="s">
        <v>139</v>
      </c>
      <c r="T46" s="228" t="s">
        <v>139</v>
      </c>
      <c r="U46" s="228">
        <v>0</v>
      </c>
      <c r="V46" s="228">
        <f>ROUND(E46*U46,2)</f>
        <v>0</v>
      </c>
      <c r="W46" s="228"/>
      <c r="X46" s="228" t="s">
        <v>182</v>
      </c>
      <c r="Y46" s="228" t="s">
        <v>141</v>
      </c>
      <c r="Z46" s="217"/>
      <c r="AA46" s="217"/>
      <c r="AB46" s="217"/>
      <c r="AC46" s="217"/>
      <c r="AD46" s="217"/>
      <c r="AE46" s="217"/>
      <c r="AF46" s="217"/>
      <c r="AG46" s="217" t="s">
        <v>183</v>
      </c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</row>
    <row r="47" spans="1:60" outlineLevel="2" x14ac:dyDescent="0.2">
      <c r="A47" s="224"/>
      <c r="B47" s="225"/>
      <c r="C47" s="264" t="s">
        <v>199</v>
      </c>
      <c r="D47" s="256"/>
      <c r="E47" s="256"/>
      <c r="F47" s="256"/>
      <c r="G47" s="256"/>
      <c r="H47" s="228"/>
      <c r="I47" s="228"/>
      <c r="J47" s="228"/>
      <c r="K47" s="228"/>
      <c r="L47" s="228"/>
      <c r="M47" s="228"/>
      <c r="N47" s="227"/>
      <c r="O47" s="227"/>
      <c r="P47" s="227"/>
      <c r="Q47" s="227"/>
      <c r="R47" s="228"/>
      <c r="S47" s="228"/>
      <c r="T47" s="228"/>
      <c r="U47" s="228"/>
      <c r="V47" s="228"/>
      <c r="W47" s="228"/>
      <c r="X47" s="228"/>
      <c r="Y47" s="228"/>
      <c r="Z47" s="217"/>
      <c r="AA47" s="217"/>
      <c r="AB47" s="217"/>
      <c r="AC47" s="217"/>
      <c r="AD47" s="217"/>
      <c r="AE47" s="217"/>
      <c r="AF47" s="217"/>
      <c r="AG47" s="217" t="s">
        <v>144</v>
      </c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</row>
    <row r="48" spans="1:60" x14ac:dyDescent="0.2">
      <c r="A48" s="231" t="s">
        <v>133</v>
      </c>
      <c r="B48" s="232" t="s">
        <v>81</v>
      </c>
      <c r="C48" s="258" t="s">
        <v>82</v>
      </c>
      <c r="D48" s="233"/>
      <c r="E48" s="234"/>
      <c r="F48" s="235"/>
      <c r="G48" s="235">
        <f>SUMIF(AG49:AG59,"&lt;&gt;NOR",G49:G59)</f>
        <v>0</v>
      </c>
      <c r="H48" s="235"/>
      <c r="I48" s="235">
        <f>SUM(I49:I59)</f>
        <v>0</v>
      </c>
      <c r="J48" s="235"/>
      <c r="K48" s="235">
        <f>SUM(K49:K59)</f>
        <v>0</v>
      </c>
      <c r="L48" s="235"/>
      <c r="M48" s="235">
        <f>SUM(M49:M59)</f>
        <v>0</v>
      </c>
      <c r="N48" s="234"/>
      <c r="O48" s="234">
        <f>SUM(O49:O59)</f>
        <v>0.02</v>
      </c>
      <c r="P48" s="234"/>
      <c r="Q48" s="234">
        <f>SUM(Q49:Q59)</f>
        <v>0</v>
      </c>
      <c r="R48" s="235"/>
      <c r="S48" s="235"/>
      <c r="T48" s="236"/>
      <c r="U48" s="230"/>
      <c r="V48" s="230">
        <f>SUM(V49:V59)</f>
        <v>3.92</v>
      </c>
      <c r="W48" s="230"/>
      <c r="X48" s="230"/>
      <c r="Y48" s="230"/>
      <c r="AG48" t="s">
        <v>134</v>
      </c>
    </row>
    <row r="49" spans="1:60" ht="22.5" outlineLevel="1" x14ac:dyDescent="0.2">
      <c r="A49" s="238">
        <v>19</v>
      </c>
      <c r="B49" s="239" t="s">
        <v>200</v>
      </c>
      <c r="C49" s="259" t="s">
        <v>201</v>
      </c>
      <c r="D49" s="240" t="s">
        <v>187</v>
      </c>
      <c r="E49" s="241">
        <v>3.2</v>
      </c>
      <c r="F49" s="242"/>
      <c r="G49" s="243">
        <f>ROUND(E49*F49,2)</f>
        <v>0</v>
      </c>
      <c r="H49" s="242"/>
      <c r="I49" s="243">
        <f>ROUND(E49*H49,2)</f>
        <v>0</v>
      </c>
      <c r="J49" s="242"/>
      <c r="K49" s="243">
        <f>ROUND(E49*J49,2)</f>
        <v>0</v>
      </c>
      <c r="L49" s="243">
        <v>15</v>
      </c>
      <c r="M49" s="243">
        <f>G49*(1+L49/100)</f>
        <v>0</v>
      </c>
      <c r="N49" s="241">
        <v>3.9899999999999996E-3</v>
      </c>
      <c r="O49" s="241">
        <f>ROUND(E49*N49,2)</f>
        <v>0.01</v>
      </c>
      <c r="P49" s="241">
        <v>0</v>
      </c>
      <c r="Q49" s="241">
        <f>ROUND(E49*P49,2)</f>
        <v>0</v>
      </c>
      <c r="R49" s="243" t="s">
        <v>188</v>
      </c>
      <c r="S49" s="243" t="s">
        <v>139</v>
      </c>
      <c r="T49" s="244" t="s">
        <v>139</v>
      </c>
      <c r="U49" s="228">
        <v>0.54290000000000005</v>
      </c>
      <c r="V49" s="228">
        <f>ROUND(E49*U49,2)</f>
        <v>1.74</v>
      </c>
      <c r="W49" s="228"/>
      <c r="X49" s="228" t="s">
        <v>140</v>
      </c>
      <c r="Y49" s="228" t="s">
        <v>141</v>
      </c>
      <c r="Z49" s="217"/>
      <c r="AA49" s="217"/>
      <c r="AB49" s="217"/>
      <c r="AC49" s="217"/>
      <c r="AD49" s="217"/>
      <c r="AE49" s="217"/>
      <c r="AF49" s="217"/>
      <c r="AG49" s="217" t="s">
        <v>142</v>
      </c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</row>
    <row r="50" spans="1:60" outlineLevel="2" x14ac:dyDescent="0.2">
      <c r="A50" s="224"/>
      <c r="B50" s="225"/>
      <c r="C50" s="260" t="s">
        <v>202</v>
      </c>
      <c r="D50" s="245"/>
      <c r="E50" s="245"/>
      <c r="F50" s="245"/>
      <c r="G50" s="245"/>
      <c r="H50" s="228"/>
      <c r="I50" s="228"/>
      <c r="J50" s="228"/>
      <c r="K50" s="228"/>
      <c r="L50" s="228"/>
      <c r="M50" s="228"/>
      <c r="N50" s="227"/>
      <c r="O50" s="227"/>
      <c r="P50" s="227"/>
      <c r="Q50" s="227"/>
      <c r="R50" s="228"/>
      <c r="S50" s="228"/>
      <c r="T50" s="228"/>
      <c r="U50" s="228"/>
      <c r="V50" s="228"/>
      <c r="W50" s="228"/>
      <c r="X50" s="228"/>
      <c r="Y50" s="228"/>
      <c r="Z50" s="217"/>
      <c r="AA50" s="217"/>
      <c r="AB50" s="217"/>
      <c r="AC50" s="217"/>
      <c r="AD50" s="217"/>
      <c r="AE50" s="217"/>
      <c r="AF50" s="217"/>
      <c r="AG50" s="217" t="s">
        <v>144</v>
      </c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</row>
    <row r="51" spans="1:60" outlineLevel="2" x14ac:dyDescent="0.2">
      <c r="A51" s="224"/>
      <c r="B51" s="225"/>
      <c r="C51" s="262" t="s">
        <v>203</v>
      </c>
      <c r="D51" s="254"/>
      <c r="E51" s="254"/>
      <c r="F51" s="254"/>
      <c r="G51" s="254"/>
      <c r="H51" s="228"/>
      <c r="I51" s="228"/>
      <c r="J51" s="228"/>
      <c r="K51" s="228"/>
      <c r="L51" s="228"/>
      <c r="M51" s="228"/>
      <c r="N51" s="227"/>
      <c r="O51" s="227"/>
      <c r="P51" s="227"/>
      <c r="Q51" s="227"/>
      <c r="R51" s="228"/>
      <c r="S51" s="228"/>
      <c r="T51" s="228"/>
      <c r="U51" s="228"/>
      <c r="V51" s="228"/>
      <c r="W51" s="228"/>
      <c r="X51" s="228"/>
      <c r="Y51" s="228"/>
      <c r="Z51" s="217"/>
      <c r="AA51" s="217"/>
      <c r="AB51" s="217"/>
      <c r="AC51" s="217"/>
      <c r="AD51" s="217"/>
      <c r="AE51" s="217"/>
      <c r="AF51" s="217"/>
      <c r="AG51" s="217" t="s">
        <v>194</v>
      </c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</row>
    <row r="52" spans="1:60" outlineLevel="3" x14ac:dyDescent="0.2">
      <c r="A52" s="224"/>
      <c r="B52" s="225"/>
      <c r="C52" s="262" t="s">
        <v>204</v>
      </c>
      <c r="D52" s="254"/>
      <c r="E52" s="254"/>
      <c r="F52" s="254"/>
      <c r="G52" s="254"/>
      <c r="H52" s="228"/>
      <c r="I52" s="228"/>
      <c r="J52" s="228"/>
      <c r="K52" s="228"/>
      <c r="L52" s="228"/>
      <c r="M52" s="228"/>
      <c r="N52" s="227"/>
      <c r="O52" s="227"/>
      <c r="P52" s="227"/>
      <c r="Q52" s="227"/>
      <c r="R52" s="228"/>
      <c r="S52" s="228"/>
      <c r="T52" s="228"/>
      <c r="U52" s="228"/>
      <c r="V52" s="228"/>
      <c r="W52" s="228"/>
      <c r="X52" s="228"/>
      <c r="Y52" s="228"/>
      <c r="Z52" s="217"/>
      <c r="AA52" s="217"/>
      <c r="AB52" s="217"/>
      <c r="AC52" s="217"/>
      <c r="AD52" s="217"/>
      <c r="AE52" s="217"/>
      <c r="AF52" s="217"/>
      <c r="AG52" s="217" t="s">
        <v>194</v>
      </c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</row>
    <row r="53" spans="1:60" ht="22.5" outlineLevel="1" x14ac:dyDescent="0.2">
      <c r="A53" s="238">
        <v>20</v>
      </c>
      <c r="B53" s="239" t="s">
        <v>205</v>
      </c>
      <c r="C53" s="259" t="s">
        <v>206</v>
      </c>
      <c r="D53" s="240" t="s">
        <v>187</v>
      </c>
      <c r="E53" s="241">
        <v>2.8</v>
      </c>
      <c r="F53" s="242"/>
      <c r="G53" s="243">
        <f>ROUND(E53*F53,2)</f>
        <v>0</v>
      </c>
      <c r="H53" s="242"/>
      <c r="I53" s="243">
        <f>ROUND(E53*H53,2)</f>
        <v>0</v>
      </c>
      <c r="J53" s="242"/>
      <c r="K53" s="243">
        <f>ROUND(E53*J53,2)</f>
        <v>0</v>
      </c>
      <c r="L53" s="243">
        <v>15</v>
      </c>
      <c r="M53" s="243">
        <f>G53*(1+L53/100)</f>
        <v>0</v>
      </c>
      <c r="N53" s="241">
        <v>4.0099999999999997E-3</v>
      </c>
      <c r="O53" s="241">
        <f>ROUND(E53*N53,2)</f>
        <v>0.01</v>
      </c>
      <c r="P53" s="241">
        <v>0</v>
      </c>
      <c r="Q53" s="241">
        <f>ROUND(E53*P53,2)</f>
        <v>0</v>
      </c>
      <c r="R53" s="243" t="s">
        <v>188</v>
      </c>
      <c r="S53" s="243" t="s">
        <v>139</v>
      </c>
      <c r="T53" s="244" t="s">
        <v>139</v>
      </c>
      <c r="U53" s="228">
        <v>0.54290000000000005</v>
      </c>
      <c r="V53" s="228">
        <f>ROUND(E53*U53,2)</f>
        <v>1.52</v>
      </c>
      <c r="W53" s="228"/>
      <c r="X53" s="228" t="s">
        <v>140</v>
      </c>
      <c r="Y53" s="228" t="s">
        <v>141</v>
      </c>
      <c r="Z53" s="217"/>
      <c r="AA53" s="217"/>
      <c r="AB53" s="217"/>
      <c r="AC53" s="217"/>
      <c r="AD53" s="217"/>
      <c r="AE53" s="217"/>
      <c r="AF53" s="217"/>
      <c r="AG53" s="217" t="s">
        <v>142</v>
      </c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</row>
    <row r="54" spans="1:60" outlineLevel="2" x14ac:dyDescent="0.2">
      <c r="A54" s="224"/>
      <c r="B54" s="225"/>
      <c r="C54" s="260" t="s">
        <v>202</v>
      </c>
      <c r="D54" s="245"/>
      <c r="E54" s="245"/>
      <c r="F54" s="245"/>
      <c r="G54" s="245"/>
      <c r="H54" s="228"/>
      <c r="I54" s="228"/>
      <c r="J54" s="228"/>
      <c r="K54" s="228"/>
      <c r="L54" s="228"/>
      <c r="M54" s="228"/>
      <c r="N54" s="227"/>
      <c r="O54" s="227"/>
      <c r="P54" s="227"/>
      <c r="Q54" s="227"/>
      <c r="R54" s="228"/>
      <c r="S54" s="228"/>
      <c r="T54" s="228"/>
      <c r="U54" s="228"/>
      <c r="V54" s="228"/>
      <c r="W54" s="228"/>
      <c r="X54" s="228"/>
      <c r="Y54" s="228"/>
      <c r="Z54" s="217"/>
      <c r="AA54" s="217"/>
      <c r="AB54" s="217"/>
      <c r="AC54" s="217"/>
      <c r="AD54" s="217"/>
      <c r="AE54" s="217"/>
      <c r="AF54" s="217"/>
      <c r="AG54" s="217" t="s">
        <v>144</v>
      </c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</row>
    <row r="55" spans="1:60" outlineLevel="2" x14ac:dyDescent="0.2">
      <c r="A55" s="224"/>
      <c r="B55" s="225"/>
      <c r="C55" s="262" t="s">
        <v>203</v>
      </c>
      <c r="D55" s="254"/>
      <c r="E55" s="254"/>
      <c r="F55" s="254"/>
      <c r="G55" s="254"/>
      <c r="H55" s="228"/>
      <c r="I55" s="228"/>
      <c r="J55" s="228"/>
      <c r="K55" s="228"/>
      <c r="L55" s="228"/>
      <c r="M55" s="228"/>
      <c r="N55" s="227"/>
      <c r="O55" s="227"/>
      <c r="P55" s="227"/>
      <c r="Q55" s="227"/>
      <c r="R55" s="228"/>
      <c r="S55" s="228"/>
      <c r="T55" s="228"/>
      <c r="U55" s="228"/>
      <c r="V55" s="228"/>
      <c r="W55" s="228"/>
      <c r="X55" s="228"/>
      <c r="Y55" s="228"/>
      <c r="Z55" s="217"/>
      <c r="AA55" s="217"/>
      <c r="AB55" s="217"/>
      <c r="AC55" s="217"/>
      <c r="AD55" s="217"/>
      <c r="AE55" s="217"/>
      <c r="AF55" s="217"/>
      <c r="AG55" s="217" t="s">
        <v>194</v>
      </c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</row>
    <row r="56" spans="1:60" outlineLevel="3" x14ac:dyDescent="0.2">
      <c r="A56" s="224"/>
      <c r="B56" s="225"/>
      <c r="C56" s="262" t="s">
        <v>204</v>
      </c>
      <c r="D56" s="254"/>
      <c r="E56" s="254"/>
      <c r="F56" s="254"/>
      <c r="G56" s="254"/>
      <c r="H56" s="228"/>
      <c r="I56" s="228"/>
      <c r="J56" s="228"/>
      <c r="K56" s="228"/>
      <c r="L56" s="228"/>
      <c r="M56" s="228"/>
      <c r="N56" s="227"/>
      <c r="O56" s="227"/>
      <c r="P56" s="227"/>
      <c r="Q56" s="227"/>
      <c r="R56" s="228"/>
      <c r="S56" s="228"/>
      <c r="T56" s="228"/>
      <c r="U56" s="228"/>
      <c r="V56" s="228"/>
      <c r="W56" s="228"/>
      <c r="X56" s="228"/>
      <c r="Y56" s="228"/>
      <c r="Z56" s="217"/>
      <c r="AA56" s="217"/>
      <c r="AB56" s="217"/>
      <c r="AC56" s="217"/>
      <c r="AD56" s="217"/>
      <c r="AE56" s="217"/>
      <c r="AF56" s="217"/>
      <c r="AG56" s="217" t="s">
        <v>194</v>
      </c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</row>
    <row r="57" spans="1:60" outlineLevel="1" x14ac:dyDescent="0.2">
      <c r="A57" s="238">
        <v>21</v>
      </c>
      <c r="B57" s="239" t="s">
        <v>207</v>
      </c>
      <c r="C57" s="259" t="s">
        <v>208</v>
      </c>
      <c r="D57" s="240" t="s">
        <v>209</v>
      </c>
      <c r="E57" s="241">
        <v>1</v>
      </c>
      <c r="F57" s="242"/>
      <c r="G57" s="243">
        <f>ROUND(E57*F57,2)</f>
        <v>0</v>
      </c>
      <c r="H57" s="242"/>
      <c r="I57" s="243">
        <f>ROUND(E57*H57,2)</f>
        <v>0</v>
      </c>
      <c r="J57" s="242"/>
      <c r="K57" s="243">
        <f>ROUND(E57*J57,2)</f>
        <v>0</v>
      </c>
      <c r="L57" s="243">
        <v>15</v>
      </c>
      <c r="M57" s="243">
        <f>G57*(1+L57/100)</f>
        <v>0</v>
      </c>
      <c r="N57" s="241">
        <v>0</v>
      </c>
      <c r="O57" s="241">
        <f>ROUND(E57*N57,2)</f>
        <v>0</v>
      </c>
      <c r="P57" s="241">
        <v>0</v>
      </c>
      <c r="Q57" s="241">
        <f>ROUND(E57*P57,2)</f>
        <v>0</v>
      </c>
      <c r="R57" s="243" t="s">
        <v>188</v>
      </c>
      <c r="S57" s="243" t="s">
        <v>139</v>
      </c>
      <c r="T57" s="244" t="s">
        <v>139</v>
      </c>
      <c r="U57" s="228">
        <v>0.65566000000000002</v>
      </c>
      <c r="V57" s="228">
        <f>ROUND(E57*U57,2)</f>
        <v>0.66</v>
      </c>
      <c r="W57" s="228"/>
      <c r="X57" s="228" t="s">
        <v>140</v>
      </c>
      <c r="Y57" s="228" t="s">
        <v>141</v>
      </c>
      <c r="Z57" s="217"/>
      <c r="AA57" s="217"/>
      <c r="AB57" s="217"/>
      <c r="AC57" s="217"/>
      <c r="AD57" s="217"/>
      <c r="AE57" s="217"/>
      <c r="AF57" s="217"/>
      <c r="AG57" s="217" t="s">
        <v>142</v>
      </c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</row>
    <row r="58" spans="1:60" outlineLevel="1" x14ac:dyDescent="0.2">
      <c r="A58" s="224">
        <v>22</v>
      </c>
      <c r="B58" s="225" t="s">
        <v>210</v>
      </c>
      <c r="C58" s="263" t="s">
        <v>211</v>
      </c>
      <c r="D58" s="226" t="s">
        <v>0</v>
      </c>
      <c r="E58" s="255"/>
      <c r="F58" s="229"/>
      <c r="G58" s="228">
        <f>ROUND(E58*F58,2)</f>
        <v>0</v>
      </c>
      <c r="H58" s="229"/>
      <c r="I58" s="228">
        <f>ROUND(E58*H58,2)</f>
        <v>0</v>
      </c>
      <c r="J58" s="229"/>
      <c r="K58" s="228">
        <f>ROUND(E58*J58,2)</f>
        <v>0</v>
      </c>
      <c r="L58" s="228">
        <v>15</v>
      </c>
      <c r="M58" s="228">
        <f>G58*(1+L58/100)</f>
        <v>0</v>
      </c>
      <c r="N58" s="227">
        <v>0</v>
      </c>
      <c r="O58" s="227">
        <f>ROUND(E58*N58,2)</f>
        <v>0</v>
      </c>
      <c r="P58" s="227">
        <v>0</v>
      </c>
      <c r="Q58" s="227">
        <f>ROUND(E58*P58,2)</f>
        <v>0</v>
      </c>
      <c r="R58" s="228" t="s">
        <v>188</v>
      </c>
      <c r="S58" s="228" t="s">
        <v>139</v>
      </c>
      <c r="T58" s="228" t="s">
        <v>139</v>
      </c>
      <c r="U58" s="228">
        <v>0</v>
      </c>
      <c r="V58" s="228">
        <f>ROUND(E58*U58,2)</f>
        <v>0</v>
      </c>
      <c r="W58" s="228"/>
      <c r="X58" s="228" t="s">
        <v>182</v>
      </c>
      <c r="Y58" s="228" t="s">
        <v>141</v>
      </c>
      <c r="Z58" s="217"/>
      <c r="AA58" s="217"/>
      <c r="AB58" s="217"/>
      <c r="AC58" s="217"/>
      <c r="AD58" s="217"/>
      <c r="AE58" s="217"/>
      <c r="AF58" s="217"/>
      <c r="AG58" s="217" t="s">
        <v>183</v>
      </c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</row>
    <row r="59" spans="1:60" outlineLevel="2" x14ac:dyDescent="0.2">
      <c r="A59" s="224"/>
      <c r="B59" s="225"/>
      <c r="C59" s="264" t="s">
        <v>212</v>
      </c>
      <c r="D59" s="256"/>
      <c r="E59" s="256"/>
      <c r="F59" s="256"/>
      <c r="G59" s="256"/>
      <c r="H59" s="228"/>
      <c r="I59" s="228"/>
      <c r="J59" s="228"/>
      <c r="K59" s="228"/>
      <c r="L59" s="228"/>
      <c r="M59" s="228"/>
      <c r="N59" s="227"/>
      <c r="O59" s="227"/>
      <c r="P59" s="227"/>
      <c r="Q59" s="227"/>
      <c r="R59" s="228"/>
      <c r="S59" s="228"/>
      <c r="T59" s="228"/>
      <c r="U59" s="228"/>
      <c r="V59" s="228"/>
      <c r="W59" s="228"/>
      <c r="X59" s="228"/>
      <c r="Y59" s="228"/>
      <c r="Z59" s="217"/>
      <c r="AA59" s="217"/>
      <c r="AB59" s="217"/>
      <c r="AC59" s="217"/>
      <c r="AD59" s="217"/>
      <c r="AE59" s="217"/>
      <c r="AF59" s="217"/>
      <c r="AG59" s="217" t="s">
        <v>144</v>
      </c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</row>
    <row r="60" spans="1:60" x14ac:dyDescent="0.2">
      <c r="A60" s="231" t="s">
        <v>133</v>
      </c>
      <c r="B60" s="232" t="s">
        <v>83</v>
      </c>
      <c r="C60" s="258" t="s">
        <v>84</v>
      </c>
      <c r="D60" s="233"/>
      <c r="E60" s="234"/>
      <c r="F60" s="235"/>
      <c r="G60" s="235">
        <f>SUMIF(AG61:AG80,"&lt;&gt;NOR",G61:G80)</f>
        <v>0</v>
      </c>
      <c r="H60" s="235"/>
      <c r="I60" s="235">
        <f>SUM(I61:I80)</f>
        <v>0</v>
      </c>
      <c r="J60" s="235"/>
      <c r="K60" s="235">
        <f>SUM(K61:K80)</f>
        <v>0</v>
      </c>
      <c r="L60" s="235"/>
      <c r="M60" s="235">
        <f>SUM(M61:M80)</f>
        <v>0</v>
      </c>
      <c r="N60" s="234"/>
      <c r="O60" s="234">
        <f>SUM(O61:O80)</f>
        <v>0.09</v>
      </c>
      <c r="P60" s="234"/>
      <c r="Q60" s="234">
        <f>SUM(Q61:Q80)</f>
        <v>7.0000000000000007E-2</v>
      </c>
      <c r="R60" s="235"/>
      <c r="S60" s="235"/>
      <c r="T60" s="236"/>
      <c r="U60" s="230"/>
      <c r="V60" s="230">
        <f>SUM(V61:V80)</f>
        <v>9.3899999999999988</v>
      </c>
      <c r="W60" s="230"/>
      <c r="X60" s="230"/>
      <c r="Y60" s="230"/>
      <c r="AG60" t="s">
        <v>134</v>
      </c>
    </row>
    <row r="61" spans="1:60" outlineLevel="1" x14ac:dyDescent="0.2">
      <c r="A61" s="246">
        <v>23</v>
      </c>
      <c r="B61" s="247" t="s">
        <v>213</v>
      </c>
      <c r="C61" s="261" t="s">
        <v>214</v>
      </c>
      <c r="D61" s="248" t="s">
        <v>209</v>
      </c>
      <c r="E61" s="249">
        <v>1</v>
      </c>
      <c r="F61" s="250"/>
      <c r="G61" s="251">
        <f>ROUND(E61*F61,2)</f>
        <v>0</v>
      </c>
      <c r="H61" s="250"/>
      <c r="I61" s="251">
        <f>ROUND(E61*H61,2)</f>
        <v>0</v>
      </c>
      <c r="J61" s="250"/>
      <c r="K61" s="251">
        <f>ROUND(E61*J61,2)</f>
        <v>0</v>
      </c>
      <c r="L61" s="251">
        <v>15</v>
      </c>
      <c r="M61" s="251">
        <f>G61*(1+L61/100)</f>
        <v>0</v>
      </c>
      <c r="N61" s="249">
        <v>0</v>
      </c>
      <c r="O61" s="249">
        <f>ROUND(E61*N61,2)</f>
        <v>0</v>
      </c>
      <c r="P61" s="249">
        <v>1.933E-2</v>
      </c>
      <c r="Q61" s="249">
        <f>ROUND(E61*P61,2)</f>
        <v>0.02</v>
      </c>
      <c r="R61" s="251" t="s">
        <v>188</v>
      </c>
      <c r="S61" s="251" t="s">
        <v>139</v>
      </c>
      <c r="T61" s="252" t="s">
        <v>139</v>
      </c>
      <c r="U61" s="228">
        <v>0.59</v>
      </c>
      <c r="V61" s="228">
        <f>ROUND(E61*U61,2)</f>
        <v>0.59</v>
      </c>
      <c r="W61" s="228"/>
      <c r="X61" s="228" t="s">
        <v>140</v>
      </c>
      <c r="Y61" s="228" t="s">
        <v>141</v>
      </c>
      <c r="Z61" s="217"/>
      <c r="AA61" s="217"/>
      <c r="AB61" s="217"/>
      <c r="AC61" s="217"/>
      <c r="AD61" s="217"/>
      <c r="AE61" s="217"/>
      <c r="AF61" s="217"/>
      <c r="AG61" s="217" t="s">
        <v>142</v>
      </c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</row>
    <row r="62" spans="1:60" outlineLevel="1" x14ac:dyDescent="0.2">
      <c r="A62" s="246">
        <v>24</v>
      </c>
      <c r="B62" s="247" t="s">
        <v>215</v>
      </c>
      <c r="C62" s="261" t="s">
        <v>216</v>
      </c>
      <c r="D62" s="248" t="s">
        <v>209</v>
      </c>
      <c r="E62" s="249">
        <v>1</v>
      </c>
      <c r="F62" s="250"/>
      <c r="G62" s="251">
        <f>ROUND(E62*F62,2)</f>
        <v>0</v>
      </c>
      <c r="H62" s="250"/>
      <c r="I62" s="251">
        <f>ROUND(E62*H62,2)</f>
        <v>0</v>
      </c>
      <c r="J62" s="250"/>
      <c r="K62" s="251">
        <f>ROUND(E62*J62,2)</f>
        <v>0</v>
      </c>
      <c r="L62" s="251">
        <v>15</v>
      </c>
      <c r="M62" s="251">
        <f>G62*(1+L62/100)</f>
        <v>0</v>
      </c>
      <c r="N62" s="249">
        <v>1.8600000000000001E-3</v>
      </c>
      <c r="O62" s="249">
        <f>ROUND(E62*N62,2)</f>
        <v>0</v>
      </c>
      <c r="P62" s="249">
        <v>0</v>
      </c>
      <c r="Q62" s="249">
        <f>ROUND(E62*P62,2)</f>
        <v>0</v>
      </c>
      <c r="R62" s="251" t="s">
        <v>188</v>
      </c>
      <c r="S62" s="251" t="s">
        <v>139</v>
      </c>
      <c r="T62" s="252" t="s">
        <v>139</v>
      </c>
      <c r="U62" s="228">
        <v>1.3340000000000001</v>
      </c>
      <c r="V62" s="228">
        <f>ROUND(E62*U62,2)</f>
        <v>1.33</v>
      </c>
      <c r="W62" s="228"/>
      <c r="X62" s="228" t="s">
        <v>140</v>
      </c>
      <c r="Y62" s="228" t="s">
        <v>141</v>
      </c>
      <c r="Z62" s="217"/>
      <c r="AA62" s="217"/>
      <c r="AB62" s="217"/>
      <c r="AC62" s="217"/>
      <c r="AD62" s="217"/>
      <c r="AE62" s="217"/>
      <c r="AF62" s="217"/>
      <c r="AG62" s="217" t="s">
        <v>142</v>
      </c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</row>
    <row r="63" spans="1:60" outlineLevel="1" x14ac:dyDescent="0.2">
      <c r="A63" s="246">
        <v>25</v>
      </c>
      <c r="B63" s="247" t="s">
        <v>217</v>
      </c>
      <c r="C63" s="261" t="s">
        <v>218</v>
      </c>
      <c r="D63" s="248" t="s">
        <v>209</v>
      </c>
      <c r="E63" s="249">
        <v>1</v>
      </c>
      <c r="F63" s="250"/>
      <c r="G63" s="251">
        <f>ROUND(E63*F63,2)</f>
        <v>0</v>
      </c>
      <c r="H63" s="250"/>
      <c r="I63" s="251">
        <f>ROUND(E63*H63,2)</f>
        <v>0</v>
      </c>
      <c r="J63" s="250"/>
      <c r="K63" s="251">
        <f>ROUND(E63*J63,2)</f>
        <v>0</v>
      </c>
      <c r="L63" s="251">
        <v>15</v>
      </c>
      <c r="M63" s="251">
        <f>G63*(1+L63/100)</f>
        <v>0</v>
      </c>
      <c r="N63" s="249">
        <v>0</v>
      </c>
      <c r="O63" s="249">
        <f>ROUND(E63*N63,2)</f>
        <v>0</v>
      </c>
      <c r="P63" s="249">
        <v>1.9460000000000002E-2</v>
      </c>
      <c r="Q63" s="249">
        <f>ROUND(E63*P63,2)</f>
        <v>0.02</v>
      </c>
      <c r="R63" s="251" t="s">
        <v>188</v>
      </c>
      <c r="S63" s="251" t="s">
        <v>139</v>
      </c>
      <c r="T63" s="252" t="s">
        <v>139</v>
      </c>
      <c r="U63" s="228">
        <v>0.38200000000000001</v>
      </c>
      <c r="V63" s="228">
        <f>ROUND(E63*U63,2)</f>
        <v>0.38</v>
      </c>
      <c r="W63" s="228"/>
      <c r="X63" s="228" t="s">
        <v>140</v>
      </c>
      <c r="Y63" s="228" t="s">
        <v>141</v>
      </c>
      <c r="Z63" s="217"/>
      <c r="AA63" s="217"/>
      <c r="AB63" s="217"/>
      <c r="AC63" s="217"/>
      <c r="AD63" s="217"/>
      <c r="AE63" s="217"/>
      <c r="AF63" s="217"/>
      <c r="AG63" s="217" t="s">
        <v>142</v>
      </c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</row>
    <row r="64" spans="1:60" outlineLevel="1" x14ac:dyDescent="0.2">
      <c r="A64" s="238">
        <v>26</v>
      </c>
      <c r="B64" s="239" t="s">
        <v>219</v>
      </c>
      <c r="C64" s="259" t="s">
        <v>220</v>
      </c>
      <c r="D64" s="240" t="s">
        <v>209</v>
      </c>
      <c r="E64" s="241">
        <v>1</v>
      </c>
      <c r="F64" s="242"/>
      <c r="G64" s="243">
        <f>ROUND(E64*F64,2)</f>
        <v>0</v>
      </c>
      <c r="H64" s="242"/>
      <c r="I64" s="243">
        <f>ROUND(E64*H64,2)</f>
        <v>0</v>
      </c>
      <c r="J64" s="242"/>
      <c r="K64" s="243">
        <f>ROUND(E64*J64,2)</f>
        <v>0</v>
      </c>
      <c r="L64" s="243">
        <v>15</v>
      </c>
      <c r="M64" s="243">
        <f>G64*(1+L64/100)</f>
        <v>0</v>
      </c>
      <c r="N64" s="241">
        <v>1.41E-3</v>
      </c>
      <c r="O64" s="241">
        <f>ROUND(E64*N64,2)</f>
        <v>0</v>
      </c>
      <c r="P64" s="241">
        <v>0</v>
      </c>
      <c r="Q64" s="241">
        <f>ROUND(E64*P64,2)</f>
        <v>0</v>
      </c>
      <c r="R64" s="243" t="s">
        <v>188</v>
      </c>
      <c r="S64" s="243" t="s">
        <v>139</v>
      </c>
      <c r="T64" s="244" t="s">
        <v>139</v>
      </c>
      <c r="U64" s="228">
        <v>1.575</v>
      </c>
      <c r="V64" s="228">
        <f>ROUND(E64*U64,2)</f>
        <v>1.58</v>
      </c>
      <c r="W64" s="228"/>
      <c r="X64" s="228" t="s">
        <v>140</v>
      </c>
      <c r="Y64" s="228" t="s">
        <v>141</v>
      </c>
      <c r="Z64" s="217"/>
      <c r="AA64" s="217"/>
      <c r="AB64" s="217"/>
      <c r="AC64" s="217"/>
      <c r="AD64" s="217"/>
      <c r="AE64" s="217"/>
      <c r="AF64" s="217"/>
      <c r="AG64" s="217" t="s">
        <v>142</v>
      </c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</row>
    <row r="65" spans="1:60" outlineLevel="2" x14ac:dyDescent="0.2">
      <c r="A65" s="224"/>
      <c r="B65" s="225"/>
      <c r="C65" s="265" t="s">
        <v>221</v>
      </c>
      <c r="D65" s="257"/>
      <c r="E65" s="257"/>
      <c r="F65" s="257"/>
      <c r="G65" s="257"/>
      <c r="H65" s="228"/>
      <c r="I65" s="228"/>
      <c r="J65" s="228"/>
      <c r="K65" s="228"/>
      <c r="L65" s="228"/>
      <c r="M65" s="228"/>
      <c r="N65" s="227"/>
      <c r="O65" s="227"/>
      <c r="P65" s="227"/>
      <c r="Q65" s="227"/>
      <c r="R65" s="228"/>
      <c r="S65" s="228"/>
      <c r="T65" s="228"/>
      <c r="U65" s="228"/>
      <c r="V65" s="228"/>
      <c r="W65" s="228"/>
      <c r="X65" s="228"/>
      <c r="Y65" s="228"/>
      <c r="Z65" s="217"/>
      <c r="AA65" s="217"/>
      <c r="AB65" s="217"/>
      <c r="AC65" s="217"/>
      <c r="AD65" s="217"/>
      <c r="AE65" s="217"/>
      <c r="AF65" s="217"/>
      <c r="AG65" s="217" t="s">
        <v>194</v>
      </c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</row>
    <row r="66" spans="1:60" outlineLevel="1" x14ac:dyDescent="0.2">
      <c r="A66" s="246">
        <v>27</v>
      </c>
      <c r="B66" s="247" t="s">
        <v>222</v>
      </c>
      <c r="C66" s="261" t="s">
        <v>223</v>
      </c>
      <c r="D66" s="248" t="s">
        <v>209</v>
      </c>
      <c r="E66" s="249">
        <v>1</v>
      </c>
      <c r="F66" s="250"/>
      <c r="G66" s="251">
        <f>ROUND(E66*F66,2)</f>
        <v>0</v>
      </c>
      <c r="H66" s="250"/>
      <c r="I66" s="251">
        <f>ROUND(E66*H66,2)</f>
        <v>0</v>
      </c>
      <c r="J66" s="250"/>
      <c r="K66" s="251">
        <f>ROUND(E66*J66,2)</f>
        <v>0</v>
      </c>
      <c r="L66" s="251">
        <v>15</v>
      </c>
      <c r="M66" s="251">
        <f>G66*(1+L66/100)</f>
        <v>0</v>
      </c>
      <c r="N66" s="249">
        <v>4.6519999999999999E-2</v>
      </c>
      <c r="O66" s="249">
        <f>ROUND(E66*N66,2)</f>
        <v>0.05</v>
      </c>
      <c r="P66" s="249">
        <v>0</v>
      </c>
      <c r="Q66" s="249">
        <f>ROUND(E66*P66,2)</f>
        <v>0</v>
      </c>
      <c r="R66" s="251" t="s">
        <v>188</v>
      </c>
      <c r="S66" s="251" t="s">
        <v>139</v>
      </c>
      <c r="T66" s="252" t="s">
        <v>139</v>
      </c>
      <c r="U66" s="228">
        <v>2.4620000000000002</v>
      </c>
      <c r="V66" s="228">
        <f>ROUND(E66*U66,2)</f>
        <v>2.46</v>
      </c>
      <c r="W66" s="228"/>
      <c r="X66" s="228" t="s">
        <v>140</v>
      </c>
      <c r="Y66" s="228" t="s">
        <v>141</v>
      </c>
      <c r="Z66" s="217"/>
      <c r="AA66" s="217"/>
      <c r="AB66" s="217"/>
      <c r="AC66" s="217"/>
      <c r="AD66" s="217"/>
      <c r="AE66" s="217"/>
      <c r="AF66" s="217"/>
      <c r="AG66" s="217" t="s">
        <v>142</v>
      </c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</row>
    <row r="67" spans="1:60" outlineLevel="1" x14ac:dyDescent="0.2">
      <c r="A67" s="246">
        <v>28</v>
      </c>
      <c r="B67" s="247" t="s">
        <v>224</v>
      </c>
      <c r="C67" s="261" t="s">
        <v>225</v>
      </c>
      <c r="D67" s="248" t="s">
        <v>209</v>
      </c>
      <c r="E67" s="249">
        <v>1</v>
      </c>
      <c r="F67" s="250"/>
      <c r="G67" s="251">
        <f>ROUND(E67*F67,2)</f>
        <v>0</v>
      </c>
      <c r="H67" s="250"/>
      <c r="I67" s="251">
        <f>ROUND(E67*H67,2)</f>
        <v>0</v>
      </c>
      <c r="J67" s="250"/>
      <c r="K67" s="251">
        <f>ROUND(E67*J67,2)</f>
        <v>0</v>
      </c>
      <c r="L67" s="251">
        <v>15</v>
      </c>
      <c r="M67" s="251">
        <f>G67*(1+L67/100)</f>
        <v>0</v>
      </c>
      <c r="N67" s="249">
        <v>0</v>
      </c>
      <c r="O67" s="249">
        <f>ROUND(E67*N67,2)</f>
        <v>0</v>
      </c>
      <c r="P67" s="249">
        <v>3.2899999999999999E-2</v>
      </c>
      <c r="Q67" s="249">
        <f>ROUND(E67*P67,2)</f>
        <v>0.03</v>
      </c>
      <c r="R67" s="251" t="s">
        <v>188</v>
      </c>
      <c r="S67" s="251" t="s">
        <v>139</v>
      </c>
      <c r="T67" s="252" t="s">
        <v>139</v>
      </c>
      <c r="U67" s="228">
        <v>0.432</v>
      </c>
      <c r="V67" s="228">
        <f>ROUND(E67*U67,2)</f>
        <v>0.43</v>
      </c>
      <c r="W67" s="228"/>
      <c r="X67" s="228" t="s">
        <v>140</v>
      </c>
      <c r="Y67" s="228" t="s">
        <v>141</v>
      </c>
      <c r="Z67" s="217"/>
      <c r="AA67" s="217"/>
      <c r="AB67" s="217"/>
      <c r="AC67" s="217"/>
      <c r="AD67" s="217"/>
      <c r="AE67" s="217"/>
      <c r="AF67" s="217"/>
      <c r="AG67" s="217" t="s">
        <v>142</v>
      </c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</row>
    <row r="68" spans="1:60" outlineLevel="1" x14ac:dyDescent="0.2">
      <c r="A68" s="246">
        <v>29</v>
      </c>
      <c r="B68" s="247" t="s">
        <v>226</v>
      </c>
      <c r="C68" s="261" t="s">
        <v>227</v>
      </c>
      <c r="D68" s="248" t="s">
        <v>209</v>
      </c>
      <c r="E68" s="249">
        <v>3</v>
      </c>
      <c r="F68" s="250"/>
      <c r="G68" s="251">
        <f>ROUND(E68*F68,2)</f>
        <v>0</v>
      </c>
      <c r="H68" s="250"/>
      <c r="I68" s="251">
        <f>ROUND(E68*H68,2)</f>
        <v>0</v>
      </c>
      <c r="J68" s="250"/>
      <c r="K68" s="251">
        <f>ROUND(E68*J68,2)</f>
        <v>0</v>
      </c>
      <c r="L68" s="251">
        <v>15</v>
      </c>
      <c r="M68" s="251">
        <f>G68*(1+L68/100)</f>
        <v>0</v>
      </c>
      <c r="N68" s="249">
        <v>0</v>
      </c>
      <c r="O68" s="249">
        <f>ROUND(E68*N68,2)</f>
        <v>0</v>
      </c>
      <c r="P68" s="249">
        <v>1.56E-3</v>
      </c>
      <c r="Q68" s="249">
        <f>ROUND(E68*P68,2)</f>
        <v>0</v>
      </c>
      <c r="R68" s="251" t="s">
        <v>188</v>
      </c>
      <c r="S68" s="251" t="s">
        <v>139</v>
      </c>
      <c r="T68" s="252" t="s">
        <v>139</v>
      </c>
      <c r="U68" s="228">
        <v>0.217</v>
      </c>
      <c r="V68" s="228">
        <f>ROUND(E68*U68,2)</f>
        <v>0.65</v>
      </c>
      <c r="W68" s="228"/>
      <c r="X68" s="228" t="s">
        <v>140</v>
      </c>
      <c r="Y68" s="228" t="s">
        <v>141</v>
      </c>
      <c r="Z68" s="217"/>
      <c r="AA68" s="217"/>
      <c r="AB68" s="217"/>
      <c r="AC68" s="217"/>
      <c r="AD68" s="217"/>
      <c r="AE68" s="217"/>
      <c r="AF68" s="217"/>
      <c r="AG68" s="217" t="s">
        <v>142</v>
      </c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</row>
    <row r="69" spans="1:60" outlineLevel="1" x14ac:dyDescent="0.2">
      <c r="A69" s="246">
        <v>30</v>
      </c>
      <c r="B69" s="247" t="s">
        <v>228</v>
      </c>
      <c r="C69" s="261" t="s">
        <v>229</v>
      </c>
      <c r="D69" s="248" t="s">
        <v>172</v>
      </c>
      <c r="E69" s="249">
        <v>2</v>
      </c>
      <c r="F69" s="250"/>
      <c r="G69" s="251">
        <f>ROUND(E69*F69,2)</f>
        <v>0</v>
      </c>
      <c r="H69" s="250"/>
      <c r="I69" s="251">
        <f>ROUND(E69*H69,2)</f>
        <v>0</v>
      </c>
      <c r="J69" s="250"/>
      <c r="K69" s="251">
        <f>ROUND(E69*J69,2)</f>
        <v>0</v>
      </c>
      <c r="L69" s="251">
        <v>15</v>
      </c>
      <c r="M69" s="251">
        <f>G69*(1+L69/100)</f>
        <v>0</v>
      </c>
      <c r="N69" s="249">
        <v>1.2E-4</v>
      </c>
      <c r="O69" s="249">
        <f>ROUND(E69*N69,2)</f>
        <v>0</v>
      </c>
      <c r="P69" s="249">
        <v>0</v>
      </c>
      <c r="Q69" s="249">
        <f>ROUND(E69*P69,2)</f>
        <v>0</v>
      </c>
      <c r="R69" s="251" t="s">
        <v>188</v>
      </c>
      <c r="S69" s="251" t="s">
        <v>139</v>
      </c>
      <c r="T69" s="252" t="s">
        <v>139</v>
      </c>
      <c r="U69" s="228">
        <v>0.47599999999999998</v>
      </c>
      <c r="V69" s="228">
        <f>ROUND(E69*U69,2)</f>
        <v>0.95</v>
      </c>
      <c r="W69" s="228"/>
      <c r="X69" s="228" t="s">
        <v>140</v>
      </c>
      <c r="Y69" s="228" t="s">
        <v>141</v>
      </c>
      <c r="Z69" s="217"/>
      <c r="AA69" s="217"/>
      <c r="AB69" s="217"/>
      <c r="AC69" s="217"/>
      <c r="AD69" s="217"/>
      <c r="AE69" s="217"/>
      <c r="AF69" s="217"/>
      <c r="AG69" s="217" t="s">
        <v>142</v>
      </c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</row>
    <row r="70" spans="1:60" outlineLevel="1" x14ac:dyDescent="0.2">
      <c r="A70" s="246">
        <v>31</v>
      </c>
      <c r="B70" s="247" t="s">
        <v>230</v>
      </c>
      <c r="C70" s="261" t="s">
        <v>231</v>
      </c>
      <c r="D70" s="248" t="s">
        <v>209</v>
      </c>
      <c r="E70" s="249">
        <v>1</v>
      </c>
      <c r="F70" s="250"/>
      <c r="G70" s="251">
        <f>ROUND(E70*F70,2)</f>
        <v>0</v>
      </c>
      <c r="H70" s="250"/>
      <c r="I70" s="251">
        <f>ROUND(E70*H70,2)</f>
        <v>0</v>
      </c>
      <c r="J70" s="250"/>
      <c r="K70" s="251">
        <f>ROUND(E70*J70,2)</f>
        <v>0</v>
      </c>
      <c r="L70" s="251">
        <v>15</v>
      </c>
      <c r="M70" s="251">
        <f>G70*(1+L70/100)</f>
        <v>0</v>
      </c>
      <c r="N70" s="249">
        <v>1.2E-4</v>
      </c>
      <c r="O70" s="249">
        <f>ROUND(E70*N70,2)</f>
        <v>0</v>
      </c>
      <c r="P70" s="249">
        <v>0</v>
      </c>
      <c r="Q70" s="249">
        <f>ROUND(E70*P70,2)</f>
        <v>0</v>
      </c>
      <c r="R70" s="251" t="s">
        <v>188</v>
      </c>
      <c r="S70" s="251" t="s">
        <v>139</v>
      </c>
      <c r="T70" s="252" t="s">
        <v>139</v>
      </c>
      <c r="U70" s="228">
        <v>0.51700000000000002</v>
      </c>
      <c r="V70" s="228">
        <f>ROUND(E70*U70,2)</f>
        <v>0.52</v>
      </c>
      <c r="W70" s="228"/>
      <c r="X70" s="228" t="s">
        <v>140</v>
      </c>
      <c r="Y70" s="228" t="s">
        <v>141</v>
      </c>
      <c r="Z70" s="217"/>
      <c r="AA70" s="217"/>
      <c r="AB70" s="217"/>
      <c r="AC70" s="217"/>
      <c r="AD70" s="217"/>
      <c r="AE70" s="217"/>
      <c r="AF70" s="217"/>
      <c r="AG70" s="217" t="s">
        <v>142</v>
      </c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</row>
    <row r="71" spans="1:60" outlineLevel="1" x14ac:dyDescent="0.2">
      <c r="A71" s="246">
        <v>32</v>
      </c>
      <c r="B71" s="247" t="s">
        <v>232</v>
      </c>
      <c r="C71" s="261" t="s">
        <v>233</v>
      </c>
      <c r="D71" s="248" t="s">
        <v>172</v>
      </c>
      <c r="E71" s="249">
        <v>1</v>
      </c>
      <c r="F71" s="250"/>
      <c r="G71" s="251">
        <f>ROUND(E71*F71,2)</f>
        <v>0</v>
      </c>
      <c r="H71" s="250"/>
      <c r="I71" s="251">
        <f>ROUND(E71*H71,2)</f>
        <v>0</v>
      </c>
      <c r="J71" s="250"/>
      <c r="K71" s="251">
        <f>ROUND(E71*J71,2)</f>
        <v>0</v>
      </c>
      <c r="L71" s="251">
        <v>15</v>
      </c>
      <c r="M71" s="251">
        <f>G71*(1+L71/100)</f>
        <v>0</v>
      </c>
      <c r="N71" s="249">
        <v>1E-4</v>
      </c>
      <c r="O71" s="249">
        <f>ROUND(E71*N71,2)</f>
        <v>0</v>
      </c>
      <c r="P71" s="249">
        <v>0</v>
      </c>
      <c r="Q71" s="249">
        <f>ROUND(E71*P71,2)</f>
        <v>0</v>
      </c>
      <c r="R71" s="251" t="s">
        <v>188</v>
      </c>
      <c r="S71" s="251" t="s">
        <v>139</v>
      </c>
      <c r="T71" s="252" t="s">
        <v>139</v>
      </c>
      <c r="U71" s="228">
        <v>0.246</v>
      </c>
      <c r="V71" s="228">
        <f>ROUND(E71*U71,2)</f>
        <v>0.25</v>
      </c>
      <c r="W71" s="228"/>
      <c r="X71" s="228" t="s">
        <v>140</v>
      </c>
      <c r="Y71" s="228" t="s">
        <v>141</v>
      </c>
      <c r="Z71" s="217"/>
      <c r="AA71" s="217"/>
      <c r="AB71" s="217"/>
      <c r="AC71" s="217"/>
      <c r="AD71" s="217"/>
      <c r="AE71" s="217"/>
      <c r="AF71" s="217"/>
      <c r="AG71" s="217" t="s">
        <v>142</v>
      </c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</row>
    <row r="72" spans="1:60" outlineLevel="1" x14ac:dyDescent="0.2">
      <c r="A72" s="246">
        <v>33</v>
      </c>
      <c r="B72" s="247" t="s">
        <v>234</v>
      </c>
      <c r="C72" s="261" t="s">
        <v>235</v>
      </c>
      <c r="D72" s="248" t="s">
        <v>172</v>
      </c>
      <c r="E72" s="249">
        <v>1</v>
      </c>
      <c r="F72" s="250"/>
      <c r="G72" s="251">
        <f>ROUND(E72*F72,2)</f>
        <v>0</v>
      </c>
      <c r="H72" s="250"/>
      <c r="I72" s="251">
        <f>ROUND(E72*H72,2)</f>
        <v>0</v>
      </c>
      <c r="J72" s="250"/>
      <c r="K72" s="251">
        <f>ROUND(E72*J72,2)</f>
        <v>0</v>
      </c>
      <c r="L72" s="251">
        <v>15</v>
      </c>
      <c r="M72" s="251">
        <f>G72*(1+L72/100)</f>
        <v>0</v>
      </c>
      <c r="N72" s="249">
        <v>1.4999999999999999E-4</v>
      </c>
      <c r="O72" s="249">
        <f>ROUND(E72*N72,2)</f>
        <v>0</v>
      </c>
      <c r="P72" s="249">
        <v>0</v>
      </c>
      <c r="Q72" s="249">
        <f>ROUND(E72*P72,2)</f>
        <v>0</v>
      </c>
      <c r="R72" s="251" t="s">
        <v>188</v>
      </c>
      <c r="S72" s="251" t="s">
        <v>139</v>
      </c>
      <c r="T72" s="252" t="s">
        <v>139</v>
      </c>
      <c r="U72" s="228">
        <v>0.25</v>
      </c>
      <c r="V72" s="228">
        <f>ROUND(E72*U72,2)</f>
        <v>0.25</v>
      </c>
      <c r="W72" s="228"/>
      <c r="X72" s="228" t="s">
        <v>140</v>
      </c>
      <c r="Y72" s="228" t="s">
        <v>141</v>
      </c>
      <c r="Z72" s="217"/>
      <c r="AA72" s="217"/>
      <c r="AB72" s="217"/>
      <c r="AC72" s="217"/>
      <c r="AD72" s="217"/>
      <c r="AE72" s="217"/>
      <c r="AF72" s="217"/>
      <c r="AG72" s="217" t="s">
        <v>142</v>
      </c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</row>
    <row r="73" spans="1:60" ht="22.5" outlineLevel="1" x14ac:dyDescent="0.2">
      <c r="A73" s="246">
        <v>34</v>
      </c>
      <c r="B73" s="247" t="s">
        <v>236</v>
      </c>
      <c r="C73" s="261" t="s">
        <v>237</v>
      </c>
      <c r="D73" s="248" t="s">
        <v>172</v>
      </c>
      <c r="E73" s="249">
        <v>5</v>
      </c>
      <c r="F73" s="250"/>
      <c r="G73" s="251">
        <f>ROUND(E73*F73,2)</f>
        <v>0</v>
      </c>
      <c r="H73" s="250"/>
      <c r="I73" s="251">
        <f>ROUND(E73*H73,2)</f>
        <v>0</v>
      </c>
      <c r="J73" s="250"/>
      <c r="K73" s="251">
        <f>ROUND(E73*J73,2)</f>
        <v>0</v>
      </c>
      <c r="L73" s="251">
        <v>15</v>
      </c>
      <c r="M73" s="251">
        <f>G73*(1+L73/100)</f>
        <v>0</v>
      </c>
      <c r="N73" s="249">
        <v>2.0000000000000001E-4</v>
      </c>
      <c r="O73" s="249">
        <f>ROUND(E73*N73,2)</f>
        <v>0</v>
      </c>
      <c r="P73" s="249">
        <v>0</v>
      </c>
      <c r="Q73" s="249">
        <f>ROUND(E73*P73,2)</f>
        <v>0</v>
      </c>
      <c r="R73" s="251" t="s">
        <v>238</v>
      </c>
      <c r="S73" s="251" t="s">
        <v>139</v>
      </c>
      <c r="T73" s="252" t="s">
        <v>139</v>
      </c>
      <c r="U73" s="228">
        <v>0</v>
      </c>
      <c r="V73" s="228">
        <f>ROUND(E73*U73,2)</f>
        <v>0</v>
      </c>
      <c r="W73" s="228"/>
      <c r="X73" s="228" t="s">
        <v>239</v>
      </c>
      <c r="Y73" s="228" t="s">
        <v>141</v>
      </c>
      <c r="Z73" s="217"/>
      <c r="AA73" s="217"/>
      <c r="AB73" s="217"/>
      <c r="AC73" s="217"/>
      <c r="AD73" s="217"/>
      <c r="AE73" s="217"/>
      <c r="AF73" s="217"/>
      <c r="AG73" s="217" t="s">
        <v>240</v>
      </c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</row>
    <row r="74" spans="1:60" ht="22.5" outlineLevel="1" x14ac:dyDescent="0.2">
      <c r="A74" s="246">
        <v>35</v>
      </c>
      <c r="B74" s="247" t="s">
        <v>241</v>
      </c>
      <c r="C74" s="261" t="s">
        <v>242</v>
      </c>
      <c r="D74" s="248" t="s">
        <v>172</v>
      </c>
      <c r="E74" s="249">
        <v>1</v>
      </c>
      <c r="F74" s="250"/>
      <c r="G74" s="251">
        <f>ROUND(E74*F74,2)</f>
        <v>0</v>
      </c>
      <c r="H74" s="250"/>
      <c r="I74" s="251">
        <f>ROUND(E74*H74,2)</f>
        <v>0</v>
      </c>
      <c r="J74" s="250"/>
      <c r="K74" s="251">
        <f>ROUND(E74*J74,2)</f>
        <v>0</v>
      </c>
      <c r="L74" s="251">
        <v>15</v>
      </c>
      <c r="M74" s="251">
        <f>G74*(1+L74/100)</f>
        <v>0</v>
      </c>
      <c r="N74" s="249">
        <v>1.9E-3</v>
      </c>
      <c r="O74" s="249">
        <f>ROUND(E74*N74,2)</f>
        <v>0</v>
      </c>
      <c r="P74" s="249">
        <v>0</v>
      </c>
      <c r="Q74" s="249">
        <f>ROUND(E74*P74,2)</f>
        <v>0</v>
      </c>
      <c r="R74" s="251" t="s">
        <v>238</v>
      </c>
      <c r="S74" s="251" t="s">
        <v>243</v>
      </c>
      <c r="T74" s="252" t="s">
        <v>243</v>
      </c>
      <c r="U74" s="228">
        <v>0</v>
      </c>
      <c r="V74" s="228">
        <f>ROUND(E74*U74,2)</f>
        <v>0</v>
      </c>
      <c r="W74" s="228"/>
      <c r="X74" s="228" t="s">
        <v>239</v>
      </c>
      <c r="Y74" s="228" t="s">
        <v>141</v>
      </c>
      <c r="Z74" s="217"/>
      <c r="AA74" s="217"/>
      <c r="AB74" s="217"/>
      <c r="AC74" s="217"/>
      <c r="AD74" s="217"/>
      <c r="AE74" s="217"/>
      <c r="AF74" s="217"/>
      <c r="AG74" s="217" t="s">
        <v>240</v>
      </c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</row>
    <row r="75" spans="1:60" ht="22.5" outlineLevel="1" x14ac:dyDescent="0.2">
      <c r="A75" s="246">
        <v>36</v>
      </c>
      <c r="B75" s="247" t="s">
        <v>244</v>
      </c>
      <c r="C75" s="261" t="s">
        <v>245</v>
      </c>
      <c r="D75" s="248" t="s">
        <v>172</v>
      </c>
      <c r="E75" s="249">
        <v>1</v>
      </c>
      <c r="F75" s="250"/>
      <c r="G75" s="251">
        <f>ROUND(E75*F75,2)</f>
        <v>0</v>
      </c>
      <c r="H75" s="250"/>
      <c r="I75" s="251">
        <f>ROUND(E75*H75,2)</f>
        <v>0</v>
      </c>
      <c r="J75" s="250"/>
      <c r="K75" s="251">
        <f>ROUND(E75*J75,2)</f>
        <v>0</v>
      </c>
      <c r="L75" s="251">
        <v>15</v>
      </c>
      <c r="M75" s="251">
        <f>G75*(1+L75/100)</f>
        <v>0</v>
      </c>
      <c r="N75" s="249">
        <v>2.0999999999999999E-3</v>
      </c>
      <c r="O75" s="249">
        <f>ROUND(E75*N75,2)</f>
        <v>0</v>
      </c>
      <c r="P75" s="249">
        <v>0</v>
      </c>
      <c r="Q75" s="249">
        <f>ROUND(E75*P75,2)</f>
        <v>0</v>
      </c>
      <c r="R75" s="251" t="s">
        <v>238</v>
      </c>
      <c r="S75" s="251" t="s">
        <v>243</v>
      </c>
      <c r="T75" s="252" t="s">
        <v>243</v>
      </c>
      <c r="U75" s="228">
        <v>0</v>
      </c>
      <c r="V75" s="228">
        <f>ROUND(E75*U75,2)</f>
        <v>0</v>
      </c>
      <c r="W75" s="228"/>
      <c r="X75" s="228" t="s">
        <v>239</v>
      </c>
      <c r="Y75" s="228" t="s">
        <v>141</v>
      </c>
      <c r="Z75" s="217"/>
      <c r="AA75" s="217"/>
      <c r="AB75" s="217"/>
      <c r="AC75" s="217"/>
      <c r="AD75" s="217"/>
      <c r="AE75" s="217"/>
      <c r="AF75" s="217"/>
      <c r="AG75" s="217" t="s">
        <v>240</v>
      </c>
      <c r="AH75" s="217"/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</row>
    <row r="76" spans="1:60" ht="22.5" outlineLevel="1" x14ac:dyDescent="0.2">
      <c r="A76" s="246">
        <v>37</v>
      </c>
      <c r="B76" s="247" t="s">
        <v>246</v>
      </c>
      <c r="C76" s="261" t="s">
        <v>247</v>
      </c>
      <c r="D76" s="248" t="s">
        <v>172</v>
      </c>
      <c r="E76" s="249">
        <v>1</v>
      </c>
      <c r="F76" s="250"/>
      <c r="G76" s="251">
        <f>ROUND(E76*F76,2)</f>
        <v>0</v>
      </c>
      <c r="H76" s="250"/>
      <c r="I76" s="251">
        <f>ROUND(E76*H76,2)</f>
        <v>0</v>
      </c>
      <c r="J76" s="250"/>
      <c r="K76" s="251">
        <f>ROUND(E76*J76,2)</f>
        <v>0</v>
      </c>
      <c r="L76" s="251">
        <v>15</v>
      </c>
      <c r="M76" s="251">
        <f>G76*(1+L76/100)</f>
        <v>0</v>
      </c>
      <c r="N76" s="249">
        <v>1.1999999999999999E-3</v>
      </c>
      <c r="O76" s="249">
        <f>ROUND(E76*N76,2)</f>
        <v>0</v>
      </c>
      <c r="P76" s="249">
        <v>0</v>
      </c>
      <c r="Q76" s="249">
        <f>ROUND(E76*P76,2)</f>
        <v>0</v>
      </c>
      <c r="R76" s="251" t="s">
        <v>238</v>
      </c>
      <c r="S76" s="251" t="s">
        <v>139</v>
      </c>
      <c r="T76" s="252" t="s">
        <v>139</v>
      </c>
      <c r="U76" s="228">
        <v>0</v>
      </c>
      <c r="V76" s="228">
        <f>ROUND(E76*U76,2)</f>
        <v>0</v>
      </c>
      <c r="W76" s="228"/>
      <c r="X76" s="228" t="s">
        <v>239</v>
      </c>
      <c r="Y76" s="228" t="s">
        <v>141</v>
      </c>
      <c r="Z76" s="217"/>
      <c r="AA76" s="217"/>
      <c r="AB76" s="217"/>
      <c r="AC76" s="217"/>
      <c r="AD76" s="217"/>
      <c r="AE76" s="217"/>
      <c r="AF76" s="217"/>
      <c r="AG76" s="217" t="s">
        <v>240</v>
      </c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</row>
    <row r="77" spans="1:60" outlineLevel="1" x14ac:dyDescent="0.2">
      <c r="A77" s="246">
        <v>38</v>
      </c>
      <c r="B77" s="247" t="s">
        <v>248</v>
      </c>
      <c r="C77" s="261" t="s">
        <v>249</v>
      </c>
      <c r="D77" s="248" t="s">
        <v>172</v>
      </c>
      <c r="E77" s="249">
        <v>1</v>
      </c>
      <c r="F77" s="250"/>
      <c r="G77" s="251">
        <f>ROUND(E77*F77,2)</f>
        <v>0</v>
      </c>
      <c r="H77" s="250"/>
      <c r="I77" s="251">
        <f>ROUND(E77*H77,2)</f>
        <v>0</v>
      </c>
      <c r="J77" s="250"/>
      <c r="K77" s="251">
        <f>ROUND(E77*J77,2)</f>
        <v>0</v>
      </c>
      <c r="L77" s="251">
        <v>15</v>
      </c>
      <c r="M77" s="251">
        <f>G77*(1+L77/100)</f>
        <v>0</v>
      </c>
      <c r="N77" s="249">
        <v>3.1E-4</v>
      </c>
      <c r="O77" s="249">
        <f>ROUND(E77*N77,2)</f>
        <v>0</v>
      </c>
      <c r="P77" s="249">
        <v>0</v>
      </c>
      <c r="Q77" s="249">
        <f>ROUND(E77*P77,2)</f>
        <v>0</v>
      </c>
      <c r="R77" s="251" t="s">
        <v>238</v>
      </c>
      <c r="S77" s="251" t="s">
        <v>139</v>
      </c>
      <c r="T77" s="252" t="s">
        <v>139</v>
      </c>
      <c r="U77" s="228">
        <v>0</v>
      </c>
      <c r="V77" s="228">
        <f>ROUND(E77*U77,2)</f>
        <v>0</v>
      </c>
      <c r="W77" s="228"/>
      <c r="X77" s="228" t="s">
        <v>239</v>
      </c>
      <c r="Y77" s="228" t="s">
        <v>141</v>
      </c>
      <c r="Z77" s="217"/>
      <c r="AA77" s="217"/>
      <c r="AB77" s="217"/>
      <c r="AC77" s="217"/>
      <c r="AD77" s="217"/>
      <c r="AE77" s="217"/>
      <c r="AF77" s="217"/>
      <c r="AG77" s="217" t="s">
        <v>240</v>
      </c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</row>
    <row r="78" spans="1:60" ht="22.5" outlineLevel="1" x14ac:dyDescent="0.2">
      <c r="A78" s="246">
        <v>39</v>
      </c>
      <c r="B78" s="247" t="s">
        <v>250</v>
      </c>
      <c r="C78" s="261" t="s">
        <v>251</v>
      </c>
      <c r="D78" s="248" t="s">
        <v>172</v>
      </c>
      <c r="E78" s="249">
        <v>1</v>
      </c>
      <c r="F78" s="250"/>
      <c r="G78" s="251">
        <f>ROUND(E78*F78,2)</f>
        <v>0</v>
      </c>
      <c r="H78" s="250"/>
      <c r="I78" s="251">
        <f>ROUND(E78*H78,2)</f>
        <v>0</v>
      </c>
      <c r="J78" s="250"/>
      <c r="K78" s="251">
        <f>ROUND(E78*J78,2)</f>
        <v>0</v>
      </c>
      <c r="L78" s="251">
        <v>15</v>
      </c>
      <c r="M78" s="251">
        <f>G78*(1+L78/100)</f>
        <v>0</v>
      </c>
      <c r="N78" s="249">
        <v>2.7999999999999998E-4</v>
      </c>
      <c r="O78" s="249">
        <f>ROUND(E78*N78,2)</f>
        <v>0</v>
      </c>
      <c r="P78" s="249">
        <v>0</v>
      </c>
      <c r="Q78" s="249">
        <f>ROUND(E78*P78,2)</f>
        <v>0</v>
      </c>
      <c r="R78" s="251" t="s">
        <v>238</v>
      </c>
      <c r="S78" s="251" t="s">
        <v>139</v>
      </c>
      <c r="T78" s="252" t="s">
        <v>139</v>
      </c>
      <c r="U78" s="228">
        <v>0</v>
      </c>
      <c r="V78" s="228">
        <f>ROUND(E78*U78,2)</f>
        <v>0</v>
      </c>
      <c r="W78" s="228"/>
      <c r="X78" s="228" t="s">
        <v>239</v>
      </c>
      <c r="Y78" s="228" t="s">
        <v>141</v>
      </c>
      <c r="Z78" s="217"/>
      <c r="AA78" s="217"/>
      <c r="AB78" s="217"/>
      <c r="AC78" s="217"/>
      <c r="AD78" s="217"/>
      <c r="AE78" s="217"/>
      <c r="AF78" s="217"/>
      <c r="AG78" s="217" t="s">
        <v>240</v>
      </c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</row>
    <row r="79" spans="1:60" ht="22.5" outlineLevel="1" x14ac:dyDescent="0.2">
      <c r="A79" s="246">
        <v>40</v>
      </c>
      <c r="B79" s="247" t="s">
        <v>252</v>
      </c>
      <c r="C79" s="261" t="s">
        <v>253</v>
      </c>
      <c r="D79" s="248" t="s">
        <v>172</v>
      </c>
      <c r="E79" s="249">
        <v>1</v>
      </c>
      <c r="F79" s="250"/>
      <c r="G79" s="251">
        <f>ROUND(E79*F79,2)</f>
        <v>0</v>
      </c>
      <c r="H79" s="250"/>
      <c r="I79" s="251">
        <f>ROUND(E79*H79,2)</f>
        <v>0</v>
      </c>
      <c r="J79" s="250"/>
      <c r="K79" s="251">
        <f>ROUND(E79*J79,2)</f>
        <v>0</v>
      </c>
      <c r="L79" s="251">
        <v>15</v>
      </c>
      <c r="M79" s="251">
        <f>G79*(1+L79/100)</f>
        <v>0</v>
      </c>
      <c r="N79" s="249">
        <v>1.2999999999999999E-2</v>
      </c>
      <c r="O79" s="249">
        <f>ROUND(E79*N79,2)</f>
        <v>0.01</v>
      </c>
      <c r="P79" s="249">
        <v>0</v>
      </c>
      <c r="Q79" s="249">
        <f>ROUND(E79*P79,2)</f>
        <v>0</v>
      </c>
      <c r="R79" s="251" t="s">
        <v>238</v>
      </c>
      <c r="S79" s="251" t="s">
        <v>139</v>
      </c>
      <c r="T79" s="252" t="s">
        <v>139</v>
      </c>
      <c r="U79" s="228">
        <v>0</v>
      </c>
      <c r="V79" s="228">
        <f>ROUND(E79*U79,2)</f>
        <v>0</v>
      </c>
      <c r="W79" s="228"/>
      <c r="X79" s="228" t="s">
        <v>239</v>
      </c>
      <c r="Y79" s="228" t="s">
        <v>141</v>
      </c>
      <c r="Z79" s="217"/>
      <c r="AA79" s="217"/>
      <c r="AB79" s="217"/>
      <c r="AC79" s="217"/>
      <c r="AD79" s="217"/>
      <c r="AE79" s="217"/>
      <c r="AF79" s="217"/>
      <c r="AG79" s="217" t="s">
        <v>240</v>
      </c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</row>
    <row r="80" spans="1:60" ht="22.5" outlineLevel="1" x14ac:dyDescent="0.2">
      <c r="A80" s="246">
        <v>41</v>
      </c>
      <c r="B80" s="247" t="s">
        <v>254</v>
      </c>
      <c r="C80" s="261" t="s">
        <v>255</v>
      </c>
      <c r="D80" s="248" t="s">
        <v>172</v>
      </c>
      <c r="E80" s="249">
        <v>1</v>
      </c>
      <c r="F80" s="250"/>
      <c r="G80" s="251">
        <f>ROUND(E80*F80,2)</f>
        <v>0</v>
      </c>
      <c r="H80" s="250"/>
      <c r="I80" s="251">
        <f>ROUND(E80*H80,2)</f>
        <v>0</v>
      </c>
      <c r="J80" s="250"/>
      <c r="K80" s="251">
        <f>ROUND(E80*J80,2)</f>
        <v>0</v>
      </c>
      <c r="L80" s="251">
        <v>15</v>
      </c>
      <c r="M80" s="251">
        <f>G80*(1+L80/100)</f>
        <v>0</v>
      </c>
      <c r="N80" s="249">
        <v>2.5000000000000001E-2</v>
      </c>
      <c r="O80" s="249">
        <f>ROUND(E80*N80,2)</f>
        <v>0.03</v>
      </c>
      <c r="P80" s="249">
        <v>0</v>
      </c>
      <c r="Q80" s="249">
        <f>ROUND(E80*P80,2)</f>
        <v>0</v>
      </c>
      <c r="R80" s="251" t="s">
        <v>238</v>
      </c>
      <c r="S80" s="251" t="s">
        <v>139</v>
      </c>
      <c r="T80" s="252" t="s">
        <v>139</v>
      </c>
      <c r="U80" s="228">
        <v>0</v>
      </c>
      <c r="V80" s="228">
        <f>ROUND(E80*U80,2)</f>
        <v>0</v>
      </c>
      <c r="W80" s="228"/>
      <c r="X80" s="228" t="s">
        <v>239</v>
      </c>
      <c r="Y80" s="228" t="s">
        <v>141</v>
      </c>
      <c r="Z80" s="217"/>
      <c r="AA80" s="217"/>
      <c r="AB80" s="217"/>
      <c r="AC80" s="217"/>
      <c r="AD80" s="217"/>
      <c r="AE80" s="217"/>
      <c r="AF80" s="217"/>
      <c r="AG80" s="217" t="s">
        <v>240</v>
      </c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</row>
    <row r="81" spans="1:60" x14ac:dyDescent="0.2">
      <c r="A81" s="231" t="s">
        <v>133</v>
      </c>
      <c r="B81" s="232" t="s">
        <v>85</v>
      </c>
      <c r="C81" s="258" t="s">
        <v>86</v>
      </c>
      <c r="D81" s="233"/>
      <c r="E81" s="234"/>
      <c r="F81" s="235"/>
      <c r="G81" s="235">
        <f>SUMIF(AG82:AG92,"&lt;&gt;NOR",G82:G92)</f>
        <v>0</v>
      </c>
      <c r="H81" s="235"/>
      <c r="I81" s="235">
        <f>SUM(I82:I92)</f>
        <v>0</v>
      </c>
      <c r="J81" s="235"/>
      <c r="K81" s="235">
        <f>SUM(K82:K92)</f>
        <v>0</v>
      </c>
      <c r="L81" s="235"/>
      <c r="M81" s="235">
        <f>SUM(M82:M92)</f>
        <v>0</v>
      </c>
      <c r="N81" s="234"/>
      <c r="O81" s="234">
        <f>SUM(O82:O92)</f>
        <v>0.14000000000000001</v>
      </c>
      <c r="P81" s="234"/>
      <c r="Q81" s="234">
        <f>SUM(Q82:Q92)</f>
        <v>0.53</v>
      </c>
      <c r="R81" s="235"/>
      <c r="S81" s="235"/>
      <c r="T81" s="236"/>
      <c r="U81" s="230"/>
      <c r="V81" s="230">
        <f>SUM(V82:V92)</f>
        <v>13.55</v>
      </c>
      <c r="W81" s="230"/>
      <c r="X81" s="230"/>
      <c r="Y81" s="230"/>
      <c r="AG81" t="s">
        <v>134</v>
      </c>
    </row>
    <row r="82" spans="1:60" outlineLevel="1" x14ac:dyDescent="0.2">
      <c r="A82" s="246">
        <v>42</v>
      </c>
      <c r="B82" s="247" t="s">
        <v>256</v>
      </c>
      <c r="C82" s="261" t="s">
        <v>257</v>
      </c>
      <c r="D82" s="248" t="s">
        <v>172</v>
      </c>
      <c r="E82" s="249">
        <v>1</v>
      </c>
      <c r="F82" s="250"/>
      <c r="G82" s="251">
        <f>ROUND(E82*F82,2)</f>
        <v>0</v>
      </c>
      <c r="H82" s="250"/>
      <c r="I82" s="251">
        <f>ROUND(E82*H82,2)</f>
        <v>0</v>
      </c>
      <c r="J82" s="250"/>
      <c r="K82" s="251">
        <f>ROUND(E82*J82,2)</f>
        <v>0</v>
      </c>
      <c r="L82" s="251">
        <v>15</v>
      </c>
      <c r="M82" s="251">
        <f>G82*(1+L82/100)</f>
        <v>0</v>
      </c>
      <c r="N82" s="249">
        <v>0</v>
      </c>
      <c r="O82" s="249">
        <f>ROUND(E82*N82,2)</f>
        <v>0</v>
      </c>
      <c r="P82" s="249">
        <v>0</v>
      </c>
      <c r="Q82" s="249">
        <f>ROUND(E82*P82,2)</f>
        <v>0</v>
      </c>
      <c r="R82" s="251" t="s">
        <v>258</v>
      </c>
      <c r="S82" s="251" t="s">
        <v>139</v>
      </c>
      <c r="T82" s="252" t="s">
        <v>139</v>
      </c>
      <c r="U82" s="228">
        <v>10.728</v>
      </c>
      <c r="V82" s="228">
        <f>ROUND(E82*U82,2)</f>
        <v>10.73</v>
      </c>
      <c r="W82" s="228"/>
      <c r="X82" s="228" t="s">
        <v>140</v>
      </c>
      <c r="Y82" s="228" t="s">
        <v>141</v>
      </c>
      <c r="Z82" s="217"/>
      <c r="AA82" s="217"/>
      <c r="AB82" s="217"/>
      <c r="AC82" s="217"/>
      <c r="AD82" s="217"/>
      <c r="AE82" s="217"/>
      <c r="AF82" s="217"/>
      <c r="AG82" s="217" t="s">
        <v>142</v>
      </c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</row>
    <row r="83" spans="1:60" outlineLevel="1" x14ac:dyDescent="0.2">
      <c r="A83" s="246">
        <v>43</v>
      </c>
      <c r="B83" s="247" t="s">
        <v>259</v>
      </c>
      <c r="C83" s="261" t="s">
        <v>260</v>
      </c>
      <c r="D83" s="248" t="s">
        <v>172</v>
      </c>
      <c r="E83" s="249">
        <v>1</v>
      </c>
      <c r="F83" s="250"/>
      <c r="G83" s="251">
        <f>ROUND(E83*F83,2)</f>
        <v>0</v>
      </c>
      <c r="H83" s="250"/>
      <c r="I83" s="251">
        <f>ROUND(E83*H83,2)</f>
        <v>0</v>
      </c>
      <c r="J83" s="250"/>
      <c r="K83" s="251">
        <f>ROUND(E83*J83,2)</f>
        <v>0</v>
      </c>
      <c r="L83" s="251">
        <v>15</v>
      </c>
      <c r="M83" s="251">
        <f>G83*(1+L83/100)</f>
        <v>0</v>
      </c>
      <c r="N83" s="249">
        <v>0</v>
      </c>
      <c r="O83" s="249">
        <f>ROUND(E83*N83,2)</f>
        <v>0</v>
      </c>
      <c r="P83" s="249">
        <v>0.17399999999999999</v>
      </c>
      <c r="Q83" s="249">
        <f>ROUND(E83*P83,2)</f>
        <v>0.17</v>
      </c>
      <c r="R83" s="251" t="s">
        <v>258</v>
      </c>
      <c r="S83" s="251" t="s">
        <v>139</v>
      </c>
      <c r="T83" s="252" t="s">
        <v>139</v>
      </c>
      <c r="U83" s="228">
        <v>0.95</v>
      </c>
      <c r="V83" s="228">
        <f>ROUND(E83*U83,2)</f>
        <v>0.95</v>
      </c>
      <c r="W83" s="228"/>
      <c r="X83" s="228" t="s">
        <v>140</v>
      </c>
      <c r="Y83" s="228" t="s">
        <v>141</v>
      </c>
      <c r="Z83" s="217"/>
      <c r="AA83" s="217"/>
      <c r="AB83" s="217"/>
      <c r="AC83" s="217"/>
      <c r="AD83" s="217"/>
      <c r="AE83" s="217"/>
      <c r="AF83" s="217"/>
      <c r="AG83" s="217" t="s">
        <v>142</v>
      </c>
      <c r="AH83" s="217"/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</row>
    <row r="84" spans="1:60" outlineLevel="1" x14ac:dyDescent="0.2">
      <c r="A84" s="246">
        <v>44</v>
      </c>
      <c r="B84" s="247" t="s">
        <v>261</v>
      </c>
      <c r="C84" s="261" t="s">
        <v>262</v>
      </c>
      <c r="D84" s="248" t="s">
        <v>137</v>
      </c>
      <c r="E84" s="249">
        <v>16.43</v>
      </c>
      <c r="F84" s="250"/>
      <c r="G84" s="251">
        <f>ROUND(E84*F84,2)</f>
        <v>0</v>
      </c>
      <c r="H84" s="250"/>
      <c r="I84" s="251">
        <f>ROUND(E84*H84,2)</f>
        <v>0</v>
      </c>
      <c r="J84" s="250"/>
      <c r="K84" s="251">
        <f>ROUND(E84*J84,2)</f>
        <v>0</v>
      </c>
      <c r="L84" s="251">
        <v>15</v>
      </c>
      <c r="M84" s="251">
        <f>G84*(1+L84/100)</f>
        <v>0</v>
      </c>
      <c r="N84" s="249">
        <v>1.6000000000000001E-4</v>
      </c>
      <c r="O84" s="249">
        <f>ROUND(E84*N84,2)</f>
        <v>0</v>
      </c>
      <c r="P84" s="249">
        <v>2.1999999999999999E-2</v>
      </c>
      <c r="Q84" s="249">
        <f>ROUND(E84*P84,2)</f>
        <v>0.36</v>
      </c>
      <c r="R84" s="251"/>
      <c r="S84" s="251" t="s">
        <v>263</v>
      </c>
      <c r="T84" s="252" t="s">
        <v>264</v>
      </c>
      <c r="U84" s="228">
        <v>0.114</v>
      </c>
      <c r="V84" s="228">
        <f>ROUND(E84*U84,2)</f>
        <v>1.87</v>
      </c>
      <c r="W84" s="228"/>
      <c r="X84" s="228" t="s">
        <v>140</v>
      </c>
      <c r="Y84" s="228" t="s">
        <v>141</v>
      </c>
      <c r="Z84" s="217"/>
      <c r="AA84" s="217"/>
      <c r="AB84" s="217"/>
      <c r="AC84" s="217"/>
      <c r="AD84" s="217"/>
      <c r="AE84" s="217"/>
      <c r="AF84" s="217"/>
      <c r="AG84" s="217" t="s">
        <v>142</v>
      </c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</row>
    <row r="85" spans="1:60" outlineLevel="1" x14ac:dyDescent="0.2">
      <c r="A85" s="246">
        <v>45</v>
      </c>
      <c r="B85" s="247" t="s">
        <v>265</v>
      </c>
      <c r="C85" s="261" t="s">
        <v>266</v>
      </c>
      <c r="D85" s="248" t="s">
        <v>267</v>
      </c>
      <c r="E85" s="249">
        <v>1</v>
      </c>
      <c r="F85" s="250"/>
      <c r="G85" s="251">
        <f>ROUND(E85*F85,2)</f>
        <v>0</v>
      </c>
      <c r="H85" s="250"/>
      <c r="I85" s="251">
        <f>ROUND(E85*H85,2)</f>
        <v>0</v>
      </c>
      <c r="J85" s="250"/>
      <c r="K85" s="251">
        <f>ROUND(E85*J85,2)</f>
        <v>0</v>
      </c>
      <c r="L85" s="251">
        <v>15</v>
      </c>
      <c r="M85" s="251">
        <f>G85*(1+L85/100)</f>
        <v>0</v>
      </c>
      <c r="N85" s="249">
        <v>0</v>
      </c>
      <c r="O85" s="249">
        <f>ROUND(E85*N85,2)</f>
        <v>0</v>
      </c>
      <c r="P85" s="249">
        <v>0</v>
      </c>
      <c r="Q85" s="249">
        <f>ROUND(E85*P85,2)</f>
        <v>0</v>
      </c>
      <c r="R85" s="251"/>
      <c r="S85" s="251" t="s">
        <v>263</v>
      </c>
      <c r="T85" s="252" t="s">
        <v>268</v>
      </c>
      <c r="U85" s="228">
        <v>0</v>
      </c>
      <c r="V85" s="228">
        <f>ROUND(E85*U85,2)</f>
        <v>0</v>
      </c>
      <c r="W85" s="228"/>
      <c r="X85" s="228" t="s">
        <v>140</v>
      </c>
      <c r="Y85" s="228" t="s">
        <v>141</v>
      </c>
      <c r="Z85" s="217"/>
      <c r="AA85" s="217"/>
      <c r="AB85" s="217"/>
      <c r="AC85" s="217"/>
      <c r="AD85" s="217"/>
      <c r="AE85" s="217"/>
      <c r="AF85" s="217"/>
      <c r="AG85" s="217" t="s">
        <v>142</v>
      </c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</row>
    <row r="86" spans="1:60" outlineLevel="1" x14ac:dyDescent="0.2">
      <c r="A86" s="246">
        <v>46</v>
      </c>
      <c r="B86" s="247" t="s">
        <v>269</v>
      </c>
      <c r="C86" s="261" t="s">
        <v>270</v>
      </c>
      <c r="D86" s="248" t="s">
        <v>271</v>
      </c>
      <c r="E86" s="249">
        <v>1</v>
      </c>
      <c r="F86" s="250"/>
      <c r="G86" s="251">
        <f>ROUND(E86*F86,2)</f>
        <v>0</v>
      </c>
      <c r="H86" s="250"/>
      <c r="I86" s="251">
        <f>ROUND(E86*H86,2)</f>
        <v>0</v>
      </c>
      <c r="J86" s="250"/>
      <c r="K86" s="251">
        <f>ROUND(E86*J86,2)</f>
        <v>0</v>
      </c>
      <c r="L86" s="251">
        <v>15</v>
      </c>
      <c r="M86" s="251">
        <f>G86*(1+L86/100)</f>
        <v>0</v>
      </c>
      <c r="N86" s="249">
        <v>0</v>
      </c>
      <c r="O86" s="249">
        <f>ROUND(E86*N86,2)</f>
        <v>0</v>
      </c>
      <c r="P86" s="249">
        <v>0</v>
      </c>
      <c r="Q86" s="249">
        <f>ROUND(E86*P86,2)</f>
        <v>0</v>
      </c>
      <c r="R86" s="251"/>
      <c r="S86" s="251" t="s">
        <v>263</v>
      </c>
      <c r="T86" s="252" t="s">
        <v>264</v>
      </c>
      <c r="U86" s="228">
        <v>0</v>
      </c>
      <c r="V86" s="228">
        <f>ROUND(E86*U86,2)</f>
        <v>0</v>
      </c>
      <c r="W86" s="228"/>
      <c r="X86" s="228" t="s">
        <v>140</v>
      </c>
      <c r="Y86" s="228" t="s">
        <v>141</v>
      </c>
      <c r="Z86" s="217"/>
      <c r="AA86" s="217"/>
      <c r="AB86" s="217"/>
      <c r="AC86" s="217"/>
      <c r="AD86" s="217"/>
      <c r="AE86" s="217"/>
      <c r="AF86" s="217"/>
      <c r="AG86" s="217" t="s">
        <v>142</v>
      </c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</row>
    <row r="87" spans="1:60" ht="22.5" outlineLevel="1" x14ac:dyDescent="0.2">
      <c r="A87" s="246">
        <v>47</v>
      </c>
      <c r="B87" s="247" t="s">
        <v>272</v>
      </c>
      <c r="C87" s="261" t="s">
        <v>273</v>
      </c>
      <c r="D87" s="248" t="s">
        <v>172</v>
      </c>
      <c r="E87" s="249">
        <v>1</v>
      </c>
      <c r="F87" s="250"/>
      <c r="G87" s="251">
        <f>ROUND(E87*F87,2)</f>
        <v>0</v>
      </c>
      <c r="H87" s="250"/>
      <c r="I87" s="251">
        <f>ROUND(E87*H87,2)</f>
        <v>0</v>
      </c>
      <c r="J87" s="250"/>
      <c r="K87" s="251">
        <f>ROUND(E87*J87,2)</f>
        <v>0</v>
      </c>
      <c r="L87" s="251">
        <v>15</v>
      </c>
      <c r="M87" s="251">
        <f>G87*(1+L87/100)</f>
        <v>0</v>
      </c>
      <c r="N87" s="249">
        <v>7.5000000000000002E-4</v>
      </c>
      <c r="O87" s="249">
        <f>ROUND(E87*N87,2)</f>
        <v>0</v>
      </c>
      <c r="P87" s="249">
        <v>0</v>
      </c>
      <c r="Q87" s="249">
        <f>ROUND(E87*P87,2)</f>
        <v>0</v>
      </c>
      <c r="R87" s="251" t="s">
        <v>238</v>
      </c>
      <c r="S87" s="251" t="s">
        <v>139</v>
      </c>
      <c r="T87" s="252" t="s">
        <v>139</v>
      </c>
      <c r="U87" s="228">
        <v>0</v>
      </c>
      <c r="V87" s="228">
        <f>ROUND(E87*U87,2)</f>
        <v>0</v>
      </c>
      <c r="W87" s="228"/>
      <c r="X87" s="228" t="s">
        <v>239</v>
      </c>
      <c r="Y87" s="228" t="s">
        <v>141</v>
      </c>
      <c r="Z87" s="217"/>
      <c r="AA87" s="217"/>
      <c r="AB87" s="217"/>
      <c r="AC87" s="217"/>
      <c r="AD87" s="217"/>
      <c r="AE87" s="217"/>
      <c r="AF87" s="217"/>
      <c r="AG87" s="217" t="s">
        <v>240</v>
      </c>
      <c r="AH87" s="217"/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  <c r="BH87" s="217"/>
    </row>
    <row r="88" spans="1:60" ht="22.5" outlineLevel="1" x14ac:dyDescent="0.2">
      <c r="A88" s="246">
        <v>48</v>
      </c>
      <c r="B88" s="247" t="s">
        <v>274</v>
      </c>
      <c r="C88" s="261" t="s">
        <v>275</v>
      </c>
      <c r="D88" s="248" t="s">
        <v>172</v>
      </c>
      <c r="E88" s="249">
        <v>5</v>
      </c>
      <c r="F88" s="250"/>
      <c r="G88" s="251">
        <f>ROUND(E88*F88,2)</f>
        <v>0</v>
      </c>
      <c r="H88" s="250"/>
      <c r="I88" s="251">
        <f>ROUND(E88*H88,2)</f>
        <v>0</v>
      </c>
      <c r="J88" s="250"/>
      <c r="K88" s="251">
        <f>ROUND(E88*J88,2)</f>
        <v>0</v>
      </c>
      <c r="L88" s="251">
        <v>15</v>
      </c>
      <c r="M88" s="251">
        <f>G88*(1+L88/100)</f>
        <v>0</v>
      </c>
      <c r="N88" s="249">
        <v>8.0000000000000004E-4</v>
      </c>
      <c r="O88" s="249">
        <f>ROUND(E88*N88,2)</f>
        <v>0</v>
      </c>
      <c r="P88" s="249">
        <v>0</v>
      </c>
      <c r="Q88" s="249">
        <f>ROUND(E88*P88,2)</f>
        <v>0</v>
      </c>
      <c r="R88" s="251" t="s">
        <v>238</v>
      </c>
      <c r="S88" s="251" t="s">
        <v>139</v>
      </c>
      <c r="T88" s="252" t="s">
        <v>139</v>
      </c>
      <c r="U88" s="228">
        <v>0</v>
      </c>
      <c r="V88" s="228">
        <f>ROUND(E88*U88,2)</f>
        <v>0</v>
      </c>
      <c r="W88" s="228"/>
      <c r="X88" s="228" t="s">
        <v>239</v>
      </c>
      <c r="Y88" s="228" t="s">
        <v>141</v>
      </c>
      <c r="Z88" s="217"/>
      <c r="AA88" s="217"/>
      <c r="AB88" s="217"/>
      <c r="AC88" s="217"/>
      <c r="AD88" s="217"/>
      <c r="AE88" s="217"/>
      <c r="AF88" s="217"/>
      <c r="AG88" s="217" t="s">
        <v>240</v>
      </c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  <c r="BH88" s="217"/>
    </row>
    <row r="89" spans="1:60" ht="22.5" outlineLevel="1" x14ac:dyDescent="0.2">
      <c r="A89" s="246">
        <v>49</v>
      </c>
      <c r="B89" s="247" t="s">
        <v>276</v>
      </c>
      <c r="C89" s="261" t="s">
        <v>277</v>
      </c>
      <c r="D89" s="248" t="s">
        <v>172</v>
      </c>
      <c r="E89" s="249">
        <v>1</v>
      </c>
      <c r="F89" s="250"/>
      <c r="G89" s="251">
        <f>ROUND(E89*F89,2)</f>
        <v>0</v>
      </c>
      <c r="H89" s="250"/>
      <c r="I89" s="251">
        <f>ROUND(E89*H89,2)</f>
        <v>0</v>
      </c>
      <c r="J89" s="250"/>
      <c r="K89" s="251">
        <f>ROUND(E89*J89,2)</f>
        <v>0</v>
      </c>
      <c r="L89" s="251">
        <v>15</v>
      </c>
      <c r="M89" s="251">
        <f>G89*(1+L89/100)</f>
        <v>0</v>
      </c>
      <c r="N89" s="249">
        <v>1.5699999999999999E-2</v>
      </c>
      <c r="O89" s="249">
        <f>ROUND(E89*N89,2)</f>
        <v>0.02</v>
      </c>
      <c r="P89" s="249">
        <v>0</v>
      </c>
      <c r="Q89" s="249">
        <f>ROUND(E89*P89,2)</f>
        <v>0</v>
      </c>
      <c r="R89" s="251" t="s">
        <v>238</v>
      </c>
      <c r="S89" s="251" t="s">
        <v>139</v>
      </c>
      <c r="T89" s="252" t="s">
        <v>139</v>
      </c>
      <c r="U89" s="228">
        <v>0</v>
      </c>
      <c r="V89" s="228">
        <f>ROUND(E89*U89,2)</f>
        <v>0</v>
      </c>
      <c r="W89" s="228"/>
      <c r="X89" s="228" t="s">
        <v>239</v>
      </c>
      <c r="Y89" s="228" t="s">
        <v>141</v>
      </c>
      <c r="Z89" s="217"/>
      <c r="AA89" s="217"/>
      <c r="AB89" s="217"/>
      <c r="AC89" s="217"/>
      <c r="AD89" s="217"/>
      <c r="AE89" s="217"/>
      <c r="AF89" s="217"/>
      <c r="AG89" s="217" t="s">
        <v>240</v>
      </c>
      <c r="AH89" s="217"/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  <c r="BH89" s="217"/>
    </row>
    <row r="90" spans="1:60" ht="33.75" outlineLevel="1" x14ac:dyDescent="0.2">
      <c r="A90" s="246">
        <v>50</v>
      </c>
      <c r="B90" s="247" t="s">
        <v>278</v>
      </c>
      <c r="C90" s="261" t="s">
        <v>279</v>
      </c>
      <c r="D90" s="248" t="s">
        <v>172</v>
      </c>
      <c r="E90" s="249">
        <v>2</v>
      </c>
      <c r="F90" s="250"/>
      <c r="G90" s="251">
        <f>ROUND(E90*F90,2)</f>
        <v>0</v>
      </c>
      <c r="H90" s="250"/>
      <c r="I90" s="251">
        <f>ROUND(E90*H90,2)</f>
        <v>0</v>
      </c>
      <c r="J90" s="250"/>
      <c r="K90" s="251">
        <f>ROUND(E90*J90,2)</f>
        <v>0</v>
      </c>
      <c r="L90" s="251">
        <v>15</v>
      </c>
      <c r="M90" s="251">
        <f>G90*(1+L90/100)</f>
        <v>0</v>
      </c>
      <c r="N90" s="249">
        <v>1.2999999999999999E-2</v>
      </c>
      <c r="O90" s="249">
        <f>ROUND(E90*N90,2)</f>
        <v>0.03</v>
      </c>
      <c r="P90" s="249">
        <v>0</v>
      </c>
      <c r="Q90" s="249">
        <f>ROUND(E90*P90,2)</f>
        <v>0</v>
      </c>
      <c r="R90" s="251" t="s">
        <v>238</v>
      </c>
      <c r="S90" s="251" t="s">
        <v>139</v>
      </c>
      <c r="T90" s="252" t="s">
        <v>139</v>
      </c>
      <c r="U90" s="228">
        <v>0</v>
      </c>
      <c r="V90" s="228">
        <f>ROUND(E90*U90,2)</f>
        <v>0</v>
      </c>
      <c r="W90" s="228"/>
      <c r="X90" s="228" t="s">
        <v>239</v>
      </c>
      <c r="Y90" s="228" t="s">
        <v>141</v>
      </c>
      <c r="Z90" s="217"/>
      <c r="AA90" s="217"/>
      <c r="AB90" s="217"/>
      <c r="AC90" s="217"/>
      <c r="AD90" s="217"/>
      <c r="AE90" s="217"/>
      <c r="AF90" s="217"/>
      <c r="AG90" s="217" t="s">
        <v>240</v>
      </c>
      <c r="AH90" s="217"/>
      <c r="AI90" s="217"/>
      <c r="AJ90" s="217"/>
      <c r="AK90" s="217"/>
      <c r="AL90" s="217"/>
      <c r="AM90" s="217"/>
      <c r="AN90" s="217"/>
      <c r="AO90" s="217"/>
      <c r="AP90" s="217"/>
      <c r="AQ90" s="217"/>
      <c r="AR90" s="217"/>
      <c r="AS90" s="217"/>
      <c r="AT90" s="217"/>
      <c r="AU90" s="217"/>
      <c r="AV90" s="217"/>
      <c r="AW90" s="217"/>
      <c r="AX90" s="217"/>
      <c r="AY90" s="217"/>
      <c r="AZ90" s="217"/>
      <c r="BA90" s="217"/>
      <c r="BB90" s="217"/>
      <c r="BC90" s="217"/>
      <c r="BD90" s="217"/>
      <c r="BE90" s="217"/>
      <c r="BF90" s="217"/>
      <c r="BG90" s="217"/>
      <c r="BH90" s="217"/>
    </row>
    <row r="91" spans="1:60" ht="33.75" outlineLevel="1" x14ac:dyDescent="0.2">
      <c r="A91" s="246">
        <v>51</v>
      </c>
      <c r="B91" s="247" t="s">
        <v>280</v>
      </c>
      <c r="C91" s="261" t="s">
        <v>281</v>
      </c>
      <c r="D91" s="248" t="s">
        <v>172</v>
      </c>
      <c r="E91" s="249">
        <v>3</v>
      </c>
      <c r="F91" s="250"/>
      <c r="G91" s="251">
        <f>ROUND(E91*F91,2)</f>
        <v>0</v>
      </c>
      <c r="H91" s="250"/>
      <c r="I91" s="251">
        <f>ROUND(E91*H91,2)</f>
        <v>0</v>
      </c>
      <c r="J91" s="250"/>
      <c r="K91" s="251">
        <f>ROUND(E91*J91,2)</f>
        <v>0</v>
      </c>
      <c r="L91" s="251">
        <v>15</v>
      </c>
      <c r="M91" s="251">
        <f>G91*(1+L91/100)</f>
        <v>0</v>
      </c>
      <c r="N91" s="249">
        <v>0.02</v>
      </c>
      <c r="O91" s="249">
        <f>ROUND(E91*N91,2)</f>
        <v>0.06</v>
      </c>
      <c r="P91" s="249">
        <v>0</v>
      </c>
      <c r="Q91" s="249">
        <f>ROUND(E91*P91,2)</f>
        <v>0</v>
      </c>
      <c r="R91" s="251" t="s">
        <v>238</v>
      </c>
      <c r="S91" s="251" t="s">
        <v>139</v>
      </c>
      <c r="T91" s="252" t="s">
        <v>139</v>
      </c>
      <c r="U91" s="228">
        <v>0</v>
      </c>
      <c r="V91" s="228">
        <f>ROUND(E91*U91,2)</f>
        <v>0</v>
      </c>
      <c r="W91" s="228"/>
      <c r="X91" s="228" t="s">
        <v>239</v>
      </c>
      <c r="Y91" s="228" t="s">
        <v>141</v>
      </c>
      <c r="Z91" s="217"/>
      <c r="AA91" s="217"/>
      <c r="AB91" s="217"/>
      <c r="AC91" s="217"/>
      <c r="AD91" s="217"/>
      <c r="AE91" s="217"/>
      <c r="AF91" s="217"/>
      <c r="AG91" s="217" t="s">
        <v>240</v>
      </c>
      <c r="AH91" s="217"/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7"/>
      <c r="BA91" s="217"/>
      <c r="BB91" s="217"/>
      <c r="BC91" s="217"/>
      <c r="BD91" s="217"/>
      <c r="BE91" s="217"/>
      <c r="BF91" s="217"/>
      <c r="BG91" s="217"/>
      <c r="BH91" s="217"/>
    </row>
    <row r="92" spans="1:60" ht="33.75" outlineLevel="1" x14ac:dyDescent="0.2">
      <c r="A92" s="246">
        <v>52</v>
      </c>
      <c r="B92" s="247" t="s">
        <v>282</v>
      </c>
      <c r="C92" s="261" t="s">
        <v>283</v>
      </c>
      <c r="D92" s="248" t="s">
        <v>172</v>
      </c>
      <c r="E92" s="249">
        <v>1</v>
      </c>
      <c r="F92" s="250"/>
      <c r="G92" s="251">
        <f>ROUND(E92*F92,2)</f>
        <v>0</v>
      </c>
      <c r="H92" s="250"/>
      <c r="I92" s="251">
        <f>ROUND(E92*H92,2)</f>
        <v>0</v>
      </c>
      <c r="J92" s="250"/>
      <c r="K92" s="251">
        <f>ROUND(E92*J92,2)</f>
        <v>0</v>
      </c>
      <c r="L92" s="251">
        <v>15</v>
      </c>
      <c r="M92" s="251">
        <f>G92*(1+L92/100)</f>
        <v>0</v>
      </c>
      <c r="N92" s="249">
        <v>2.5000000000000001E-2</v>
      </c>
      <c r="O92" s="249">
        <f>ROUND(E92*N92,2)</f>
        <v>0.03</v>
      </c>
      <c r="P92" s="249">
        <v>0</v>
      </c>
      <c r="Q92" s="249">
        <f>ROUND(E92*P92,2)</f>
        <v>0</v>
      </c>
      <c r="R92" s="251" t="s">
        <v>238</v>
      </c>
      <c r="S92" s="251" t="s">
        <v>139</v>
      </c>
      <c r="T92" s="252" t="s">
        <v>139</v>
      </c>
      <c r="U92" s="228">
        <v>0</v>
      </c>
      <c r="V92" s="228">
        <f>ROUND(E92*U92,2)</f>
        <v>0</v>
      </c>
      <c r="W92" s="228"/>
      <c r="X92" s="228" t="s">
        <v>239</v>
      </c>
      <c r="Y92" s="228" t="s">
        <v>141</v>
      </c>
      <c r="Z92" s="217"/>
      <c r="AA92" s="217"/>
      <c r="AB92" s="217"/>
      <c r="AC92" s="217"/>
      <c r="AD92" s="217"/>
      <c r="AE92" s="217"/>
      <c r="AF92" s="217"/>
      <c r="AG92" s="217" t="s">
        <v>240</v>
      </c>
      <c r="AH92" s="217"/>
      <c r="AI92" s="217"/>
      <c r="AJ92" s="217"/>
      <c r="AK92" s="217"/>
      <c r="AL92" s="217"/>
      <c r="AM92" s="217"/>
      <c r="AN92" s="217"/>
      <c r="AO92" s="217"/>
      <c r="AP92" s="217"/>
      <c r="AQ92" s="217"/>
      <c r="AR92" s="217"/>
      <c r="AS92" s="217"/>
      <c r="AT92" s="217"/>
      <c r="AU92" s="217"/>
      <c r="AV92" s="217"/>
      <c r="AW92" s="217"/>
      <c r="AX92" s="217"/>
      <c r="AY92" s="217"/>
      <c r="AZ92" s="217"/>
      <c r="BA92" s="217"/>
      <c r="BB92" s="217"/>
      <c r="BC92" s="217"/>
      <c r="BD92" s="217"/>
      <c r="BE92" s="217"/>
      <c r="BF92" s="217"/>
      <c r="BG92" s="217"/>
      <c r="BH92" s="217"/>
    </row>
    <row r="93" spans="1:60" x14ac:dyDescent="0.2">
      <c r="A93" s="231" t="s">
        <v>133</v>
      </c>
      <c r="B93" s="232" t="s">
        <v>87</v>
      </c>
      <c r="C93" s="258" t="s">
        <v>88</v>
      </c>
      <c r="D93" s="233"/>
      <c r="E93" s="234"/>
      <c r="F93" s="235"/>
      <c r="G93" s="235">
        <f>SUMIF(AG94:AG98,"&lt;&gt;NOR",G94:G98)</f>
        <v>0</v>
      </c>
      <c r="H93" s="235"/>
      <c r="I93" s="235">
        <f>SUM(I94:I98)</f>
        <v>0</v>
      </c>
      <c r="J93" s="235"/>
      <c r="K93" s="235">
        <f>SUM(K94:K98)</f>
        <v>0</v>
      </c>
      <c r="L93" s="235"/>
      <c r="M93" s="235">
        <f>SUM(M94:M98)</f>
        <v>0</v>
      </c>
      <c r="N93" s="234"/>
      <c r="O93" s="234">
        <f>SUM(O94:O98)</f>
        <v>0.11</v>
      </c>
      <c r="P93" s="234"/>
      <c r="Q93" s="234">
        <f>SUM(Q94:Q98)</f>
        <v>0</v>
      </c>
      <c r="R93" s="235"/>
      <c r="S93" s="235"/>
      <c r="T93" s="236"/>
      <c r="U93" s="230"/>
      <c r="V93" s="230">
        <f>SUM(V94:V98)</f>
        <v>3.4899999999999998</v>
      </c>
      <c r="W93" s="230"/>
      <c r="X93" s="230"/>
      <c r="Y93" s="230"/>
      <c r="AG93" t="s">
        <v>134</v>
      </c>
    </row>
    <row r="94" spans="1:60" outlineLevel="1" x14ac:dyDescent="0.2">
      <c r="A94" s="246">
        <v>53</v>
      </c>
      <c r="B94" s="247" t="s">
        <v>284</v>
      </c>
      <c r="C94" s="261" t="s">
        <v>285</v>
      </c>
      <c r="D94" s="248" t="s">
        <v>137</v>
      </c>
      <c r="E94" s="249">
        <v>3.39</v>
      </c>
      <c r="F94" s="250"/>
      <c r="G94" s="251">
        <f>ROUND(E94*F94,2)</f>
        <v>0</v>
      </c>
      <c r="H94" s="250"/>
      <c r="I94" s="251">
        <f>ROUND(E94*H94,2)</f>
        <v>0</v>
      </c>
      <c r="J94" s="250"/>
      <c r="K94" s="251">
        <f>ROUND(E94*J94,2)</f>
        <v>0</v>
      </c>
      <c r="L94" s="251">
        <v>15</v>
      </c>
      <c r="M94" s="251">
        <f>G94*(1+L94/100)</f>
        <v>0</v>
      </c>
      <c r="N94" s="249">
        <v>2.1000000000000001E-4</v>
      </c>
      <c r="O94" s="249">
        <f>ROUND(E94*N94,2)</f>
        <v>0</v>
      </c>
      <c r="P94" s="249">
        <v>0</v>
      </c>
      <c r="Q94" s="249">
        <f>ROUND(E94*P94,2)</f>
        <v>0</v>
      </c>
      <c r="R94" s="251" t="s">
        <v>286</v>
      </c>
      <c r="S94" s="251" t="s">
        <v>139</v>
      </c>
      <c r="T94" s="252" t="s">
        <v>139</v>
      </c>
      <c r="U94" s="228">
        <v>0.05</v>
      </c>
      <c r="V94" s="228">
        <f>ROUND(E94*U94,2)</f>
        <v>0.17</v>
      </c>
      <c r="W94" s="228"/>
      <c r="X94" s="228" t="s">
        <v>140</v>
      </c>
      <c r="Y94" s="228" t="s">
        <v>141</v>
      </c>
      <c r="Z94" s="217"/>
      <c r="AA94" s="217"/>
      <c r="AB94" s="217"/>
      <c r="AC94" s="217"/>
      <c r="AD94" s="217"/>
      <c r="AE94" s="217"/>
      <c r="AF94" s="217"/>
      <c r="AG94" s="217" t="s">
        <v>142</v>
      </c>
      <c r="AH94" s="217"/>
      <c r="AI94" s="217"/>
      <c r="AJ94" s="217"/>
      <c r="AK94" s="217"/>
      <c r="AL94" s="217"/>
      <c r="AM94" s="217"/>
      <c r="AN94" s="217"/>
      <c r="AO94" s="217"/>
      <c r="AP94" s="217"/>
      <c r="AQ94" s="217"/>
      <c r="AR94" s="217"/>
      <c r="AS94" s="217"/>
      <c r="AT94" s="217"/>
      <c r="AU94" s="217"/>
      <c r="AV94" s="217"/>
      <c r="AW94" s="217"/>
      <c r="AX94" s="217"/>
      <c r="AY94" s="217"/>
      <c r="AZ94" s="217"/>
      <c r="BA94" s="217"/>
      <c r="BB94" s="217"/>
      <c r="BC94" s="217"/>
      <c r="BD94" s="217"/>
      <c r="BE94" s="217"/>
      <c r="BF94" s="217"/>
      <c r="BG94" s="217"/>
      <c r="BH94" s="217"/>
    </row>
    <row r="95" spans="1:60" ht="22.5" outlineLevel="1" x14ac:dyDescent="0.2">
      <c r="A95" s="246">
        <v>54</v>
      </c>
      <c r="B95" s="247" t="s">
        <v>287</v>
      </c>
      <c r="C95" s="261" t="s">
        <v>288</v>
      </c>
      <c r="D95" s="248" t="s">
        <v>137</v>
      </c>
      <c r="E95" s="249">
        <v>3.39</v>
      </c>
      <c r="F95" s="250"/>
      <c r="G95" s="251">
        <f>ROUND(E95*F95,2)</f>
        <v>0</v>
      </c>
      <c r="H95" s="250"/>
      <c r="I95" s="251">
        <f>ROUND(E95*H95,2)</f>
        <v>0</v>
      </c>
      <c r="J95" s="250"/>
      <c r="K95" s="251">
        <f>ROUND(E95*J95,2)</f>
        <v>0</v>
      </c>
      <c r="L95" s="251">
        <v>15</v>
      </c>
      <c r="M95" s="251">
        <f>G95*(1+L95/100)</f>
        <v>0</v>
      </c>
      <c r="N95" s="249">
        <v>5.0400000000000002E-3</v>
      </c>
      <c r="O95" s="249">
        <f>ROUND(E95*N95,2)</f>
        <v>0.02</v>
      </c>
      <c r="P95" s="249">
        <v>0</v>
      </c>
      <c r="Q95" s="249">
        <f>ROUND(E95*P95,2)</f>
        <v>0</v>
      </c>
      <c r="R95" s="251" t="s">
        <v>286</v>
      </c>
      <c r="S95" s="251" t="s">
        <v>139</v>
      </c>
      <c r="T95" s="252" t="s">
        <v>139</v>
      </c>
      <c r="U95" s="228">
        <v>0.97799999999999998</v>
      </c>
      <c r="V95" s="228">
        <f>ROUND(E95*U95,2)</f>
        <v>3.32</v>
      </c>
      <c r="W95" s="228"/>
      <c r="X95" s="228" t="s">
        <v>140</v>
      </c>
      <c r="Y95" s="228" t="s">
        <v>141</v>
      </c>
      <c r="Z95" s="217"/>
      <c r="AA95" s="217"/>
      <c r="AB95" s="217"/>
      <c r="AC95" s="217"/>
      <c r="AD95" s="217"/>
      <c r="AE95" s="217"/>
      <c r="AF95" s="217"/>
      <c r="AG95" s="217" t="s">
        <v>142</v>
      </c>
      <c r="AH95" s="217"/>
      <c r="AI95" s="217"/>
      <c r="AJ95" s="217"/>
      <c r="AK95" s="217"/>
      <c r="AL95" s="217"/>
      <c r="AM95" s="217"/>
      <c r="AN95" s="217"/>
      <c r="AO95" s="217"/>
      <c r="AP95" s="217"/>
      <c r="AQ95" s="217"/>
      <c r="AR95" s="217"/>
      <c r="AS95" s="217"/>
      <c r="AT95" s="217"/>
      <c r="AU95" s="217"/>
      <c r="AV95" s="217"/>
      <c r="AW95" s="217"/>
      <c r="AX95" s="217"/>
      <c r="AY95" s="217"/>
      <c r="AZ95" s="217"/>
      <c r="BA95" s="217"/>
      <c r="BB95" s="217"/>
      <c r="BC95" s="217"/>
      <c r="BD95" s="217"/>
      <c r="BE95" s="217"/>
      <c r="BF95" s="217"/>
      <c r="BG95" s="217"/>
      <c r="BH95" s="217"/>
    </row>
    <row r="96" spans="1:60" ht="22.5" outlineLevel="1" x14ac:dyDescent="0.2">
      <c r="A96" s="238">
        <v>55</v>
      </c>
      <c r="B96" s="239" t="s">
        <v>289</v>
      </c>
      <c r="C96" s="259" t="s">
        <v>290</v>
      </c>
      <c r="D96" s="240" t="s">
        <v>137</v>
      </c>
      <c r="E96" s="241">
        <v>3.8984999999999999</v>
      </c>
      <c r="F96" s="242"/>
      <c r="G96" s="243">
        <f>ROUND(E96*F96,2)</f>
        <v>0</v>
      </c>
      <c r="H96" s="242"/>
      <c r="I96" s="243">
        <f>ROUND(E96*H96,2)</f>
        <v>0</v>
      </c>
      <c r="J96" s="242"/>
      <c r="K96" s="243">
        <f>ROUND(E96*J96,2)</f>
        <v>0</v>
      </c>
      <c r="L96" s="243">
        <v>15</v>
      </c>
      <c r="M96" s="243">
        <f>G96*(1+L96/100)</f>
        <v>0</v>
      </c>
      <c r="N96" s="241">
        <v>2.1899999999999999E-2</v>
      </c>
      <c r="O96" s="241">
        <f>ROUND(E96*N96,2)</f>
        <v>0.09</v>
      </c>
      <c r="P96" s="241">
        <v>0</v>
      </c>
      <c r="Q96" s="241">
        <f>ROUND(E96*P96,2)</f>
        <v>0</v>
      </c>
      <c r="R96" s="243" t="s">
        <v>238</v>
      </c>
      <c r="S96" s="243" t="s">
        <v>139</v>
      </c>
      <c r="T96" s="244" t="s">
        <v>139</v>
      </c>
      <c r="U96" s="228">
        <v>0</v>
      </c>
      <c r="V96" s="228">
        <f>ROUND(E96*U96,2)</f>
        <v>0</v>
      </c>
      <c r="W96" s="228"/>
      <c r="X96" s="228" t="s">
        <v>239</v>
      </c>
      <c r="Y96" s="228" t="s">
        <v>141</v>
      </c>
      <c r="Z96" s="217"/>
      <c r="AA96" s="217"/>
      <c r="AB96" s="217"/>
      <c r="AC96" s="217"/>
      <c r="AD96" s="217"/>
      <c r="AE96" s="217"/>
      <c r="AF96" s="217"/>
      <c r="AG96" s="217" t="s">
        <v>240</v>
      </c>
      <c r="AH96" s="217"/>
      <c r="AI96" s="217"/>
      <c r="AJ96" s="217"/>
      <c r="AK96" s="217"/>
      <c r="AL96" s="217"/>
      <c r="AM96" s="217"/>
      <c r="AN96" s="217"/>
      <c r="AO96" s="217"/>
      <c r="AP96" s="217"/>
      <c r="AQ96" s="217"/>
      <c r="AR96" s="217"/>
      <c r="AS96" s="217"/>
      <c r="AT96" s="217"/>
      <c r="AU96" s="217"/>
      <c r="AV96" s="217"/>
      <c r="AW96" s="217"/>
      <c r="AX96" s="217"/>
      <c r="AY96" s="217"/>
      <c r="AZ96" s="217"/>
      <c r="BA96" s="217"/>
      <c r="BB96" s="217"/>
      <c r="BC96" s="217"/>
      <c r="BD96" s="217"/>
      <c r="BE96" s="217"/>
      <c r="BF96" s="217"/>
      <c r="BG96" s="217"/>
      <c r="BH96" s="217"/>
    </row>
    <row r="97" spans="1:60" outlineLevel="1" x14ac:dyDescent="0.2">
      <c r="A97" s="224">
        <v>56</v>
      </c>
      <c r="B97" s="225" t="s">
        <v>291</v>
      </c>
      <c r="C97" s="263" t="s">
        <v>292</v>
      </c>
      <c r="D97" s="226" t="s">
        <v>0</v>
      </c>
      <c r="E97" s="255"/>
      <c r="F97" s="229"/>
      <c r="G97" s="228">
        <f>ROUND(E97*F97,2)</f>
        <v>0</v>
      </c>
      <c r="H97" s="229"/>
      <c r="I97" s="228">
        <f>ROUND(E97*H97,2)</f>
        <v>0</v>
      </c>
      <c r="J97" s="229"/>
      <c r="K97" s="228">
        <f>ROUND(E97*J97,2)</f>
        <v>0</v>
      </c>
      <c r="L97" s="228">
        <v>15</v>
      </c>
      <c r="M97" s="228">
        <f>G97*(1+L97/100)</f>
        <v>0</v>
      </c>
      <c r="N97" s="227">
        <v>0</v>
      </c>
      <c r="O97" s="227">
        <f>ROUND(E97*N97,2)</f>
        <v>0</v>
      </c>
      <c r="P97" s="227">
        <v>0</v>
      </c>
      <c r="Q97" s="227">
        <f>ROUND(E97*P97,2)</f>
        <v>0</v>
      </c>
      <c r="R97" s="228" t="s">
        <v>286</v>
      </c>
      <c r="S97" s="228" t="s">
        <v>139</v>
      </c>
      <c r="T97" s="228" t="s">
        <v>139</v>
      </c>
      <c r="U97" s="228">
        <v>0</v>
      </c>
      <c r="V97" s="228">
        <f>ROUND(E97*U97,2)</f>
        <v>0</v>
      </c>
      <c r="W97" s="228"/>
      <c r="X97" s="228" t="s">
        <v>182</v>
      </c>
      <c r="Y97" s="228" t="s">
        <v>141</v>
      </c>
      <c r="Z97" s="217"/>
      <c r="AA97" s="217"/>
      <c r="AB97" s="217"/>
      <c r="AC97" s="217"/>
      <c r="AD97" s="217"/>
      <c r="AE97" s="217"/>
      <c r="AF97" s="217"/>
      <c r="AG97" s="217" t="s">
        <v>183</v>
      </c>
      <c r="AH97" s="217"/>
      <c r="AI97" s="217"/>
      <c r="AJ97" s="217"/>
      <c r="AK97" s="217"/>
      <c r="AL97" s="217"/>
      <c r="AM97" s="217"/>
      <c r="AN97" s="217"/>
      <c r="AO97" s="217"/>
      <c r="AP97" s="217"/>
      <c r="AQ97" s="217"/>
      <c r="AR97" s="217"/>
      <c r="AS97" s="217"/>
      <c r="AT97" s="217"/>
      <c r="AU97" s="217"/>
      <c r="AV97" s="217"/>
      <c r="AW97" s="217"/>
      <c r="AX97" s="217"/>
      <c r="AY97" s="217"/>
      <c r="AZ97" s="217"/>
      <c r="BA97" s="217"/>
      <c r="BB97" s="217"/>
      <c r="BC97" s="217"/>
      <c r="BD97" s="217"/>
      <c r="BE97" s="217"/>
      <c r="BF97" s="217"/>
      <c r="BG97" s="217"/>
      <c r="BH97" s="217"/>
    </row>
    <row r="98" spans="1:60" outlineLevel="2" x14ac:dyDescent="0.2">
      <c r="A98" s="224"/>
      <c r="B98" s="225"/>
      <c r="C98" s="264" t="s">
        <v>293</v>
      </c>
      <c r="D98" s="256"/>
      <c r="E98" s="256"/>
      <c r="F98" s="256"/>
      <c r="G98" s="256"/>
      <c r="H98" s="228"/>
      <c r="I98" s="228"/>
      <c r="J98" s="228"/>
      <c r="K98" s="228"/>
      <c r="L98" s="228"/>
      <c r="M98" s="228"/>
      <c r="N98" s="227"/>
      <c r="O98" s="227"/>
      <c r="P98" s="227"/>
      <c r="Q98" s="227"/>
      <c r="R98" s="228"/>
      <c r="S98" s="228"/>
      <c r="T98" s="228"/>
      <c r="U98" s="228"/>
      <c r="V98" s="228"/>
      <c r="W98" s="228"/>
      <c r="X98" s="228"/>
      <c r="Y98" s="228"/>
      <c r="Z98" s="217"/>
      <c r="AA98" s="217"/>
      <c r="AB98" s="217"/>
      <c r="AC98" s="217"/>
      <c r="AD98" s="217"/>
      <c r="AE98" s="217"/>
      <c r="AF98" s="217"/>
      <c r="AG98" s="217" t="s">
        <v>144</v>
      </c>
      <c r="AH98" s="217"/>
      <c r="AI98" s="217"/>
      <c r="AJ98" s="217"/>
      <c r="AK98" s="217"/>
      <c r="AL98" s="217"/>
      <c r="AM98" s="217"/>
      <c r="AN98" s="217"/>
      <c r="AO98" s="217"/>
      <c r="AP98" s="217"/>
      <c r="AQ98" s="217"/>
      <c r="AR98" s="217"/>
      <c r="AS98" s="217"/>
      <c r="AT98" s="217"/>
      <c r="AU98" s="217"/>
      <c r="AV98" s="217"/>
      <c r="AW98" s="217"/>
      <c r="AX98" s="217"/>
      <c r="AY98" s="217"/>
      <c r="AZ98" s="217"/>
      <c r="BA98" s="217"/>
      <c r="BB98" s="217"/>
      <c r="BC98" s="217"/>
      <c r="BD98" s="217"/>
      <c r="BE98" s="217"/>
      <c r="BF98" s="217"/>
      <c r="BG98" s="217"/>
      <c r="BH98" s="217"/>
    </row>
    <row r="99" spans="1:60" x14ac:dyDescent="0.2">
      <c r="A99" s="231" t="s">
        <v>133</v>
      </c>
      <c r="B99" s="232" t="s">
        <v>89</v>
      </c>
      <c r="C99" s="258" t="s">
        <v>90</v>
      </c>
      <c r="D99" s="233"/>
      <c r="E99" s="234"/>
      <c r="F99" s="235"/>
      <c r="G99" s="235">
        <f>SUMIF(AG100:AG105,"&lt;&gt;NOR",G100:G105)</f>
        <v>0</v>
      </c>
      <c r="H99" s="235"/>
      <c r="I99" s="235">
        <f>SUM(I100:I105)</f>
        <v>0</v>
      </c>
      <c r="J99" s="235"/>
      <c r="K99" s="235">
        <f>SUM(K100:K105)</f>
        <v>0</v>
      </c>
      <c r="L99" s="235"/>
      <c r="M99" s="235">
        <f>SUM(M100:M105)</f>
        <v>0</v>
      </c>
      <c r="N99" s="234"/>
      <c r="O99" s="234">
        <f>SUM(O100:O105)</f>
        <v>0.2</v>
      </c>
      <c r="P99" s="234"/>
      <c r="Q99" s="234">
        <f>SUM(Q100:Q105)</f>
        <v>0</v>
      </c>
      <c r="R99" s="235"/>
      <c r="S99" s="235"/>
      <c r="T99" s="236"/>
      <c r="U99" s="230"/>
      <c r="V99" s="230">
        <f>SUM(V100:V105)</f>
        <v>27.93</v>
      </c>
      <c r="W99" s="230"/>
      <c r="X99" s="230"/>
      <c r="Y99" s="230"/>
      <c r="AG99" t="s">
        <v>134</v>
      </c>
    </row>
    <row r="100" spans="1:60" outlineLevel="1" x14ac:dyDescent="0.2">
      <c r="A100" s="238">
        <v>57</v>
      </c>
      <c r="B100" s="239" t="s">
        <v>294</v>
      </c>
      <c r="C100" s="259" t="s">
        <v>295</v>
      </c>
      <c r="D100" s="240" t="s">
        <v>137</v>
      </c>
      <c r="E100" s="241">
        <v>48.65</v>
      </c>
      <c r="F100" s="242"/>
      <c r="G100" s="243">
        <f>ROUND(E100*F100,2)</f>
        <v>0</v>
      </c>
      <c r="H100" s="242"/>
      <c r="I100" s="243">
        <f>ROUND(E100*H100,2)</f>
        <v>0</v>
      </c>
      <c r="J100" s="242"/>
      <c r="K100" s="243">
        <f>ROUND(E100*J100,2)</f>
        <v>0</v>
      </c>
      <c r="L100" s="243">
        <v>15</v>
      </c>
      <c r="M100" s="243">
        <f>G100*(1+L100/100)</f>
        <v>0</v>
      </c>
      <c r="N100" s="241">
        <v>0</v>
      </c>
      <c r="O100" s="241">
        <f>ROUND(E100*N100,2)</f>
        <v>0</v>
      </c>
      <c r="P100" s="241">
        <v>0</v>
      </c>
      <c r="Q100" s="241">
        <f>ROUND(E100*P100,2)</f>
        <v>0</v>
      </c>
      <c r="R100" s="243" t="s">
        <v>296</v>
      </c>
      <c r="S100" s="243" t="s">
        <v>139</v>
      </c>
      <c r="T100" s="244" t="s">
        <v>139</v>
      </c>
      <c r="U100" s="228">
        <v>4.5999999999999999E-2</v>
      </c>
      <c r="V100" s="228">
        <f>ROUND(E100*U100,2)</f>
        <v>2.2400000000000002</v>
      </c>
      <c r="W100" s="228"/>
      <c r="X100" s="228" t="s">
        <v>140</v>
      </c>
      <c r="Y100" s="228" t="s">
        <v>141</v>
      </c>
      <c r="Z100" s="217"/>
      <c r="AA100" s="217"/>
      <c r="AB100" s="217"/>
      <c r="AC100" s="217"/>
      <c r="AD100" s="217"/>
      <c r="AE100" s="217"/>
      <c r="AF100" s="217"/>
      <c r="AG100" s="217" t="s">
        <v>142</v>
      </c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7"/>
      <c r="BE100" s="217"/>
      <c r="BF100" s="217"/>
      <c r="BG100" s="217"/>
      <c r="BH100" s="217"/>
    </row>
    <row r="101" spans="1:60" outlineLevel="2" x14ac:dyDescent="0.2">
      <c r="A101" s="224"/>
      <c r="B101" s="225"/>
      <c r="C101" s="260" t="s">
        <v>297</v>
      </c>
      <c r="D101" s="245"/>
      <c r="E101" s="245"/>
      <c r="F101" s="245"/>
      <c r="G101" s="245"/>
      <c r="H101" s="228"/>
      <c r="I101" s="228"/>
      <c r="J101" s="228"/>
      <c r="K101" s="228"/>
      <c r="L101" s="228"/>
      <c r="M101" s="228"/>
      <c r="N101" s="227"/>
      <c r="O101" s="227"/>
      <c r="P101" s="227"/>
      <c r="Q101" s="227"/>
      <c r="R101" s="228"/>
      <c r="S101" s="228"/>
      <c r="T101" s="228"/>
      <c r="U101" s="228"/>
      <c r="V101" s="228"/>
      <c r="W101" s="228"/>
      <c r="X101" s="228"/>
      <c r="Y101" s="228"/>
      <c r="Z101" s="217"/>
      <c r="AA101" s="217"/>
      <c r="AB101" s="217"/>
      <c r="AC101" s="217"/>
      <c r="AD101" s="217"/>
      <c r="AE101" s="217"/>
      <c r="AF101" s="217"/>
      <c r="AG101" s="217" t="s">
        <v>144</v>
      </c>
      <c r="AH101" s="217"/>
      <c r="AI101" s="217"/>
      <c r="AJ101" s="217"/>
      <c r="AK101" s="217"/>
      <c r="AL101" s="217"/>
      <c r="AM101" s="217"/>
      <c r="AN101" s="217"/>
      <c r="AO101" s="217"/>
      <c r="AP101" s="217"/>
      <c r="AQ101" s="217"/>
      <c r="AR101" s="217"/>
      <c r="AS101" s="217"/>
      <c r="AT101" s="217"/>
      <c r="AU101" s="217"/>
      <c r="AV101" s="217"/>
      <c r="AW101" s="217"/>
      <c r="AX101" s="217"/>
      <c r="AY101" s="217"/>
      <c r="AZ101" s="217"/>
      <c r="BA101" s="217"/>
      <c r="BB101" s="217"/>
      <c r="BC101" s="217"/>
      <c r="BD101" s="217"/>
      <c r="BE101" s="217"/>
      <c r="BF101" s="217"/>
      <c r="BG101" s="217"/>
      <c r="BH101" s="217"/>
    </row>
    <row r="102" spans="1:60" ht="22.5" outlineLevel="1" x14ac:dyDescent="0.2">
      <c r="A102" s="246">
        <v>58</v>
      </c>
      <c r="B102" s="247" t="s">
        <v>298</v>
      </c>
      <c r="C102" s="261" t="s">
        <v>299</v>
      </c>
      <c r="D102" s="248" t="s">
        <v>187</v>
      </c>
      <c r="E102" s="249">
        <v>52.5</v>
      </c>
      <c r="F102" s="250"/>
      <c r="G102" s="251">
        <f>ROUND(E102*F102,2)</f>
        <v>0</v>
      </c>
      <c r="H102" s="250"/>
      <c r="I102" s="251">
        <f>ROUND(E102*H102,2)</f>
        <v>0</v>
      </c>
      <c r="J102" s="250"/>
      <c r="K102" s="251">
        <f>ROUND(E102*J102,2)</f>
        <v>0</v>
      </c>
      <c r="L102" s="251">
        <v>15</v>
      </c>
      <c r="M102" s="251">
        <f>G102*(1+L102/100)</f>
        <v>0</v>
      </c>
      <c r="N102" s="249">
        <v>5.9000000000000003E-4</v>
      </c>
      <c r="O102" s="249">
        <f>ROUND(E102*N102,2)</f>
        <v>0.03</v>
      </c>
      <c r="P102" s="249">
        <v>0</v>
      </c>
      <c r="Q102" s="249">
        <f>ROUND(E102*P102,2)</f>
        <v>0</v>
      </c>
      <c r="R102" s="251" t="s">
        <v>296</v>
      </c>
      <c r="S102" s="251" t="s">
        <v>139</v>
      </c>
      <c r="T102" s="252" t="s">
        <v>139</v>
      </c>
      <c r="U102" s="228">
        <v>0.13719999999999999</v>
      </c>
      <c r="V102" s="228">
        <f>ROUND(E102*U102,2)</f>
        <v>7.2</v>
      </c>
      <c r="W102" s="228"/>
      <c r="X102" s="228" t="s">
        <v>140</v>
      </c>
      <c r="Y102" s="228" t="s">
        <v>141</v>
      </c>
      <c r="Z102" s="217"/>
      <c r="AA102" s="217"/>
      <c r="AB102" s="217"/>
      <c r="AC102" s="217"/>
      <c r="AD102" s="217"/>
      <c r="AE102" s="217"/>
      <c r="AF102" s="217"/>
      <c r="AG102" s="217" t="s">
        <v>142</v>
      </c>
      <c r="AH102" s="217"/>
      <c r="AI102" s="217"/>
      <c r="AJ102" s="217"/>
      <c r="AK102" s="217"/>
      <c r="AL102" s="217"/>
      <c r="AM102" s="217"/>
      <c r="AN102" s="217"/>
      <c r="AO102" s="217"/>
      <c r="AP102" s="217"/>
      <c r="AQ102" s="217"/>
      <c r="AR102" s="217"/>
      <c r="AS102" s="217"/>
      <c r="AT102" s="217"/>
      <c r="AU102" s="217"/>
      <c r="AV102" s="217"/>
      <c r="AW102" s="217"/>
      <c r="AX102" s="217"/>
      <c r="AY102" s="217"/>
      <c r="AZ102" s="217"/>
      <c r="BA102" s="217"/>
      <c r="BB102" s="217"/>
      <c r="BC102" s="217"/>
      <c r="BD102" s="217"/>
      <c r="BE102" s="217"/>
      <c r="BF102" s="217"/>
      <c r="BG102" s="217"/>
      <c r="BH102" s="217"/>
    </row>
    <row r="103" spans="1:60" ht="22.5" outlineLevel="1" x14ac:dyDescent="0.2">
      <c r="A103" s="238">
        <v>59</v>
      </c>
      <c r="B103" s="239" t="s">
        <v>300</v>
      </c>
      <c r="C103" s="259" t="s">
        <v>301</v>
      </c>
      <c r="D103" s="240" t="s">
        <v>137</v>
      </c>
      <c r="E103" s="241">
        <v>48.65</v>
      </c>
      <c r="F103" s="242"/>
      <c r="G103" s="243">
        <f>ROUND(E103*F103,2)</f>
        <v>0</v>
      </c>
      <c r="H103" s="242"/>
      <c r="I103" s="243">
        <f>ROUND(E103*H103,2)</f>
        <v>0</v>
      </c>
      <c r="J103" s="242"/>
      <c r="K103" s="243">
        <f>ROUND(E103*J103,2)</f>
        <v>0</v>
      </c>
      <c r="L103" s="243">
        <v>15</v>
      </c>
      <c r="M103" s="243">
        <f>G103*(1+L103/100)</f>
        <v>0</v>
      </c>
      <c r="N103" s="241">
        <v>3.47E-3</v>
      </c>
      <c r="O103" s="241">
        <f>ROUND(E103*N103,2)</f>
        <v>0.17</v>
      </c>
      <c r="P103" s="241">
        <v>0</v>
      </c>
      <c r="Q103" s="241">
        <f>ROUND(E103*P103,2)</f>
        <v>0</v>
      </c>
      <c r="R103" s="243" t="s">
        <v>296</v>
      </c>
      <c r="S103" s="243" t="s">
        <v>139</v>
      </c>
      <c r="T103" s="244" t="s">
        <v>139</v>
      </c>
      <c r="U103" s="228">
        <v>0.38</v>
      </c>
      <c r="V103" s="228">
        <f>ROUND(E103*U103,2)</f>
        <v>18.489999999999998</v>
      </c>
      <c r="W103" s="228"/>
      <c r="X103" s="228" t="s">
        <v>140</v>
      </c>
      <c r="Y103" s="228" t="s">
        <v>141</v>
      </c>
      <c r="Z103" s="217"/>
      <c r="AA103" s="217"/>
      <c r="AB103" s="217"/>
      <c r="AC103" s="217"/>
      <c r="AD103" s="217"/>
      <c r="AE103" s="217"/>
      <c r="AF103" s="217"/>
      <c r="AG103" s="217" t="s">
        <v>142</v>
      </c>
      <c r="AH103" s="217"/>
      <c r="AI103" s="217"/>
      <c r="AJ103" s="217"/>
      <c r="AK103" s="217"/>
      <c r="AL103" s="217"/>
      <c r="AM103" s="217"/>
      <c r="AN103" s="217"/>
      <c r="AO103" s="217"/>
      <c r="AP103" s="217"/>
      <c r="AQ103" s="217"/>
      <c r="AR103" s="217"/>
      <c r="AS103" s="217"/>
      <c r="AT103" s="217"/>
      <c r="AU103" s="217"/>
      <c r="AV103" s="217"/>
      <c r="AW103" s="217"/>
      <c r="AX103" s="217"/>
      <c r="AY103" s="217"/>
      <c r="AZ103" s="217"/>
      <c r="BA103" s="217"/>
      <c r="BB103" s="217"/>
      <c r="BC103" s="217"/>
      <c r="BD103" s="217"/>
      <c r="BE103" s="217"/>
      <c r="BF103" s="217"/>
      <c r="BG103" s="217"/>
      <c r="BH103" s="217"/>
    </row>
    <row r="104" spans="1:60" outlineLevel="1" x14ac:dyDescent="0.2">
      <c r="A104" s="224">
        <v>60</v>
      </c>
      <c r="B104" s="225" t="s">
        <v>302</v>
      </c>
      <c r="C104" s="263" t="s">
        <v>303</v>
      </c>
      <c r="D104" s="226" t="s">
        <v>0</v>
      </c>
      <c r="E104" s="255"/>
      <c r="F104" s="229"/>
      <c r="G104" s="228">
        <f>ROUND(E104*F104,2)</f>
        <v>0</v>
      </c>
      <c r="H104" s="229"/>
      <c r="I104" s="228">
        <f>ROUND(E104*H104,2)</f>
        <v>0</v>
      </c>
      <c r="J104" s="229"/>
      <c r="K104" s="228">
        <f>ROUND(E104*J104,2)</f>
        <v>0</v>
      </c>
      <c r="L104" s="228">
        <v>15</v>
      </c>
      <c r="M104" s="228">
        <f>G104*(1+L104/100)</f>
        <v>0</v>
      </c>
      <c r="N104" s="227">
        <v>0</v>
      </c>
      <c r="O104" s="227">
        <f>ROUND(E104*N104,2)</f>
        <v>0</v>
      </c>
      <c r="P104" s="227">
        <v>0</v>
      </c>
      <c r="Q104" s="227">
        <f>ROUND(E104*P104,2)</f>
        <v>0</v>
      </c>
      <c r="R104" s="228" t="s">
        <v>296</v>
      </c>
      <c r="S104" s="228" t="s">
        <v>139</v>
      </c>
      <c r="T104" s="228" t="s">
        <v>139</v>
      </c>
      <c r="U104" s="228">
        <v>0</v>
      </c>
      <c r="V104" s="228">
        <f>ROUND(E104*U104,2)</f>
        <v>0</v>
      </c>
      <c r="W104" s="228"/>
      <c r="X104" s="228" t="s">
        <v>182</v>
      </c>
      <c r="Y104" s="228" t="s">
        <v>141</v>
      </c>
      <c r="Z104" s="217"/>
      <c r="AA104" s="217"/>
      <c r="AB104" s="217"/>
      <c r="AC104" s="217"/>
      <c r="AD104" s="217"/>
      <c r="AE104" s="217"/>
      <c r="AF104" s="217"/>
      <c r="AG104" s="217" t="s">
        <v>183</v>
      </c>
      <c r="AH104" s="217"/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  <c r="AT104" s="217"/>
      <c r="AU104" s="217"/>
      <c r="AV104" s="217"/>
      <c r="AW104" s="217"/>
      <c r="AX104" s="217"/>
      <c r="AY104" s="217"/>
      <c r="AZ104" s="217"/>
      <c r="BA104" s="217"/>
      <c r="BB104" s="217"/>
      <c r="BC104" s="217"/>
      <c r="BD104" s="217"/>
      <c r="BE104" s="217"/>
      <c r="BF104" s="217"/>
      <c r="BG104" s="217"/>
      <c r="BH104" s="217"/>
    </row>
    <row r="105" spans="1:60" outlineLevel="2" x14ac:dyDescent="0.2">
      <c r="A105" s="224"/>
      <c r="B105" s="225"/>
      <c r="C105" s="264" t="s">
        <v>212</v>
      </c>
      <c r="D105" s="256"/>
      <c r="E105" s="256"/>
      <c r="F105" s="256"/>
      <c r="G105" s="256"/>
      <c r="H105" s="228"/>
      <c r="I105" s="228"/>
      <c r="J105" s="228"/>
      <c r="K105" s="228"/>
      <c r="L105" s="228"/>
      <c r="M105" s="228"/>
      <c r="N105" s="227"/>
      <c r="O105" s="227"/>
      <c r="P105" s="227"/>
      <c r="Q105" s="227"/>
      <c r="R105" s="228"/>
      <c r="S105" s="228"/>
      <c r="T105" s="228"/>
      <c r="U105" s="228"/>
      <c r="V105" s="228"/>
      <c r="W105" s="228"/>
      <c r="X105" s="228"/>
      <c r="Y105" s="228"/>
      <c r="Z105" s="217"/>
      <c r="AA105" s="217"/>
      <c r="AB105" s="217"/>
      <c r="AC105" s="217"/>
      <c r="AD105" s="217"/>
      <c r="AE105" s="217"/>
      <c r="AF105" s="217"/>
      <c r="AG105" s="217" t="s">
        <v>144</v>
      </c>
      <c r="AH105" s="217"/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</row>
    <row r="106" spans="1:60" x14ac:dyDescent="0.2">
      <c r="A106" s="231" t="s">
        <v>133</v>
      </c>
      <c r="B106" s="232" t="s">
        <v>91</v>
      </c>
      <c r="C106" s="258" t="s">
        <v>92</v>
      </c>
      <c r="D106" s="233"/>
      <c r="E106" s="234"/>
      <c r="F106" s="235"/>
      <c r="G106" s="235">
        <f>SUMIF(AG107:AG107,"&lt;&gt;NOR",G107:G107)</f>
        <v>0</v>
      </c>
      <c r="H106" s="235"/>
      <c r="I106" s="235">
        <f>SUM(I107:I107)</f>
        <v>0</v>
      </c>
      <c r="J106" s="235"/>
      <c r="K106" s="235">
        <f>SUM(K107:K107)</f>
        <v>0</v>
      </c>
      <c r="L106" s="235"/>
      <c r="M106" s="235">
        <f>SUM(M107:M107)</f>
        <v>0</v>
      </c>
      <c r="N106" s="234"/>
      <c r="O106" s="234">
        <f>SUM(O107:O107)</f>
        <v>0</v>
      </c>
      <c r="P106" s="234"/>
      <c r="Q106" s="234">
        <f>SUM(Q107:Q107)</f>
        <v>0</v>
      </c>
      <c r="R106" s="235"/>
      <c r="S106" s="235"/>
      <c r="T106" s="236"/>
      <c r="U106" s="230"/>
      <c r="V106" s="230">
        <f>SUM(V107:V107)</f>
        <v>0.83</v>
      </c>
      <c r="W106" s="230"/>
      <c r="X106" s="230"/>
      <c r="Y106" s="230"/>
      <c r="AG106" t="s">
        <v>134</v>
      </c>
    </row>
    <row r="107" spans="1:60" outlineLevel="1" x14ac:dyDescent="0.2">
      <c r="A107" s="246">
        <v>61</v>
      </c>
      <c r="B107" s="247" t="s">
        <v>304</v>
      </c>
      <c r="C107" s="261" t="s">
        <v>305</v>
      </c>
      <c r="D107" s="248" t="s">
        <v>137</v>
      </c>
      <c r="E107" s="249">
        <v>51.75</v>
      </c>
      <c r="F107" s="250"/>
      <c r="G107" s="251">
        <f>ROUND(E107*F107,2)</f>
        <v>0</v>
      </c>
      <c r="H107" s="250"/>
      <c r="I107" s="251">
        <f>ROUND(E107*H107,2)</f>
        <v>0</v>
      </c>
      <c r="J107" s="250"/>
      <c r="K107" s="251">
        <f>ROUND(E107*J107,2)</f>
        <v>0</v>
      </c>
      <c r="L107" s="251">
        <v>15</v>
      </c>
      <c r="M107" s="251">
        <f>G107*(1+L107/100)</f>
        <v>0</v>
      </c>
      <c r="N107" s="249">
        <v>0</v>
      </c>
      <c r="O107" s="249">
        <f>ROUND(E107*N107,2)</f>
        <v>0</v>
      </c>
      <c r="P107" s="249">
        <v>0</v>
      </c>
      <c r="Q107" s="249">
        <f>ROUND(E107*P107,2)</f>
        <v>0</v>
      </c>
      <c r="R107" s="251" t="s">
        <v>306</v>
      </c>
      <c r="S107" s="251" t="s">
        <v>139</v>
      </c>
      <c r="T107" s="252" t="s">
        <v>139</v>
      </c>
      <c r="U107" s="228">
        <v>1.6E-2</v>
      </c>
      <c r="V107" s="228">
        <f>ROUND(E107*U107,2)</f>
        <v>0.83</v>
      </c>
      <c r="W107" s="228"/>
      <c r="X107" s="228" t="s">
        <v>140</v>
      </c>
      <c r="Y107" s="228" t="s">
        <v>141</v>
      </c>
      <c r="Z107" s="217"/>
      <c r="AA107" s="217"/>
      <c r="AB107" s="217"/>
      <c r="AC107" s="217"/>
      <c r="AD107" s="217"/>
      <c r="AE107" s="217"/>
      <c r="AF107" s="217"/>
      <c r="AG107" s="217" t="s">
        <v>142</v>
      </c>
      <c r="AH107" s="217"/>
      <c r="AI107" s="217"/>
      <c r="AJ107" s="217"/>
      <c r="AK107" s="217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</row>
    <row r="108" spans="1:60" x14ac:dyDescent="0.2">
      <c r="A108" s="231" t="s">
        <v>133</v>
      </c>
      <c r="B108" s="232" t="s">
        <v>93</v>
      </c>
      <c r="C108" s="258" t="s">
        <v>94</v>
      </c>
      <c r="D108" s="233"/>
      <c r="E108" s="234"/>
      <c r="F108" s="235"/>
      <c r="G108" s="235">
        <f>SUMIF(AG109:AG117,"&lt;&gt;NOR",G109:G117)</f>
        <v>0</v>
      </c>
      <c r="H108" s="235"/>
      <c r="I108" s="235">
        <f>SUM(I109:I117)</f>
        <v>0</v>
      </c>
      <c r="J108" s="235"/>
      <c r="K108" s="235">
        <f>SUM(K109:K117)</f>
        <v>0</v>
      </c>
      <c r="L108" s="235"/>
      <c r="M108" s="235">
        <f>SUM(M109:M117)</f>
        <v>0</v>
      </c>
      <c r="N108" s="234"/>
      <c r="O108" s="234">
        <f>SUM(O109:O117)</f>
        <v>0.49</v>
      </c>
      <c r="P108" s="234"/>
      <c r="Q108" s="234">
        <f>SUM(Q109:Q117)</f>
        <v>0</v>
      </c>
      <c r="R108" s="235"/>
      <c r="S108" s="235"/>
      <c r="T108" s="236"/>
      <c r="U108" s="230"/>
      <c r="V108" s="230">
        <f>SUM(V109:V117)</f>
        <v>24.02</v>
      </c>
      <c r="W108" s="230"/>
      <c r="X108" s="230"/>
      <c r="Y108" s="230"/>
      <c r="AG108" t="s">
        <v>134</v>
      </c>
    </row>
    <row r="109" spans="1:60" outlineLevel="1" x14ac:dyDescent="0.2">
      <c r="A109" s="238">
        <v>62</v>
      </c>
      <c r="B109" s="239" t="s">
        <v>307</v>
      </c>
      <c r="C109" s="259" t="s">
        <v>308</v>
      </c>
      <c r="D109" s="240" t="s">
        <v>137</v>
      </c>
      <c r="E109" s="241">
        <v>17.87</v>
      </c>
      <c r="F109" s="242"/>
      <c r="G109" s="243">
        <f>ROUND(E109*F109,2)</f>
        <v>0</v>
      </c>
      <c r="H109" s="242"/>
      <c r="I109" s="243">
        <f>ROUND(E109*H109,2)</f>
        <v>0</v>
      </c>
      <c r="J109" s="242"/>
      <c r="K109" s="243">
        <f>ROUND(E109*J109,2)</f>
        <v>0</v>
      </c>
      <c r="L109" s="243">
        <v>15</v>
      </c>
      <c r="M109" s="243">
        <f>G109*(1+L109/100)</f>
        <v>0</v>
      </c>
      <c r="N109" s="241">
        <v>3.0000000000000001E-5</v>
      </c>
      <c r="O109" s="241">
        <f>ROUND(E109*N109,2)</f>
        <v>0</v>
      </c>
      <c r="P109" s="241">
        <v>0</v>
      </c>
      <c r="Q109" s="241">
        <f>ROUND(E109*P109,2)</f>
        <v>0</v>
      </c>
      <c r="R109" s="243" t="s">
        <v>286</v>
      </c>
      <c r="S109" s="243" t="s">
        <v>139</v>
      </c>
      <c r="T109" s="244" t="s">
        <v>139</v>
      </c>
      <c r="U109" s="228">
        <v>0.05</v>
      </c>
      <c r="V109" s="228">
        <f>ROUND(E109*U109,2)</f>
        <v>0.89</v>
      </c>
      <c r="W109" s="228"/>
      <c r="X109" s="228" t="s">
        <v>140</v>
      </c>
      <c r="Y109" s="228" t="s">
        <v>141</v>
      </c>
      <c r="Z109" s="217"/>
      <c r="AA109" s="217"/>
      <c r="AB109" s="217"/>
      <c r="AC109" s="217"/>
      <c r="AD109" s="217"/>
      <c r="AE109" s="217"/>
      <c r="AF109" s="217"/>
      <c r="AG109" s="217" t="s">
        <v>142</v>
      </c>
      <c r="AH109" s="217"/>
      <c r="AI109" s="217"/>
      <c r="AJ109" s="217"/>
      <c r="AK109" s="217"/>
      <c r="AL109" s="217"/>
      <c r="AM109" s="217"/>
      <c r="AN109" s="217"/>
      <c r="AO109" s="217"/>
      <c r="AP109" s="217"/>
      <c r="AQ109" s="217"/>
      <c r="AR109" s="217"/>
      <c r="AS109" s="217"/>
      <c r="AT109" s="217"/>
      <c r="AU109" s="217"/>
      <c r="AV109" s="217"/>
      <c r="AW109" s="217"/>
      <c r="AX109" s="217"/>
      <c r="AY109" s="217"/>
      <c r="AZ109" s="217"/>
      <c r="BA109" s="217"/>
      <c r="BB109" s="217"/>
      <c r="BC109" s="217"/>
      <c r="BD109" s="217"/>
      <c r="BE109" s="217"/>
      <c r="BF109" s="217"/>
      <c r="BG109" s="217"/>
      <c r="BH109" s="217"/>
    </row>
    <row r="110" spans="1:60" outlineLevel="2" x14ac:dyDescent="0.2">
      <c r="A110" s="224"/>
      <c r="B110" s="225"/>
      <c r="C110" s="265" t="s">
        <v>309</v>
      </c>
      <c r="D110" s="257"/>
      <c r="E110" s="257"/>
      <c r="F110" s="257"/>
      <c r="G110" s="257"/>
      <c r="H110" s="228"/>
      <c r="I110" s="228"/>
      <c r="J110" s="228"/>
      <c r="K110" s="228"/>
      <c r="L110" s="228"/>
      <c r="M110" s="228"/>
      <c r="N110" s="227"/>
      <c r="O110" s="227"/>
      <c r="P110" s="227"/>
      <c r="Q110" s="227"/>
      <c r="R110" s="228"/>
      <c r="S110" s="228"/>
      <c r="T110" s="228"/>
      <c r="U110" s="228"/>
      <c r="V110" s="228"/>
      <c r="W110" s="228"/>
      <c r="X110" s="228"/>
      <c r="Y110" s="228"/>
      <c r="Z110" s="217"/>
      <c r="AA110" s="217"/>
      <c r="AB110" s="217"/>
      <c r="AC110" s="217"/>
      <c r="AD110" s="217"/>
      <c r="AE110" s="217"/>
      <c r="AF110" s="217"/>
      <c r="AG110" s="217" t="s">
        <v>194</v>
      </c>
      <c r="AH110" s="217"/>
      <c r="AI110" s="217"/>
      <c r="AJ110" s="217"/>
      <c r="AK110" s="217"/>
      <c r="AL110" s="217"/>
      <c r="AM110" s="217"/>
      <c r="AN110" s="217"/>
      <c r="AO110" s="217"/>
      <c r="AP110" s="217"/>
      <c r="AQ110" s="217"/>
      <c r="AR110" s="217"/>
      <c r="AS110" s="217"/>
      <c r="AT110" s="217"/>
      <c r="AU110" s="217"/>
      <c r="AV110" s="217"/>
      <c r="AW110" s="217"/>
      <c r="AX110" s="217"/>
      <c r="AY110" s="217"/>
      <c r="AZ110" s="217"/>
      <c r="BA110" s="217"/>
      <c r="BB110" s="217"/>
      <c r="BC110" s="217"/>
      <c r="BD110" s="217"/>
      <c r="BE110" s="217"/>
      <c r="BF110" s="217"/>
      <c r="BG110" s="217"/>
      <c r="BH110" s="217"/>
    </row>
    <row r="111" spans="1:60" outlineLevel="1" x14ac:dyDescent="0.2">
      <c r="A111" s="246">
        <v>63</v>
      </c>
      <c r="B111" s="247" t="s">
        <v>310</v>
      </c>
      <c r="C111" s="261" t="s">
        <v>311</v>
      </c>
      <c r="D111" s="248" t="s">
        <v>187</v>
      </c>
      <c r="E111" s="249">
        <v>21.2</v>
      </c>
      <c r="F111" s="250"/>
      <c r="G111" s="251">
        <f>ROUND(E111*F111,2)</f>
        <v>0</v>
      </c>
      <c r="H111" s="250"/>
      <c r="I111" s="251">
        <f>ROUND(E111*H111,2)</f>
        <v>0</v>
      </c>
      <c r="J111" s="250"/>
      <c r="K111" s="251">
        <f>ROUND(E111*J111,2)</f>
        <v>0</v>
      </c>
      <c r="L111" s="251">
        <v>15</v>
      </c>
      <c r="M111" s="251">
        <f>G111*(1+L111/100)</f>
        <v>0</v>
      </c>
      <c r="N111" s="249">
        <v>0</v>
      </c>
      <c r="O111" s="249">
        <f>ROUND(E111*N111,2)</f>
        <v>0</v>
      </c>
      <c r="P111" s="249">
        <v>0</v>
      </c>
      <c r="Q111" s="249">
        <f>ROUND(E111*P111,2)</f>
        <v>0</v>
      </c>
      <c r="R111" s="251" t="s">
        <v>286</v>
      </c>
      <c r="S111" s="251" t="s">
        <v>139</v>
      </c>
      <c r="T111" s="252" t="s">
        <v>139</v>
      </c>
      <c r="U111" s="228">
        <v>0.13</v>
      </c>
      <c r="V111" s="228">
        <f>ROUND(E111*U111,2)</f>
        <v>2.76</v>
      </c>
      <c r="W111" s="228"/>
      <c r="X111" s="228" t="s">
        <v>140</v>
      </c>
      <c r="Y111" s="228" t="s">
        <v>141</v>
      </c>
      <c r="Z111" s="217"/>
      <c r="AA111" s="217"/>
      <c r="AB111" s="217"/>
      <c r="AC111" s="217"/>
      <c r="AD111" s="217"/>
      <c r="AE111" s="217"/>
      <c r="AF111" s="217"/>
      <c r="AG111" s="217" t="s">
        <v>142</v>
      </c>
      <c r="AH111" s="217"/>
      <c r="AI111" s="217"/>
      <c r="AJ111" s="217"/>
      <c r="AK111" s="217"/>
      <c r="AL111" s="217"/>
      <c r="AM111" s="217"/>
      <c r="AN111" s="217"/>
      <c r="AO111" s="217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17"/>
      <c r="BB111" s="217"/>
      <c r="BC111" s="217"/>
      <c r="BD111" s="217"/>
      <c r="BE111" s="217"/>
      <c r="BF111" s="217"/>
      <c r="BG111" s="217"/>
      <c r="BH111" s="217"/>
    </row>
    <row r="112" spans="1:60" ht="22.5" outlineLevel="1" x14ac:dyDescent="0.2">
      <c r="A112" s="238">
        <v>64</v>
      </c>
      <c r="B112" s="239" t="s">
        <v>312</v>
      </c>
      <c r="C112" s="259" t="s">
        <v>313</v>
      </c>
      <c r="D112" s="240" t="s">
        <v>137</v>
      </c>
      <c r="E112" s="241">
        <v>17.87</v>
      </c>
      <c r="F112" s="242"/>
      <c r="G112" s="243">
        <f>ROUND(E112*F112,2)</f>
        <v>0</v>
      </c>
      <c r="H112" s="242"/>
      <c r="I112" s="243">
        <f>ROUND(E112*H112,2)</f>
        <v>0</v>
      </c>
      <c r="J112" s="242"/>
      <c r="K112" s="243">
        <f>ROUND(E112*J112,2)</f>
        <v>0</v>
      </c>
      <c r="L112" s="243">
        <v>15</v>
      </c>
      <c r="M112" s="243">
        <f>G112*(1+L112/100)</f>
        <v>0</v>
      </c>
      <c r="N112" s="241">
        <v>0</v>
      </c>
      <c r="O112" s="241">
        <f>ROUND(E112*N112,2)</f>
        <v>0</v>
      </c>
      <c r="P112" s="241">
        <v>0</v>
      </c>
      <c r="Q112" s="241">
        <f>ROUND(E112*P112,2)</f>
        <v>0</v>
      </c>
      <c r="R112" s="243" t="s">
        <v>286</v>
      </c>
      <c r="S112" s="243" t="s">
        <v>139</v>
      </c>
      <c r="T112" s="244" t="s">
        <v>139</v>
      </c>
      <c r="U112" s="228">
        <v>1.1399999999999999</v>
      </c>
      <c r="V112" s="228">
        <f>ROUND(E112*U112,2)</f>
        <v>20.37</v>
      </c>
      <c r="W112" s="228"/>
      <c r="X112" s="228" t="s">
        <v>140</v>
      </c>
      <c r="Y112" s="228" t="s">
        <v>141</v>
      </c>
      <c r="Z112" s="217"/>
      <c r="AA112" s="217"/>
      <c r="AB112" s="217"/>
      <c r="AC112" s="217"/>
      <c r="AD112" s="217"/>
      <c r="AE112" s="217"/>
      <c r="AF112" s="217"/>
      <c r="AG112" s="217" t="s">
        <v>142</v>
      </c>
      <c r="AH112" s="217"/>
      <c r="AI112" s="217"/>
      <c r="AJ112" s="217"/>
      <c r="AK112" s="217"/>
      <c r="AL112" s="217"/>
      <c r="AM112" s="217"/>
      <c r="AN112" s="217"/>
      <c r="AO112" s="217"/>
      <c r="AP112" s="217"/>
      <c r="AQ112" s="217"/>
      <c r="AR112" s="217"/>
      <c r="AS112" s="217"/>
      <c r="AT112" s="217"/>
      <c r="AU112" s="217"/>
      <c r="AV112" s="217"/>
      <c r="AW112" s="217"/>
      <c r="AX112" s="217"/>
      <c r="AY112" s="217"/>
      <c r="AZ112" s="217"/>
      <c r="BA112" s="217"/>
      <c r="BB112" s="217"/>
      <c r="BC112" s="217"/>
      <c r="BD112" s="217"/>
      <c r="BE112" s="217"/>
      <c r="BF112" s="217"/>
      <c r="BG112" s="217"/>
      <c r="BH112" s="217"/>
    </row>
    <row r="113" spans="1:60" outlineLevel="2" x14ac:dyDescent="0.2">
      <c r="A113" s="224"/>
      <c r="B113" s="225"/>
      <c r="C113" s="260" t="s">
        <v>314</v>
      </c>
      <c r="D113" s="245"/>
      <c r="E113" s="245"/>
      <c r="F113" s="245"/>
      <c r="G113" s="245"/>
      <c r="H113" s="228"/>
      <c r="I113" s="228"/>
      <c r="J113" s="228"/>
      <c r="K113" s="228"/>
      <c r="L113" s="228"/>
      <c r="M113" s="228"/>
      <c r="N113" s="227"/>
      <c r="O113" s="227"/>
      <c r="P113" s="227"/>
      <c r="Q113" s="227"/>
      <c r="R113" s="228"/>
      <c r="S113" s="228"/>
      <c r="T113" s="228"/>
      <c r="U113" s="228"/>
      <c r="V113" s="228"/>
      <c r="W113" s="228"/>
      <c r="X113" s="228"/>
      <c r="Y113" s="228"/>
      <c r="Z113" s="217"/>
      <c r="AA113" s="217"/>
      <c r="AB113" s="217"/>
      <c r="AC113" s="217"/>
      <c r="AD113" s="217"/>
      <c r="AE113" s="217"/>
      <c r="AF113" s="217"/>
      <c r="AG113" s="217" t="s">
        <v>144</v>
      </c>
      <c r="AH113" s="217"/>
      <c r="AI113" s="217"/>
      <c r="AJ113" s="217"/>
      <c r="AK113" s="217"/>
      <c r="AL113" s="217"/>
      <c r="AM113" s="217"/>
      <c r="AN113" s="217"/>
      <c r="AO113" s="217"/>
      <c r="AP113" s="217"/>
      <c r="AQ113" s="217"/>
      <c r="AR113" s="217"/>
      <c r="AS113" s="217"/>
      <c r="AT113" s="217"/>
      <c r="AU113" s="217"/>
      <c r="AV113" s="217"/>
      <c r="AW113" s="217"/>
      <c r="AX113" s="217"/>
      <c r="AY113" s="217"/>
      <c r="AZ113" s="217"/>
      <c r="BA113" s="217"/>
      <c r="BB113" s="217"/>
      <c r="BC113" s="217"/>
      <c r="BD113" s="217"/>
      <c r="BE113" s="217"/>
      <c r="BF113" s="217"/>
      <c r="BG113" s="217"/>
      <c r="BH113" s="217"/>
    </row>
    <row r="114" spans="1:60" ht="33.75" outlineLevel="1" x14ac:dyDescent="0.2">
      <c r="A114" s="246">
        <v>65</v>
      </c>
      <c r="B114" s="247" t="s">
        <v>315</v>
      </c>
      <c r="C114" s="261" t="s">
        <v>316</v>
      </c>
      <c r="D114" s="248" t="s">
        <v>172</v>
      </c>
      <c r="E114" s="249">
        <v>10.722</v>
      </c>
      <c r="F114" s="250"/>
      <c r="G114" s="251">
        <f>ROUND(E114*F114,2)</f>
        <v>0</v>
      </c>
      <c r="H114" s="250"/>
      <c r="I114" s="251">
        <f>ROUND(E114*H114,2)</f>
        <v>0</v>
      </c>
      <c r="J114" s="250"/>
      <c r="K114" s="251">
        <f>ROUND(E114*J114,2)</f>
        <v>0</v>
      </c>
      <c r="L114" s="251">
        <v>15</v>
      </c>
      <c r="M114" s="251">
        <f>G114*(1+L114/100)</f>
        <v>0</v>
      </c>
      <c r="N114" s="249">
        <v>2E-3</v>
      </c>
      <c r="O114" s="249">
        <f>ROUND(E114*N114,2)</f>
        <v>0.02</v>
      </c>
      <c r="P114" s="249">
        <v>0</v>
      </c>
      <c r="Q114" s="249">
        <f>ROUND(E114*P114,2)</f>
        <v>0</v>
      </c>
      <c r="R114" s="251" t="s">
        <v>238</v>
      </c>
      <c r="S114" s="251" t="s">
        <v>139</v>
      </c>
      <c r="T114" s="252" t="s">
        <v>139</v>
      </c>
      <c r="U114" s="228">
        <v>0</v>
      </c>
      <c r="V114" s="228">
        <f>ROUND(E114*U114,2)</f>
        <v>0</v>
      </c>
      <c r="W114" s="228"/>
      <c r="X114" s="228" t="s">
        <v>239</v>
      </c>
      <c r="Y114" s="228" t="s">
        <v>141</v>
      </c>
      <c r="Z114" s="217"/>
      <c r="AA114" s="217"/>
      <c r="AB114" s="217"/>
      <c r="AC114" s="217"/>
      <c r="AD114" s="217"/>
      <c r="AE114" s="217"/>
      <c r="AF114" s="217"/>
      <c r="AG114" s="217" t="s">
        <v>240</v>
      </c>
      <c r="AH114" s="217"/>
      <c r="AI114" s="217"/>
      <c r="AJ114" s="217"/>
      <c r="AK114" s="217"/>
      <c r="AL114" s="217"/>
      <c r="AM114" s="217"/>
      <c r="AN114" s="217"/>
      <c r="AO114" s="217"/>
      <c r="AP114" s="217"/>
      <c r="AQ114" s="217"/>
      <c r="AR114" s="217"/>
      <c r="AS114" s="217"/>
      <c r="AT114" s="217"/>
      <c r="AU114" s="217"/>
      <c r="AV114" s="217"/>
      <c r="AW114" s="217"/>
      <c r="AX114" s="217"/>
      <c r="AY114" s="217"/>
      <c r="AZ114" s="217"/>
      <c r="BA114" s="217"/>
      <c r="BB114" s="217"/>
      <c r="BC114" s="217"/>
      <c r="BD114" s="217"/>
      <c r="BE114" s="217"/>
      <c r="BF114" s="217"/>
      <c r="BG114" s="217"/>
      <c r="BH114" s="217"/>
    </row>
    <row r="115" spans="1:60" ht="22.5" outlineLevel="1" x14ac:dyDescent="0.2">
      <c r="A115" s="246">
        <v>66</v>
      </c>
      <c r="B115" s="247" t="s">
        <v>317</v>
      </c>
      <c r="C115" s="261" t="s">
        <v>318</v>
      </c>
      <c r="D115" s="248" t="s">
        <v>319</v>
      </c>
      <c r="E115" s="249">
        <v>80.415000000000006</v>
      </c>
      <c r="F115" s="250"/>
      <c r="G115" s="251">
        <f>ROUND(E115*F115,2)</f>
        <v>0</v>
      </c>
      <c r="H115" s="250"/>
      <c r="I115" s="251">
        <f>ROUND(E115*H115,2)</f>
        <v>0</v>
      </c>
      <c r="J115" s="250"/>
      <c r="K115" s="251">
        <f>ROUND(E115*J115,2)</f>
        <v>0</v>
      </c>
      <c r="L115" s="251">
        <v>15</v>
      </c>
      <c r="M115" s="251">
        <f>G115*(1+L115/100)</f>
        <v>0</v>
      </c>
      <c r="N115" s="249">
        <v>1E-3</v>
      </c>
      <c r="O115" s="249">
        <f>ROUND(E115*N115,2)</f>
        <v>0.08</v>
      </c>
      <c r="P115" s="249">
        <v>0</v>
      </c>
      <c r="Q115" s="249">
        <f>ROUND(E115*P115,2)</f>
        <v>0</v>
      </c>
      <c r="R115" s="251" t="s">
        <v>238</v>
      </c>
      <c r="S115" s="251" t="s">
        <v>139</v>
      </c>
      <c r="T115" s="252" t="s">
        <v>139</v>
      </c>
      <c r="U115" s="228">
        <v>0</v>
      </c>
      <c r="V115" s="228">
        <f>ROUND(E115*U115,2)</f>
        <v>0</v>
      </c>
      <c r="W115" s="228"/>
      <c r="X115" s="228" t="s">
        <v>239</v>
      </c>
      <c r="Y115" s="228" t="s">
        <v>141</v>
      </c>
      <c r="Z115" s="217"/>
      <c r="AA115" s="217"/>
      <c r="AB115" s="217"/>
      <c r="AC115" s="217"/>
      <c r="AD115" s="217"/>
      <c r="AE115" s="217"/>
      <c r="AF115" s="217"/>
      <c r="AG115" s="217" t="s">
        <v>240</v>
      </c>
      <c r="AH115" s="217"/>
      <c r="AI115" s="217"/>
      <c r="AJ115" s="217"/>
      <c r="AK115" s="217"/>
      <c r="AL115" s="217"/>
      <c r="AM115" s="217"/>
      <c r="AN115" s="217"/>
      <c r="AO115" s="217"/>
      <c r="AP115" s="217"/>
      <c r="AQ115" s="217"/>
      <c r="AR115" s="217"/>
      <c r="AS115" s="217"/>
      <c r="AT115" s="217"/>
      <c r="AU115" s="217"/>
      <c r="AV115" s="217"/>
      <c r="AW115" s="217"/>
      <c r="AX115" s="217"/>
      <c r="AY115" s="217"/>
      <c r="AZ115" s="217"/>
      <c r="BA115" s="217"/>
      <c r="BB115" s="217"/>
      <c r="BC115" s="217"/>
      <c r="BD115" s="217"/>
      <c r="BE115" s="217"/>
      <c r="BF115" s="217"/>
      <c r="BG115" s="217"/>
      <c r="BH115" s="217"/>
    </row>
    <row r="116" spans="1:60" outlineLevel="1" x14ac:dyDescent="0.2">
      <c r="A116" s="238">
        <v>67</v>
      </c>
      <c r="B116" s="239" t="s">
        <v>320</v>
      </c>
      <c r="C116" s="259" t="s">
        <v>321</v>
      </c>
      <c r="D116" s="240" t="s">
        <v>137</v>
      </c>
      <c r="E116" s="241">
        <v>20.5505</v>
      </c>
      <c r="F116" s="242"/>
      <c r="G116" s="243">
        <f>ROUND(E116*F116,2)</f>
        <v>0</v>
      </c>
      <c r="H116" s="242"/>
      <c r="I116" s="243">
        <f>ROUND(E116*H116,2)</f>
        <v>0</v>
      </c>
      <c r="J116" s="242"/>
      <c r="K116" s="243">
        <f>ROUND(E116*J116,2)</f>
        <v>0</v>
      </c>
      <c r="L116" s="243">
        <v>15</v>
      </c>
      <c r="M116" s="243">
        <f>G116*(1+L116/100)</f>
        <v>0</v>
      </c>
      <c r="N116" s="241">
        <v>1.9E-2</v>
      </c>
      <c r="O116" s="241">
        <f>ROUND(E116*N116,2)</f>
        <v>0.39</v>
      </c>
      <c r="P116" s="241">
        <v>0</v>
      </c>
      <c r="Q116" s="241">
        <f>ROUND(E116*P116,2)</f>
        <v>0</v>
      </c>
      <c r="R116" s="243" t="s">
        <v>238</v>
      </c>
      <c r="S116" s="243" t="s">
        <v>139</v>
      </c>
      <c r="T116" s="244" t="s">
        <v>139</v>
      </c>
      <c r="U116" s="228">
        <v>0</v>
      </c>
      <c r="V116" s="228">
        <f>ROUND(E116*U116,2)</f>
        <v>0</v>
      </c>
      <c r="W116" s="228"/>
      <c r="X116" s="228" t="s">
        <v>239</v>
      </c>
      <c r="Y116" s="228" t="s">
        <v>141</v>
      </c>
      <c r="Z116" s="217"/>
      <c r="AA116" s="217"/>
      <c r="AB116" s="217"/>
      <c r="AC116" s="217"/>
      <c r="AD116" s="217"/>
      <c r="AE116" s="217"/>
      <c r="AF116" s="217"/>
      <c r="AG116" s="217" t="s">
        <v>240</v>
      </c>
      <c r="AH116" s="217"/>
      <c r="AI116" s="217"/>
      <c r="AJ116" s="217"/>
      <c r="AK116" s="217"/>
      <c r="AL116" s="217"/>
      <c r="AM116" s="217"/>
      <c r="AN116" s="217"/>
      <c r="AO116" s="217"/>
      <c r="AP116" s="217"/>
      <c r="AQ116" s="217"/>
      <c r="AR116" s="217"/>
      <c r="AS116" s="217"/>
      <c r="AT116" s="217"/>
      <c r="AU116" s="217"/>
      <c r="AV116" s="217"/>
      <c r="AW116" s="217"/>
      <c r="AX116" s="217"/>
      <c r="AY116" s="217"/>
      <c r="AZ116" s="217"/>
      <c r="BA116" s="217"/>
      <c r="BB116" s="217"/>
      <c r="BC116" s="217"/>
      <c r="BD116" s="217"/>
      <c r="BE116" s="217"/>
      <c r="BF116" s="217"/>
      <c r="BG116" s="217"/>
      <c r="BH116" s="217"/>
    </row>
    <row r="117" spans="1:60" outlineLevel="1" x14ac:dyDescent="0.2">
      <c r="A117" s="224">
        <v>68</v>
      </c>
      <c r="B117" s="225" t="s">
        <v>322</v>
      </c>
      <c r="C117" s="263" t="s">
        <v>323</v>
      </c>
      <c r="D117" s="226" t="s">
        <v>0</v>
      </c>
      <c r="E117" s="255"/>
      <c r="F117" s="229"/>
      <c r="G117" s="228">
        <f>ROUND(E117*F117,2)</f>
        <v>0</v>
      </c>
      <c r="H117" s="229"/>
      <c r="I117" s="228">
        <f>ROUND(E117*H117,2)</f>
        <v>0</v>
      </c>
      <c r="J117" s="229"/>
      <c r="K117" s="228">
        <f>ROUND(E117*J117,2)</f>
        <v>0</v>
      </c>
      <c r="L117" s="228">
        <v>15</v>
      </c>
      <c r="M117" s="228">
        <f>G117*(1+L117/100)</f>
        <v>0</v>
      </c>
      <c r="N117" s="227">
        <v>0</v>
      </c>
      <c r="O117" s="227">
        <f>ROUND(E117*N117,2)</f>
        <v>0</v>
      </c>
      <c r="P117" s="227">
        <v>0</v>
      </c>
      <c r="Q117" s="227">
        <f>ROUND(E117*P117,2)</f>
        <v>0</v>
      </c>
      <c r="R117" s="228" t="s">
        <v>286</v>
      </c>
      <c r="S117" s="228" t="s">
        <v>139</v>
      </c>
      <c r="T117" s="228" t="s">
        <v>139</v>
      </c>
      <c r="U117" s="228">
        <v>0</v>
      </c>
      <c r="V117" s="228">
        <f>ROUND(E117*U117,2)</f>
        <v>0</v>
      </c>
      <c r="W117" s="228"/>
      <c r="X117" s="228" t="s">
        <v>182</v>
      </c>
      <c r="Y117" s="228" t="s">
        <v>141</v>
      </c>
      <c r="Z117" s="217"/>
      <c r="AA117" s="217"/>
      <c r="AB117" s="217"/>
      <c r="AC117" s="217"/>
      <c r="AD117" s="217"/>
      <c r="AE117" s="217"/>
      <c r="AF117" s="217"/>
      <c r="AG117" s="217" t="s">
        <v>183</v>
      </c>
      <c r="AH117" s="217"/>
      <c r="AI117" s="217"/>
      <c r="AJ117" s="217"/>
      <c r="AK117" s="217"/>
      <c r="AL117" s="217"/>
      <c r="AM117" s="217"/>
      <c r="AN117" s="217"/>
      <c r="AO117" s="217"/>
      <c r="AP117" s="217"/>
      <c r="AQ117" s="217"/>
      <c r="AR117" s="217"/>
      <c r="AS117" s="217"/>
      <c r="AT117" s="217"/>
      <c r="AU117" s="217"/>
      <c r="AV117" s="217"/>
      <c r="AW117" s="217"/>
      <c r="AX117" s="217"/>
      <c r="AY117" s="217"/>
      <c r="AZ117" s="217"/>
      <c r="BA117" s="217"/>
      <c r="BB117" s="217"/>
      <c r="BC117" s="217"/>
      <c r="BD117" s="217"/>
      <c r="BE117" s="217"/>
      <c r="BF117" s="217"/>
      <c r="BG117" s="217"/>
      <c r="BH117" s="217"/>
    </row>
    <row r="118" spans="1:60" x14ac:dyDescent="0.2">
      <c r="A118" s="231" t="s">
        <v>133</v>
      </c>
      <c r="B118" s="232" t="s">
        <v>95</v>
      </c>
      <c r="C118" s="258" t="s">
        <v>96</v>
      </c>
      <c r="D118" s="233"/>
      <c r="E118" s="234"/>
      <c r="F118" s="235"/>
      <c r="G118" s="235">
        <f>SUMIF(AG119:AG123,"&lt;&gt;NOR",G119:G123)</f>
        <v>0</v>
      </c>
      <c r="H118" s="235"/>
      <c r="I118" s="235">
        <f>SUM(I119:I123)</f>
        <v>0</v>
      </c>
      <c r="J118" s="235"/>
      <c r="K118" s="235">
        <f>SUM(K119:K123)</f>
        <v>0</v>
      </c>
      <c r="L118" s="235"/>
      <c r="M118" s="235">
        <f>SUM(M119:M123)</f>
        <v>0</v>
      </c>
      <c r="N118" s="234"/>
      <c r="O118" s="234">
        <f>SUM(O119:O123)</f>
        <v>0</v>
      </c>
      <c r="P118" s="234"/>
      <c r="Q118" s="234">
        <f>SUM(Q119:Q123)</f>
        <v>0</v>
      </c>
      <c r="R118" s="235"/>
      <c r="S118" s="235"/>
      <c r="T118" s="236"/>
      <c r="U118" s="230"/>
      <c r="V118" s="230">
        <f>SUM(V119:V123)</f>
        <v>20.21</v>
      </c>
      <c r="W118" s="230"/>
      <c r="X118" s="230"/>
      <c r="Y118" s="230"/>
      <c r="AG118" t="s">
        <v>134</v>
      </c>
    </row>
    <row r="119" spans="1:60" outlineLevel="1" x14ac:dyDescent="0.2">
      <c r="A119" s="238">
        <v>69</v>
      </c>
      <c r="B119" s="239" t="s">
        <v>324</v>
      </c>
      <c r="C119" s="259" t="s">
        <v>325</v>
      </c>
      <c r="D119" s="240" t="s">
        <v>137</v>
      </c>
      <c r="E119" s="241">
        <v>4.5</v>
      </c>
      <c r="F119" s="242"/>
      <c r="G119" s="243">
        <f>ROUND(E119*F119,2)</f>
        <v>0</v>
      </c>
      <c r="H119" s="242"/>
      <c r="I119" s="243">
        <f>ROUND(E119*H119,2)</f>
        <v>0</v>
      </c>
      <c r="J119" s="242"/>
      <c r="K119" s="243">
        <f>ROUND(E119*J119,2)</f>
        <v>0</v>
      </c>
      <c r="L119" s="243">
        <v>15</v>
      </c>
      <c r="M119" s="243">
        <f>G119*(1+L119/100)</f>
        <v>0</v>
      </c>
      <c r="N119" s="241">
        <v>3.1E-4</v>
      </c>
      <c r="O119" s="241">
        <f>ROUND(E119*N119,2)</f>
        <v>0</v>
      </c>
      <c r="P119" s="241">
        <v>0</v>
      </c>
      <c r="Q119" s="241">
        <f>ROUND(E119*P119,2)</f>
        <v>0</v>
      </c>
      <c r="R119" s="243" t="s">
        <v>326</v>
      </c>
      <c r="S119" s="243" t="s">
        <v>139</v>
      </c>
      <c r="T119" s="244" t="s">
        <v>139</v>
      </c>
      <c r="U119" s="228">
        <v>0.40300000000000002</v>
      </c>
      <c r="V119" s="228">
        <f>ROUND(E119*U119,2)</f>
        <v>1.81</v>
      </c>
      <c r="W119" s="228"/>
      <c r="X119" s="228" t="s">
        <v>140</v>
      </c>
      <c r="Y119" s="228" t="s">
        <v>141</v>
      </c>
      <c r="Z119" s="217"/>
      <c r="AA119" s="217"/>
      <c r="AB119" s="217"/>
      <c r="AC119" s="217"/>
      <c r="AD119" s="217"/>
      <c r="AE119" s="217"/>
      <c r="AF119" s="217"/>
      <c r="AG119" s="217" t="s">
        <v>142</v>
      </c>
      <c r="AH119" s="217"/>
      <c r="AI119" s="217"/>
      <c r="AJ119" s="217"/>
      <c r="AK119" s="217"/>
      <c r="AL119" s="217"/>
      <c r="AM119" s="217"/>
      <c r="AN119" s="217"/>
      <c r="AO119" s="217"/>
      <c r="AP119" s="217"/>
      <c r="AQ119" s="217"/>
      <c r="AR119" s="217"/>
      <c r="AS119" s="217"/>
      <c r="AT119" s="217"/>
      <c r="AU119" s="217"/>
      <c r="AV119" s="217"/>
      <c r="AW119" s="217"/>
      <c r="AX119" s="217"/>
      <c r="AY119" s="217"/>
      <c r="AZ119" s="217"/>
      <c r="BA119" s="217"/>
      <c r="BB119" s="217"/>
      <c r="BC119" s="217"/>
      <c r="BD119" s="217"/>
      <c r="BE119" s="217"/>
      <c r="BF119" s="217"/>
      <c r="BG119" s="217"/>
      <c r="BH119" s="217"/>
    </row>
    <row r="120" spans="1:60" outlineLevel="2" x14ac:dyDescent="0.2">
      <c r="A120" s="224"/>
      <c r="B120" s="225"/>
      <c r="C120" s="265" t="s">
        <v>327</v>
      </c>
      <c r="D120" s="257"/>
      <c r="E120" s="257"/>
      <c r="F120" s="257"/>
      <c r="G120" s="257"/>
      <c r="H120" s="228"/>
      <c r="I120" s="228"/>
      <c r="J120" s="228"/>
      <c r="K120" s="228"/>
      <c r="L120" s="228"/>
      <c r="M120" s="228"/>
      <c r="N120" s="227"/>
      <c r="O120" s="227"/>
      <c r="P120" s="227"/>
      <c r="Q120" s="227"/>
      <c r="R120" s="228"/>
      <c r="S120" s="228"/>
      <c r="T120" s="228"/>
      <c r="U120" s="228"/>
      <c r="V120" s="228"/>
      <c r="W120" s="228"/>
      <c r="X120" s="228"/>
      <c r="Y120" s="228"/>
      <c r="Z120" s="217"/>
      <c r="AA120" s="217"/>
      <c r="AB120" s="217"/>
      <c r="AC120" s="217"/>
      <c r="AD120" s="217"/>
      <c r="AE120" s="217"/>
      <c r="AF120" s="217"/>
      <c r="AG120" s="217" t="s">
        <v>194</v>
      </c>
      <c r="AH120" s="217"/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  <c r="BH120" s="217"/>
    </row>
    <row r="121" spans="1:60" ht="22.5" outlineLevel="1" x14ac:dyDescent="0.2">
      <c r="A121" s="246">
        <v>70</v>
      </c>
      <c r="B121" s="247" t="s">
        <v>328</v>
      </c>
      <c r="C121" s="261" t="s">
        <v>329</v>
      </c>
      <c r="D121" s="248" t="s">
        <v>137</v>
      </c>
      <c r="E121" s="249">
        <v>1.5</v>
      </c>
      <c r="F121" s="250"/>
      <c r="G121" s="251">
        <f>ROUND(E121*F121,2)</f>
        <v>0</v>
      </c>
      <c r="H121" s="250"/>
      <c r="I121" s="251">
        <f>ROUND(E121*H121,2)</f>
        <v>0</v>
      </c>
      <c r="J121" s="250"/>
      <c r="K121" s="251">
        <f>ROUND(E121*J121,2)</f>
        <v>0</v>
      </c>
      <c r="L121" s="251">
        <v>15</v>
      </c>
      <c r="M121" s="251">
        <f>G121*(1+L121/100)</f>
        <v>0</v>
      </c>
      <c r="N121" s="249">
        <v>2.4000000000000001E-4</v>
      </c>
      <c r="O121" s="249">
        <f>ROUND(E121*N121,2)</f>
        <v>0</v>
      </c>
      <c r="P121" s="249">
        <v>0</v>
      </c>
      <c r="Q121" s="249">
        <f>ROUND(E121*P121,2)</f>
        <v>0</v>
      </c>
      <c r="R121" s="251" t="s">
        <v>326</v>
      </c>
      <c r="S121" s="251" t="s">
        <v>139</v>
      </c>
      <c r="T121" s="252" t="s">
        <v>139</v>
      </c>
      <c r="U121" s="228">
        <v>0.17</v>
      </c>
      <c r="V121" s="228">
        <f>ROUND(E121*U121,2)</f>
        <v>0.26</v>
      </c>
      <c r="W121" s="228"/>
      <c r="X121" s="228" t="s">
        <v>140</v>
      </c>
      <c r="Y121" s="228" t="s">
        <v>141</v>
      </c>
      <c r="Z121" s="217"/>
      <c r="AA121" s="217"/>
      <c r="AB121" s="217"/>
      <c r="AC121" s="217"/>
      <c r="AD121" s="217"/>
      <c r="AE121" s="217"/>
      <c r="AF121" s="217"/>
      <c r="AG121" s="217" t="s">
        <v>142</v>
      </c>
      <c r="AH121" s="217"/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</row>
    <row r="122" spans="1:60" outlineLevel="1" x14ac:dyDescent="0.2">
      <c r="A122" s="246">
        <v>71</v>
      </c>
      <c r="B122" s="247" t="s">
        <v>330</v>
      </c>
      <c r="C122" s="261" t="s">
        <v>331</v>
      </c>
      <c r="D122" s="248" t="s">
        <v>137</v>
      </c>
      <c r="E122" s="249">
        <v>51.75</v>
      </c>
      <c r="F122" s="250"/>
      <c r="G122" s="251">
        <f>ROUND(E122*F122,2)</f>
        <v>0</v>
      </c>
      <c r="H122" s="250"/>
      <c r="I122" s="251">
        <f>ROUND(E122*H122,2)</f>
        <v>0</v>
      </c>
      <c r="J122" s="250"/>
      <c r="K122" s="251">
        <f>ROUND(E122*J122,2)</f>
        <v>0</v>
      </c>
      <c r="L122" s="251">
        <v>15</v>
      </c>
      <c r="M122" s="251">
        <f>G122*(1+L122/100)</f>
        <v>0</v>
      </c>
      <c r="N122" s="249">
        <v>1.0000000000000001E-5</v>
      </c>
      <c r="O122" s="249">
        <f>ROUND(E122*N122,2)</f>
        <v>0</v>
      </c>
      <c r="P122" s="249">
        <v>0</v>
      </c>
      <c r="Q122" s="249">
        <f>ROUND(E122*P122,2)</f>
        <v>0</v>
      </c>
      <c r="R122" s="251" t="s">
        <v>326</v>
      </c>
      <c r="S122" s="251" t="s">
        <v>139</v>
      </c>
      <c r="T122" s="252" t="s">
        <v>139</v>
      </c>
      <c r="U122" s="228">
        <v>0.122</v>
      </c>
      <c r="V122" s="228">
        <f>ROUND(E122*U122,2)</f>
        <v>6.31</v>
      </c>
      <c r="W122" s="228"/>
      <c r="X122" s="228" t="s">
        <v>140</v>
      </c>
      <c r="Y122" s="228" t="s">
        <v>141</v>
      </c>
      <c r="Z122" s="217"/>
      <c r="AA122" s="217"/>
      <c r="AB122" s="217"/>
      <c r="AC122" s="217"/>
      <c r="AD122" s="217"/>
      <c r="AE122" s="217"/>
      <c r="AF122" s="217"/>
      <c r="AG122" s="217" t="s">
        <v>142</v>
      </c>
      <c r="AH122" s="217"/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  <c r="BD122" s="217"/>
      <c r="BE122" s="217"/>
      <c r="BF122" s="217"/>
      <c r="BG122" s="217"/>
      <c r="BH122" s="217"/>
    </row>
    <row r="123" spans="1:60" outlineLevel="1" x14ac:dyDescent="0.2">
      <c r="A123" s="246">
        <v>72</v>
      </c>
      <c r="B123" s="247" t="s">
        <v>332</v>
      </c>
      <c r="C123" s="261" t="s">
        <v>333</v>
      </c>
      <c r="D123" s="248" t="s">
        <v>137</v>
      </c>
      <c r="E123" s="249">
        <v>173.94049999999999</v>
      </c>
      <c r="F123" s="250"/>
      <c r="G123" s="251">
        <f>ROUND(E123*F123,2)</f>
        <v>0</v>
      </c>
      <c r="H123" s="250"/>
      <c r="I123" s="251">
        <f>ROUND(E123*H123,2)</f>
        <v>0</v>
      </c>
      <c r="J123" s="250"/>
      <c r="K123" s="251">
        <f>ROUND(E123*J123,2)</f>
        <v>0</v>
      </c>
      <c r="L123" s="251">
        <v>15</v>
      </c>
      <c r="M123" s="251">
        <f>G123*(1+L123/100)</f>
        <v>0</v>
      </c>
      <c r="N123" s="249">
        <v>1.0000000000000001E-5</v>
      </c>
      <c r="O123" s="249">
        <f>ROUND(E123*N123,2)</f>
        <v>0</v>
      </c>
      <c r="P123" s="249">
        <v>0</v>
      </c>
      <c r="Q123" s="249">
        <f>ROUND(E123*P123,2)</f>
        <v>0</v>
      </c>
      <c r="R123" s="251" t="s">
        <v>326</v>
      </c>
      <c r="S123" s="251" t="s">
        <v>139</v>
      </c>
      <c r="T123" s="252" t="s">
        <v>139</v>
      </c>
      <c r="U123" s="228">
        <v>6.8000000000000005E-2</v>
      </c>
      <c r="V123" s="228">
        <f>ROUND(E123*U123,2)</f>
        <v>11.83</v>
      </c>
      <c r="W123" s="228"/>
      <c r="X123" s="228" t="s">
        <v>140</v>
      </c>
      <c r="Y123" s="228" t="s">
        <v>141</v>
      </c>
      <c r="Z123" s="217"/>
      <c r="AA123" s="217"/>
      <c r="AB123" s="217"/>
      <c r="AC123" s="217"/>
      <c r="AD123" s="217"/>
      <c r="AE123" s="217"/>
      <c r="AF123" s="217"/>
      <c r="AG123" s="217" t="s">
        <v>142</v>
      </c>
      <c r="AH123" s="217"/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217"/>
      <c r="AU123" s="217"/>
      <c r="AV123" s="217"/>
      <c r="AW123" s="217"/>
      <c r="AX123" s="217"/>
      <c r="AY123" s="217"/>
      <c r="AZ123" s="217"/>
      <c r="BA123" s="217"/>
      <c r="BB123" s="217"/>
      <c r="BC123" s="217"/>
      <c r="BD123" s="217"/>
      <c r="BE123" s="217"/>
      <c r="BF123" s="217"/>
      <c r="BG123" s="217"/>
      <c r="BH123" s="217"/>
    </row>
    <row r="124" spans="1:60" x14ac:dyDescent="0.2">
      <c r="A124" s="231" t="s">
        <v>133</v>
      </c>
      <c r="B124" s="232" t="s">
        <v>97</v>
      </c>
      <c r="C124" s="258" t="s">
        <v>98</v>
      </c>
      <c r="D124" s="233"/>
      <c r="E124" s="234"/>
      <c r="F124" s="235"/>
      <c r="G124" s="235">
        <f>SUMIF(AG125:AG126,"&lt;&gt;NOR",G125:G126)</f>
        <v>0</v>
      </c>
      <c r="H124" s="235"/>
      <c r="I124" s="235">
        <f>SUM(I125:I126)</f>
        <v>0</v>
      </c>
      <c r="J124" s="235"/>
      <c r="K124" s="235">
        <f>SUM(K125:K126)</f>
        <v>0</v>
      </c>
      <c r="L124" s="235"/>
      <c r="M124" s="235">
        <f>SUM(M125:M126)</f>
        <v>0</v>
      </c>
      <c r="N124" s="234"/>
      <c r="O124" s="234">
        <f>SUM(O125:O126)</f>
        <v>0.05</v>
      </c>
      <c r="P124" s="234"/>
      <c r="Q124" s="234">
        <f>SUM(Q125:Q126)</f>
        <v>0</v>
      </c>
      <c r="R124" s="235"/>
      <c r="S124" s="235"/>
      <c r="T124" s="236"/>
      <c r="U124" s="230"/>
      <c r="V124" s="230">
        <f>SUM(V125:V126)</f>
        <v>30.33</v>
      </c>
      <c r="W124" s="230"/>
      <c r="X124" s="230"/>
      <c r="Y124" s="230"/>
      <c r="AG124" t="s">
        <v>134</v>
      </c>
    </row>
    <row r="125" spans="1:60" outlineLevel="1" x14ac:dyDescent="0.2">
      <c r="A125" s="246">
        <v>73</v>
      </c>
      <c r="B125" s="247" t="s">
        <v>334</v>
      </c>
      <c r="C125" s="261" t="s">
        <v>335</v>
      </c>
      <c r="D125" s="248" t="s">
        <v>137</v>
      </c>
      <c r="E125" s="249">
        <v>225.69049999999999</v>
      </c>
      <c r="F125" s="250"/>
      <c r="G125" s="251">
        <f>ROUND(E125*F125,2)</f>
        <v>0</v>
      </c>
      <c r="H125" s="250"/>
      <c r="I125" s="251">
        <f>ROUND(E125*H125,2)</f>
        <v>0</v>
      </c>
      <c r="J125" s="250"/>
      <c r="K125" s="251">
        <f>ROUND(E125*J125,2)</f>
        <v>0</v>
      </c>
      <c r="L125" s="251">
        <v>15</v>
      </c>
      <c r="M125" s="251">
        <f>G125*(1+L125/100)</f>
        <v>0</v>
      </c>
      <c r="N125" s="249">
        <v>6.9999999999999994E-5</v>
      </c>
      <c r="O125" s="249">
        <f>ROUND(E125*N125,2)</f>
        <v>0.02</v>
      </c>
      <c r="P125" s="249">
        <v>0</v>
      </c>
      <c r="Q125" s="249">
        <f>ROUND(E125*P125,2)</f>
        <v>0</v>
      </c>
      <c r="R125" s="251" t="s">
        <v>336</v>
      </c>
      <c r="S125" s="251" t="s">
        <v>139</v>
      </c>
      <c r="T125" s="252" t="s">
        <v>139</v>
      </c>
      <c r="U125" s="228">
        <v>3.2480000000000002E-2</v>
      </c>
      <c r="V125" s="228">
        <f>ROUND(E125*U125,2)</f>
        <v>7.33</v>
      </c>
      <c r="W125" s="228"/>
      <c r="X125" s="228" t="s">
        <v>140</v>
      </c>
      <c r="Y125" s="228" t="s">
        <v>141</v>
      </c>
      <c r="Z125" s="217"/>
      <c r="AA125" s="217"/>
      <c r="AB125" s="217"/>
      <c r="AC125" s="217"/>
      <c r="AD125" s="217"/>
      <c r="AE125" s="217"/>
      <c r="AF125" s="217"/>
      <c r="AG125" s="217" t="s">
        <v>142</v>
      </c>
      <c r="AH125" s="217"/>
      <c r="AI125" s="217"/>
      <c r="AJ125" s="217"/>
      <c r="AK125" s="217"/>
      <c r="AL125" s="217"/>
      <c r="AM125" s="217"/>
      <c r="AN125" s="217"/>
      <c r="AO125" s="217"/>
      <c r="AP125" s="217"/>
      <c r="AQ125" s="217"/>
      <c r="AR125" s="217"/>
      <c r="AS125" s="217"/>
      <c r="AT125" s="217"/>
      <c r="AU125" s="217"/>
      <c r="AV125" s="217"/>
      <c r="AW125" s="217"/>
      <c r="AX125" s="217"/>
      <c r="AY125" s="217"/>
      <c r="AZ125" s="217"/>
      <c r="BA125" s="217"/>
      <c r="BB125" s="217"/>
      <c r="BC125" s="217"/>
      <c r="BD125" s="217"/>
      <c r="BE125" s="217"/>
      <c r="BF125" s="217"/>
      <c r="BG125" s="217"/>
      <c r="BH125" s="217"/>
    </row>
    <row r="126" spans="1:60" outlineLevel="1" x14ac:dyDescent="0.2">
      <c r="A126" s="246">
        <v>74</v>
      </c>
      <c r="B126" s="247" t="s">
        <v>337</v>
      </c>
      <c r="C126" s="261" t="s">
        <v>338</v>
      </c>
      <c r="D126" s="248" t="s">
        <v>137</v>
      </c>
      <c r="E126" s="249">
        <v>225.69049999999999</v>
      </c>
      <c r="F126" s="250"/>
      <c r="G126" s="251">
        <f>ROUND(E126*F126,2)</f>
        <v>0</v>
      </c>
      <c r="H126" s="250"/>
      <c r="I126" s="251">
        <f>ROUND(E126*H126,2)</f>
        <v>0</v>
      </c>
      <c r="J126" s="250"/>
      <c r="K126" s="251">
        <f>ROUND(E126*J126,2)</f>
        <v>0</v>
      </c>
      <c r="L126" s="251">
        <v>15</v>
      </c>
      <c r="M126" s="251">
        <f>G126*(1+L126/100)</f>
        <v>0</v>
      </c>
      <c r="N126" s="249">
        <v>1.3999999999999999E-4</v>
      </c>
      <c r="O126" s="249">
        <f>ROUND(E126*N126,2)</f>
        <v>0.03</v>
      </c>
      <c r="P126" s="249">
        <v>0</v>
      </c>
      <c r="Q126" s="249">
        <f>ROUND(E126*P126,2)</f>
        <v>0</v>
      </c>
      <c r="R126" s="251" t="s">
        <v>336</v>
      </c>
      <c r="S126" s="251" t="s">
        <v>139</v>
      </c>
      <c r="T126" s="252" t="s">
        <v>139</v>
      </c>
      <c r="U126" s="228">
        <v>0.10191</v>
      </c>
      <c r="V126" s="228">
        <f>ROUND(E126*U126,2)</f>
        <v>23</v>
      </c>
      <c r="W126" s="228"/>
      <c r="X126" s="228" t="s">
        <v>140</v>
      </c>
      <c r="Y126" s="228" t="s">
        <v>141</v>
      </c>
      <c r="Z126" s="217"/>
      <c r="AA126" s="217"/>
      <c r="AB126" s="217"/>
      <c r="AC126" s="217"/>
      <c r="AD126" s="217"/>
      <c r="AE126" s="217"/>
      <c r="AF126" s="217"/>
      <c r="AG126" s="217" t="s">
        <v>142</v>
      </c>
      <c r="AH126" s="217"/>
      <c r="AI126" s="217"/>
      <c r="AJ126" s="217"/>
      <c r="AK126" s="217"/>
      <c r="AL126" s="217"/>
      <c r="AM126" s="217"/>
      <c r="AN126" s="217"/>
      <c r="AO126" s="217"/>
      <c r="AP126" s="217"/>
      <c r="AQ126" s="217"/>
      <c r="AR126" s="217"/>
      <c r="AS126" s="217"/>
      <c r="AT126" s="217"/>
      <c r="AU126" s="217"/>
      <c r="AV126" s="217"/>
      <c r="AW126" s="217"/>
      <c r="AX126" s="217"/>
      <c r="AY126" s="217"/>
      <c r="AZ126" s="217"/>
      <c r="BA126" s="217"/>
      <c r="BB126" s="217"/>
      <c r="BC126" s="217"/>
      <c r="BD126" s="217"/>
      <c r="BE126" s="217"/>
      <c r="BF126" s="217"/>
      <c r="BG126" s="217"/>
      <c r="BH126" s="217"/>
    </row>
    <row r="127" spans="1:60" x14ac:dyDescent="0.2">
      <c r="A127" s="231" t="s">
        <v>133</v>
      </c>
      <c r="B127" s="232" t="s">
        <v>99</v>
      </c>
      <c r="C127" s="258" t="s">
        <v>100</v>
      </c>
      <c r="D127" s="233"/>
      <c r="E127" s="234"/>
      <c r="F127" s="235"/>
      <c r="G127" s="235">
        <f>SUMIF(AG128:AG129,"&lt;&gt;NOR",G128:G129)</f>
        <v>0</v>
      </c>
      <c r="H127" s="235"/>
      <c r="I127" s="235">
        <f>SUM(I128:I129)</f>
        <v>0</v>
      </c>
      <c r="J127" s="235"/>
      <c r="K127" s="235">
        <f>SUM(K128:K129)</f>
        <v>0</v>
      </c>
      <c r="L127" s="235"/>
      <c r="M127" s="235">
        <f>SUM(M128:M129)</f>
        <v>0</v>
      </c>
      <c r="N127" s="234"/>
      <c r="O127" s="234">
        <f>SUM(O128:O129)</f>
        <v>0</v>
      </c>
      <c r="P127" s="234"/>
      <c r="Q127" s="234">
        <f>SUM(Q128:Q129)</f>
        <v>0</v>
      </c>
      <c r="R127" s="235"/>
      <c r="S127" s="235"/>
      <c r="T127" s="236"/>
      <c r="U127" s="230"/>
      <c r="V127" s="230">
        <f>SUM(V128:V129)</f>
        <v>0</v>
      </c>
      <c r="W127" s="230"/>
      <c r="X127" s="230"/>
      <c r="Y127" s="230"/>
      <c r="AG127" t="s">
        <v>134</v>
      </c>
    </row>
    <row r="128" spans="1:60" outlineLevel="1" x14ac:dyDescent="0.2">
      <c r="A128" s="246">
        <v>75</v>
      </c>
      <c r="B128" s="247" t="s">
        <v>339</v>
      </c>
      <c r="C128" s="261" t="s">
        <v>340</v>
      </c>
      <c r="D128" s="248" t="s">
        <v>341</v>
      </c>
      <c r="E128" s="249">
        <v>1</v>
      </c>
      <c r="F128" s="250"/>
      <c r="G128" s="251">
        <f>ROUND(E128*F128,2)</f>
        <v>0</v>
      </c>
      <c r="H128" s="250"/>
      <c r="I128" s="251">
        <f>ROUND(E128*H128,2)</f>
        <v>0</v>
      </c>
      <c r="J128" s="250"/>
      <c r="K128" s="251">
        <f>ROUND(E128*J128,2)</f>
        <v>0</v>
      </c>
      <c r="L128" s="251">
        <v>15</v>
      </c>
      <c r="M128" s="251">
        <f>G128*(1+L128/100)</f>
        <v>0</v>
      </c>
      <c r="N128" s="249">
        <v>0</v>
      </c>
      <c r="O128" s="249">
        <f>ROUND(E128*N128,2)</f>
        <v>0</v>
      </c>
      <c r="P128" s="249">
        <v>0</v>
      </c>
      <c r="Q128" s="249">
        <f>ROUND(E128*P128,2)</f>
        <v>0</v>
      </c>
      <c r="R128" s="251"/>
      <c r="S128" s="251" t="s">
        <v>263</v>
      </c>
      <c r="T128" s="252" t="s">
        <v>264</v>
      </c>
      <c r="U128" s="228">
        <v>0</v>
      </c>
      <c r="V128" s="228">
        <f>ROUND(E128*U128,2)</f>
        <v>0</v>
      </c>
      <c r="W128" s="228"/>
      <c r="X128" s="228" t="s">
        <v>140</v>
      </c>
      <c r="Y128" s="228" t="s">
        <v>141</v>
      </c>
      <c r="Z128" s="217"/>
      <c r="AA128" s="217"/>
      <c r="AB128" s="217"/>
      <c r="AC128" s="217"/>
      <c r="AD128" s="217"/>
      <c r="AE128" s="217"/>
      <c r="AF128" s="217"/>
      <c r="AG128" s="217" t="s">
        <v>142</v>
      </c>
      <c r="AH128" s="217"/>
      <c r="AI128" s="217"/>
      <c r="AJ128" s="217"/>
      <c r="AK128" s="217"/>
      <c r="AL128" s="217"/>
      <c r="AM128" s="217"/>
      <c r="AN128" s="217"/>
      <c r="AO128" s="217"/>
      <c r="AP128" s="217"/>
      <c r="AQ128" s="217"/>
      <c r="AR128" s="217"/>
      <c r="AS128" s="217"/>
      <c r="AT128" s="217"/>
      <c r="AU128" s="217"/>
      <c r="AV128" s="217"/>
      <c r="AW128" s="217"/>
      <c r="AX128" s="217"/>
      <c r="AY128" s="217"/>
      <c r="AZ128" s="217"/>
      <c r="BA128" s="217"/>
      <c r="BB128" s="217"/>
      <c r="BC128" s="217"/>
      <c r="BD128" s="217"/>
      <c r="BE128" s="217"/>
      <c r="BF128" s="217"/>
      <c r="BG128" s="217"/>
      <c r="BH128" s="217"/>
    </row>
    <row r="129" spans="1:60" outlineLevel="1" x14ac:dyDescent="0.2">
      <c r="A129" s="246">
        <v>76</v>
      </c>
      <c r="B129" s="247" t="s">
        <v>342</v>
      </c>
      <c r="C129" s="261" t="s">
        <v>343</v>
      </c>
      <c r="D129" s="248" t="s">
        <v>344</v>
      </c>
      <c r="E129" s="249">
        <v>10</v>
      </c>
      <c r="F129" s="250"/>
      <c r="G129" s="251">
        <f>ROUND(E129*F129,2)</f>
        <v>0</v>
      </c>
      <c r="H129" s="250"/>
      <c r="I129" s="251">
        <f>ROUND(E129*H129,2)</f>
        <v>0</v>
      </c>
      <c r="J129" s="250"/>
      <c r="K129" s="251">
        <f>ROUND(E129*J129,2)</f>
        <v>0</v>
      </c>
      <c r="L129" s="251">
        <v>15</v>
      </c>
      <c r="M129" s="251">
        <f>G129*(1+L129/100)</f>
        <v>0</v>
      </c>
      <c r="N129" s="249">
        <v>0</v>
      </c>
      <c r="O129" s="249">
        <f>ROUND(E129*N129,2)</f>
        <v>0</v>
      </c>
      <c r="P129" s="249">
        <v>0</v>
      </c>
      <c r="Q129" s="249">
        <f>ROUND(E129*P129,2)</f>
        <v>0</v>
      </c>
      <c r="R129" s="251"/>
      <c r="S129" s="251" t="s">
        <v>263</v>
      </c>
      <c r="T129" s="252" t="s">
        <v>268</v>
      </c>
      <c r="U129" s="228">
        <v>0</v>
      </c>
      <c r="V129" s="228">
        <f>ROUND(E129*U129,2)</f>
        <v>0</v>
      </c>
      <c r="W129" s="228"/>
      <c r="X129" s="228" t="s">
        <v>140</v>
      </c>
      <c r="Y129" s="228" t="s">
        <v>141</v>
      </c>
      <c r="Z129" s="217"/>
      <c r="AA129" s="217"/>
      <c r="AB129" s="217"/>
      <c r="AC129" s="217"/>
      <c r="AD129" s="217"/>
      <c r="AE129" s="217"/>
      <c r="AF129" s="217"/>
      <c r="AG129" s="217" t="s">
        <v>142</v>
      </c>
      <c r="AH129" s="217"/>
      <c r="AI129" s="217"/>
      <c r="AJ129" s="217"/>
      <c r="AK129" s="217"/>
      <c r="AL129" s="217"/>
      <c r="AM129" s="217"/>
      <c r="AN129" s="217"/>
      <c r="AO129" s="217"/>
      <c r="AP129" s="217"/>
      <c r="AQ129" s="217"/>
      <c r="AR129" s="217"/>
      <c r="AS129" s="217"/>
      <c r="AT129" s="217"/>
      <c r="AU129" s="217"/>
      <c r="AV129" s="217"/>
      <c r="AW129" s="217"/>
      <c r="AX129" s="217"/>
      <c r="AY129" s="217"/>
      <c r="AZ129" s="217"/>
      <c r="BA129" s="217"/>
      <c r="BB129" s="217"/>
      <c r="BC129" s="217"/>
      <c r="BD129" s="217"/>
      <c r="BE129" s="217"/>
      <c r="BF129" s="217"/>
      <c r="BG129" s="217"/>
      <c r="BH129" s="217"/>
    </row>
    <row r="130" spans="1:60" x14ac:dyDescent="0.2">
      <c r="A130" s="231" t="s">
        <v>133</v>
      </c>
      <c r="B130" s="232" t="s">
        <v>101</v>
      </c>
      <c r="C130" s="258" t="s">
        <v>102</v>
      </c>
      <c r="D130" s="233"/>
      <c r="E130" s="234"/>
      <c r="F130" s="235"/>
      <c r="G130" s="235">
        <f>SUMIF(AG131:AG139,"&lt;&gt;NOR",G131:G139)</f>
        <v>0</v>
      </c>
      <c r="H130" s="235"/>
      <c r="I130" s="235">
        <f>SUM(I131:I139)</f>
        <v>0</v>
      </c>
      <c r="J130" s="235"/>
      <c r="K130" s="235">
        <f>SUM(K131:K139)</f>
        <v>0</v>
      </c>
      <c r="L130" s="235"/>
      <c r="M130" s="235">
        <f>SUM(M131:M139)</f>
        <v>0</v>
      </c>
      <c r="N130" s="234"/>
      <c r="O130" s="234">
        <f>SUM(O131:O139)</f>
        <v>0</v>
      </c>
      <c r="P130" s="234"/>
      <c r="Q130" s="234">
        <f>SUM(Q131:Q139)</f>
        <v>0</v>
      </c>
      <c r="R130" s="235"/>
      <c r="S130" s="235"/>
      <c r="T130" s="236"/>
      <c r="U130" s="230"/>
      <c r="V130" s="230">
        <f>SUM(V131:V139)</f>
        <v>16.350000000000001</v>
      </c>
      <c r="W130" s="230"/>
      <c r="X130" s="230"/>
      <c r="Y130" s="230"/>
      <c r="AG130" t="s">
        <v>134</v>
      </c>
    </row>
    <row r="131" spans="1:60" outlineLevel="1" x14ac:dyDescent="0.2">
      <c r="A131" s="238">
        <v>77</v>
      </c>
      <c r="B131" s="239" t="s">
        <v>345</v>
      </c>
      <c r="C131" s="259" t="s">
        <v>346</v>
      </c>
      <c r="D131" s="240" t="s">
        <v>181</v>
      </c>
      <c r="E131" s="241">
        <v>1.80585</v>
      </c>
      <c r="F131" s="242"/>
      <c r="G131" s="243">
        <f>ROUND(E131*F131,2)</f>
        <v>0</v>
      </c>
      <c r="H131" s="242"/>
      <c r="I131" s="243">
        <f>ROUND(E131*H131,2)</f>
        <v>0</v>
      </c>
      <c r="J131" s="242"/>
      <c r="K131" s="243">
        <f>ROUND(E131*J131,2)</f>
        <v>0</v>
      </c>
      <c r="L131" s="243">
        <v>15</v>
      </c>
      <c r="M131" s="243">
        <f>G131*(1+L131/100)</f>
        <v>0</v>
      </c>
      <c r="N131" s="241">
        <v>0</v>
      </c>
      <c r="O131" s="241">
        <f>ROUND(E131*N131,2)</f>
        <v>0</v>
      </c>
      <c r="P131" s="241">
        <v>0</v>
      </c>
      <c r="Q131" s="241">
        <f>ROUND(E131*P131,2)</f>
        <v>0</v>
      </c>
      <c r="R131" s="243" t="s">
        <v>347</v>
      </c>
      <c r="S131" s="243" t="s">
        <v>139</v>
      </c>
      <c r="T131" s="244" t="s">
        <v>139</v>
      </c>
      <c r="U131" s="228">
        <v>0.16400000000000001</v>
      </c>
      <c r="V131" s="228">
        <f>ROUND(E131*U131,2)</f>
        <v>0.3</v>
      </c>
      <c r="W131" s="228"/>
      <c r="X131" s="228" t="s">
        <v>348</v>
      </c>
      <c r="Y131" s="228" t="s">
        <v>141</v>
      </c>
      <c r="Z131" s="217"/>
      <c r="AA131" s="217"/>
      <c r="AB131" s="217"/>
      <c r="AC131" s="217"/>
      <c r="AD131" s="217"/>
      <c r="AE131" s="217"/>
      <c r="AF131" s="217"/>
      <c r="AG131" s="217" t="s">
        <v>349</v>
      </c>
      <c r="AH131" s="217"/>
      <c r="AI131" s="217"/>
      <c r="AJ131" s="217"/>
      <c r="AK131" s="217"/>
      <c r="AL131" s="217"/>
      <c r="AM131" s="217"/>
      <c r="AN131" s="217"/>
      <c r="AO131" s="217"/>
      <c r="AP131" s="217"/>
      <c r="AQ131" s="217"/>
      <c r="AR131" s="217"/>
      <c r="AS131" s="217"/>
      <c r="AT131" s="217"/>
      <c r="AU131" s="217"/>
      <c r="AV131" s="217"/>
      <c r="AW131" s="217"/>
      <c r="AX131" s="217"/>
      <c r="AY131" s="217"/>
      <c r="AZ131" s="217"/>
      <c r="BA131" s="217"/>
      <c r="BB131" s="217"/>
      <c r="BC131" s="217"/>
      <c r="BD131" s="217"/>
      <c r="BE131" s="217"/>
      <c r="BF131" s="217"/>
      <c r="BG131" s="217"/>
      <c r="BH131" s="217"/>
    </row>
    <row r="132" spans="1:60" ht="22.5" outlineLevel="2" x14ac:dyDescent="0.2">
      <c r="A132" s="224"/>
      <c r="B132" s="225"/>
      <c r="C132" s="260" t="s">
        <v>350</v>
      </c>
      <c r="D132" s="245"/>
      <c r="E132" s="245"/>
      <c r="F132" s="245"/>
      <c r="G132" s="245"/>
      <c r="H132" s="228"/>
      <c r="I132" s="228"/>
      <c r="J132" s="228"/>
      <c r="K132" s="228"/>
      <c r="L132" s="228"/>
      <c r="M132" s="228"/>
      <c r="N132" s="227"/>
      <c r="O132" s="227"/>
      <c r="P132" s="227"/>
      <c r="Q132" s="227"/>
      <c r="R132" s="228"/>
      <c r="S132" s="228"/>
      <c r="T132" s="228"/>
      <c r="U132" s="228"/>
      <c r="V132" s="228"/>
      <c r="W132" s="228"/>
      <c r="X132" s="228"/>
      <c r="Y132" s="228"/>
      <c r="Z132" s="217"/>
      <c r="AA132" s="217"/>
      <c r="AB132" s="217"/>
      <c r="AC132" s="217"/>
      <c r="AD132" s="217"/>
      <c r="AE132" s="217"/>
      <c r="AF132" s="217"/>
      <c r="AG132" s="217" t="s">
        <v>144</v>
      </c>
      <c r="AH132" s="217"/>
      <c r="AI132" s="217"/>
      <c r="AJ132" s="217"/>
      <c r="AK132" s="217"/>
      <c r="AL132" s="217"/>
      <c r="AM132" s="217"/>
      <c r="AN132" s="217"/>
      <c r="AO132" s="217"/>
      <c r="AP132" s="217"/>
      <c r="AQ132" s="217"/>
      <c r="AR132" s="217"/>
      <c r="AS132" s="217"/>
      <c r="AT132" s="217"/>
      <c r="AU132" s="217"/>
      <c r="AV132" s="217"/>
      <c r="AW132" s="217"/>
      <c r="AX132" s="217"/>
      <c r="AY132" s="217"/>
      <c r="AZ132" s="217"/>
      <c r="BA132" s="253" t="str">
        <f>C132</f>
        <v>se složením a hrubým urovnáním nebo s přeložením na jiný dopravní prostředek kromě lodi, vč. příplatku za každých dalších i započatých 1000 m přes 1000 m,</v>
      </c>
      <c r="BB132" s="217"/>
      <c r="BC132" s="217"/>
      <c r="BD132" s="217"/>
      <c r="BE132" s="217"/>
      <c r="BF132" s="217"/>
      <c r="BG132" s="217"/>
      <c r="BH132" s="217"/>
    </row>
    <row r="133" spans="1:60" ht="22.5" outlineLevel="1" x14ac:dyDescent="0.2">
      <c r="A133" s="246">
        <v>78</v>
      </c>
      <c r="B133" s="247" t="s">
        <v>351</v>
      </c>
      <c r="C133" s="261" t="s">
        <v>352</v>
      </c>
      <c r="D133" s="248" t="s">
        <v>181</v>
      </c>
      <c r="E133" s="249">
        <v>1.80585</v>
      </c>
      <c r="F133" s="250"/>
      <c r="G133" s="251">
        <f>ROUND(E133*F133,2)</f>
        <v>0</v>
      </c>
      <c r="H133" s="250"/>
      <c r="I133" s="251">
        <f>ROUND(E133*H133,2)</f>
        <v>0</v>
      </c>
      <c r="J133" s="250"/>
      <c r="K133" s="251">
        <f>ROUND(E133*J133,2)</f>
        <v>0</v>
      </c>
      <c r="L133" s="251">
        <v>15</v>
      </c>
      <c r="M133" s="251">
        <f>G133*(1+L133/100)</f>
        <v>0</v>
      </c>
      <c r="N133" s="249">
        <v>0</v>
      </c>
      <c r="O133" s="249">
        <f>ROUND(E133*N133,2)</f>
        <v>0</v>
      </c>
      <c r="P133" s="249">
        <v>0</v>
      </c>
      <c r="Q133" s="249">
        <f>ROUND(E133*P133,2)</f>
        <v>0</v>
      </c>
      <c r="R133" s="251" t="s">
        <v>168</v>
      </c>
      <c r="S133" s="251" t="s">
        <v>139</v>
      </c>
      <c r="T133" s="252" t="s">
        <v>139</v>
      </c>
      <c r="U133" s="228">
        <v>0.93300000000000005</v>
      </c>
      <c r="V133" s="228">
        <f>ROUND(E133*U133,2)</f>
        <v>1.68</v>
      </c>
      <c r="W133" s="228"/>
      <c r="X133" s="228" t="s">
        <v>348</v>
      </c>
      <c r="Y133" s="228" t="s">
        <v>141</v>
      </c>
      <c r="Z133" s="217"/>
      <c r="AA133" s="217"/>
      <c r="AB133" s="217"/>
      <c r="AC133" s="217"/>
      <c r="AD133" s="217"/>
      <c r="AE133" s="217"/>
      <c r="AF133" s="217"/>
      <c r="AG133" s="217" t="s">
        <v>349</v>
      </c>
      <c r="AH133" s="217"/>
      <c r="AI133" s="217"/>
      <c r="AJ133" s="217"/>
      <c r="AK133" s="217"/>
      <c r="AL133" s="217"/>
      <c r="AM133" s="217"/>
      <c r="AN133" s="217"/>
      <c r="AO133" s="217"/>
      <c r="AP133" s="217"/>
      <c r="AQ133" s="217"/>
      <c r="AR133" s="217"/>
      <c r="AS133" s="217"/>
      <c r="AT133" s="217"/>
      <c r="AU133" s="217"/>
      <c r="AV133" s="217"/>
      <c r="AW133" s="217"/>
      <c r="AX133" s="217"/>
      <c r="AY133" s="217"/>
      <c r="AZ133" s="217"/>
      <c r="BA133" s="217"/>
      <c r="BB133" s="217"/>
      <c r="BC133" s="217"/>
      <c r="BD133" s="217"/>
      <c r="BE133" s="217"/>
      <c r="BF133" s="217"/>
      <c r="BG133" s="217"/>
      <c r="BH133" s="217"/>
    </row>
    <row r="134" spans="1:60" outlineLevel="1" x14ac:dyDescent="0.2">
      <c r="A134" s="246">
        <v>79</v>
      </c>
      <c r="B134" s="247" t="s">
        <v>353</v>
      </c>
      <c r="C134" s="261" t="s">
        <v>354</v>
      </c>
      <c r="D134" s="248" t="s">
        <v>181</v>
      </c>
      <c r="E134" s="249">
        <v>18.058499999999999</v>
      </c>
      <c r="F134" s="250"/>
      <c r="G134" s="251">
        <f>ROUND(E134*F134,2)</f>
        <v>0</v>
      </c>
      <c r="H134" s="250"/>
      <c r="I134" s="251">
        <f>ROUND(E134*H134,2)</f>
        <v>0</v>
      </c>
      <c r="J134" s="250"/>
      <c r="K134" s="251">
        <f>ROUND(E134*J134,2)</f>
        <v>0</v>
      </c>
      <c r="L134" s="251">
        <v>15</v>
      </c>
      <c r="M134" s="251">
        <f>G134*(1+L134/100)</f>
        <v>0</v>
      </c>
      <c r="N134" s="249">
        <v>0</v>
      </c>
      <c r="O134" s="249">
        <f>ROUND(E134*N134,2)</f>
        <v>0</v>
      </c>
      <c r="P134" s="249">
        <v>0</v>
      </c>
      <c r="Q134" s="249">
        <f>ROUND(E134*P134,2)</f>
        <v>0</v>
      </c>
      <c r="R134" s="251" t="s">
        <v>168</v>
      </c>
      <c r="S134" s="251" t="s">
        <v>139</v>
      </c>
      <c r="T134" s="252" t="s">
        <v>139</v>
      </c>
      <c r="U134" s="228">
        <v>0.65300000000000002</v>
      </c>
      <c r="V134" s="228">
        <f>ROUND(E134*U134,2)</f>
        <v>11.79</v>
      </c>
      <c r="W134" s="228"/>
      <c r="X134" s="228" t="s">
        <v>348</v>
      </c>
      <c r="Y134" s="228" t="s">
        <v>141</v>
      </c>
      <c r="Z134" s="217"/>
      <c r="AA134" s="217"/>
      <c r="AB134" s="217"/>
      <c r="AC134" s="217"/>
      <c r="AD134" s="217"/>
      <c r="AE134" s="217"/>
      <c r="AF134" s="217"/>
      <c r="AG134" s="217" t="s">
        <v>349</v>
      </c>
      <c r="AH134" s="217"/>
      <c r="AI134" s="217"/>
      <c r="AJ134" s="217"/>
      <c r="AK134" s="217"/>
      <c r="AL134" s="217"/>
      <c r="AM134" s="217"/>
      <c r="AN134" s="217"/>
      <c r="AO134" s="217"/>
      <c r="AP134" s="217"/>
      <c r="AQ134" s="217"/>
      <c r="AR134" s="217"/>
      <c r="AS134" s="217"/>
      <c r="AT134" s="217"/>
      <c r="AU134" s="217"/>
      <c r="AV134" s="217"/>
      <c r="AW134" s="217"/>
      <c r="AX134" s="217"/>
      <c r="AY134" s="217"/>
      <c r="AZ134" s="217"/>
      <c r="BA134" s="217"/>
      <c r="BB134" s="217"/>
      <c r="BC134" s="217"/>
      <c r="BD134" s="217"/>
      <c r="BE134" s="217"/>
      <c r="BF134" s="217"/>
      <c r="BG134" s="217"/>
      <c r="BH134" s="217"/>
    </row>
    <row r="135" spans="1:60" outlineLevel="1" x14ac:dyDescent="0.2">
      <c r="A135" s="238">
        <v>80</v>
      </c>
      <c r="B135" s="239" t="s">
        <v>355</v>
      </c>
      <c r="C135" s="259" t="s">
        <v>356</v>
      </c>
      <c r="D135" s="240" t="s">
        <v>181</v>
      </c>
      <c r="E135" s="241">
        <v>1.80585</v>
      </c>
      <c r="F135" s="242"/>
      <c r="G135" s="243">
        <f>ROUND(E135*F135,2)</f>
        <v>0</v>
      </c>
      <c r="H135" s="242"/>
      <c r="I135" s="243">
        <f>ROUND(E135*H135,2)</f>
        <v>0</v>
      </c>
      <c r="J135" s="242"/>
      <c r="K135" s="243">
        <f>ROUND(E135*J135,2)</f>
        <v>0</v>
      </c>
      <c r="L135" s="243">
        <v>15</v>
      </c>
      <c r="M135" s="243">
        <f>G135*(1+L135/100)</f>
        <v>0</v>
      </c>
      <c r="N135" s="241">
        <v>0</v>
      </c>
      <c r="O135" s="241">
        <f>ROUND(E135*N135,2)</f>
        <v>0</v>
      </c>
      <c r="P135" s="241">
        <v>0</v>
      </c>
      <c r="Q135" s="241">
        <f>ROUND(E135*P135,2)</f>
        <v>0</v>
      </c>
      <c r="R135" s="243" t="s">
        <v>168</v>
      </c>
      <c r="S135" s="243" t="s">
        <v>139</v>
      </c>
      <c r="T135" s="244" t="s">
        <v>139</v>
      </c>
      <c r="U135" s="228">
        <v>0.49</v>
      </c>
      <c r="V135" s="228">
        <f>ROUND(E135*U135,2)</f>
        <v>0.88</v>
      </c>
      <c r="W135" s="228"/>
      <c r="X135" s="228" t="s">
        <v>348</v>
      </c>
      <c r="Y135" s="228" t="s">
        <v>141</v>
      </c>
      <c r="Z135" s="217"/>
      <c r="AA135" s="217"/>
      <c r="AB135" s="217"/>
      <c r="AC135" s="217"/>
      <c r="AD135" s="217"/>
      <c r="AE135" s="217"/>
      <c r="AF135" s="217"/>
      <c r="AG135" s="217" t="s">
        <v>349</v>
      </c>
      <c r="AH135" s="217"/>
      <c r="AI135" s="217"/>
      <c r="AJ135" s="217"/>
      <c r="AK135" s="217"/>
      <c r="AL135" s="217"/>
      <c r="AM135" s="217"/>
      <c r="AN135" s="217"/>
      <c r="AO135" s="217"/>
      <c r="AP135" s="217"/>
      <c r="AQ135" s="217"/>
      <c r="AR135" s="217"/>
      <c r="AS135" s="217"/>
      <c r="AT135" s="217"/>
      <c r="AU135" s="217"/>
      <c r="AV135" s="217"/>
      <c r="AW135" s="217"/>
      <c r="AX135" s="217"/>
      <c r="AY135" s="217"/>
      <c r="AZ135" s="217"/>
      <c r="BA135" s="217"/>
      <c r="BB135" s="217"/>
      <c r="BC135" s="217"/>
      <c r="BD135" s="217"/>
      <c r="BE135" s="217"/>
      <c r="BF135" s="217"/>
      <c r="BG135" s="217"/>
      <c r="BH135" s="217"/>
    </row>
    <row r="136" spans="1:60" outlineLevel="2" x14ac:dyDescent="0.2">
      <c r="A136" s="224"/>
      <c r="B136" s="225"/>
      <c r="C136" s="265" t="s">
        <v>357</v>
      </c>
      <c r="D136" s="257"/>
      <c r="E136" s="257"/>
      <c r="F136" s="257"/>
      <c r="G136" s="257"/>
      <c r="H136" s="228"/>
      <c r="I136" s="228"/>
      <c r="J136" s="228"/>
      <c r="K136" s="228"/>
      <c r="L136" s="228"/>
      <c r="M136" s="228"/>
      <c r="N136" s="227"/>
      <c r="O136" s="227"/>
      <c r="P136" s="227"/>
      <c r="Q136" s="227"/>
      <c r="R136" s="228"/>
      <c r="S136" s="228"/>
      <c r="T136" s="228"/>
      <c r="U136" s="228"/>
      <c r="V136" s="228"/>
      <c r="W136" s="228"/>
      <c r="X136" s="228"/>
      <c r="Y136" s="228"/>
      <c r="Z136" s="217"/>
      <c r="AA136" s="217"/>
      <c r="AB136" s="217"/>
      <c r="AC136" s="217"/>
      <c r="AD136" s="217"/>
      <c r="AE136" s="217"/>
      <c r="AF136" s="217"/>
      <c r="AG136" s="217" t="s">
        <v>194</v>
      </c>
      <c r="AH136" s="217"/>
      <c r="AI136" s="217"/>
      <c r="AJ136" s="217"/>
      <c r="AK136" s="217"/>
      <c r="AL136" s="217"/>
      <c r="AM136" s="217"/>
      <c r="AN136" s="217"/>
      <c r="AO136" s="217"/>
      <c r="AP136" s="217"/>
      <c r="AQ136" s="217"/>
      <c r="AR136" s="217"/>
      <c r="AS136" s="217"/>
      <c r="AT136" s="217"/>
      <c r="AU136" s="217"/>
      <c r="AV136" s="217"/>
      <c r="AW136" s="217"/>
      <c r="AX136" s="217"/>
      <c r="AY136" s="217"/>
      <c r="AZ136" s="217"/>
      <c r="BA136" s="217"/>
      <c r="BB136" s="217"/>
      <c r="BC136" s="217"/>
      <c r="BD136" s="217"/>
      <c r="BE136" s="217"/>
      <c r="BF136" s="217"/>
      <c r="BG136" s="217"/>
      <c r="BH136" s="217"/>
    </row>
    <row r="137" spans="1:60" outlineLevel="1" x14ac:dyDescent="0.2">
      <c r="A137" s="246">
        <v>81</v>
      </c>
      <c r="B137" s="247" t="s">
        <v>358</v>
      </c>
      <c r="C137" s="261" t="s">
        <v>359</v>
      </c>
      <c r="D137" s="248" t="s">
        <v>181</v>
      </c>
      <c r="E137" s="249">
        <v>12.64095</v>
      </c>
      <c r="F137" s="250"/>
      <c r="G137" s="251">
        <f>ROUND(E137*F137,2)</f>
        <v>0</v>
      </c>
      <c r="H137" s="250"/>
      <c r="I137" s="251">
        <f>ROUND(E137*H137,2)</f>
        <v>0</v>
      </c>
      <c r="J137" s="250"/>
      <c r="K137" s="251">
        <f>ROUND(E137*J137,2)</f>
        <v>0</v>
      </c>
      <c r="L137" s="251">
        <v>15</v>
      </c>
      <c r="M137" s="251">
        <f>G137*(1+L137/100)</f>
        <v>0</v>
      </c>
      <c r="N137" s="249">
        <v>0</v>
      </c>
      <c r="O137" s="249">
        <f>ROUND(E137*N137,2)</f>
        <v>0</v>
      </c>
      <c r="P137" s="249">
        <v>0</v>
      </c>
      <c r="Q137" s="249">
        <f>ROUND(E137*P137,2)</f>
        <v>0</v>
      </c>
      <c r="R137" s="251" t="s">
        <v>168</v>
      </c>
      <c r="S137" s="251" t="s">
        <v>139</v>
      </c>
      <c r="T137" s="252" t="s">
        <v>139</v>
      </c>
      <c r="U137" s="228">
        <v>0</v>
      </c>
      <c r="V137" s="228">
        <f>ROUND(E137*U137,2)</f>
        <v>0</v>
      </c>
      <c r="W137" s="228"/>
      <c r="X137" s="228" t="s">
        <v>348</v>
      </c>
      <c r="Y137" s="228" t="s">
        <v>141</v>
      </c>
      <c r="Z137" s="217"/>
      <c r="AA137" s="217"/>
      <c r="AB137" s="217"/>
      <c r="AC137" s="217"/>
      <c r="AD137" s="217"/>
      <c r="AE137" s="217"/>
      <c r="AF137" s="217"/>
      <c r="AG137" s="217" t="s">
        <v>349</v>
      </c>
      <c r="AH137" s="217"/>
      <c r="AI137" s="217"/>
      <c r="AJ137" s="217"/>
      <c r="AK137" s="217"/>
      <c r="AL137" s="217"/>
      <c r="AM137" s="217"/>
      <c r="AN137" s="217"/>
      <c r="AO137" s="217"/>
      <c r="AP137" s="217"/>
      <c r="AQ137" s="217"/>
      <c r="AR137" s="217"/>
      <c r="AS137" s="217"/>
      <c r="AT137" s="217"/>
      <c r="AU137" s="217"/>
      <c r="AV137" s="217"/>
      <c r="AW137" s="217"/>
      <c r="AX137" s="217"/>
      <c r="AY137" s="217"/>
      <c r="AZ137" s="217"/>
      <c r="BA137" s="217"/>
      <c r="BB137" s="217"/>
      <c r="BC137" s="217"/>
      <c r="BD137" s="217"/>
      <c r="BE137" s="217"/>
      <c r="BF137" s="217"/>
      <c r="BG137" s="217"/>
      <c r="BH137" s="217"/>
    </row>
    <row r="138" spans="1:60" outlineLevel="1" x14ac:dyDescent="0.2">
      <c r="A138" s="246">
        <v>82</v>
      </c>
      <c r="B138" s="247" t="s">
        <v>360</v>
      </c>
      <c r="C138" s="261" t="s">
        <v>361</v>
      </c>
      <c r="D138" s="248" t="s">
        <v>181</v>
      </c>
      <c r="E138" s="249">
        <v>1.80585</v>
      </c>
      <c r="F138" s="250"/>
      <c r="G138" s="251">
        <f>ROUND(E138*F138,2)</f>
        <v>0</v>
      </c>
      <c r="H138" s="250"/>
      <c r="I138" s="251">
        <f>ROUND(E138*H138,2)</f>
        <v>0</v>
      </c>
      <c r="J138" s="250"/>
      <c r="K138" s="251">
        <f>ROUND(E138*J138,2)</f>
        <v>0</v>
      </c>
      <c r="L138" s="251">
        <v>15</v>
      </c>
      <c r="M138" s="251">
        <f>G138*(1+L138/100)</f>
        <v>0</v>
      </c>
      <c r="N138" s="249">
        <v>0</v>
      </c>
      <c r="O138" s="249">
        <f>ROUND(E138*N138,2)</f>
        <v>0</v>
      </c>
      <c r="P138" s="249">
        <v>0</v>
      </c>
      <c r="Q138" s="249">
        <f>ROUND(E138*P138,2)</f>
        <v>0</v>
      </c>
      <c r="R138" s="251" t="s">
        <v>168</v>
      </c>
      <c r="S138" s="251" t="s">
        <v>139</v>
      </c>
      <c r="T138" s="252" t="s">
        <v>139</v>
      </c>
      <c r="U138" s="228">
        <v>0.94199999999999995</v>
      </c>
      <c r="V138" s="228">
        <f>ROUND(E138*U138,2)</f>
        <v>1.7</v>
      </c>
      <c r="W138" s="228"/>
      <c r="X138" s="228" t="s">
        <v>348</v>
      </c>
      <c r="Y138" s="228" t="s">
        <v>141</v>
      </c>
      <c r="Z138" s="217"/>
      <c r="AA138" s="217"/>
      <c r="AB138" s="217"/>
      <c r="AC138" s="217"/>
      <c r="AD138" s="217"/>
      <c r="AE138" s="217"/>
      <c r="AF138" s="217"/>
      <c r="AG138" s="217" t="s">
        <v>349</v>
      </c>
      <c r="AH138" s="217"/>
      <c r="AI138" s="217"/>
      <c r="AJ138" s="217"/>
      <c r="AK138" s="217"/>
      <c r="AL138" s="217"/>
      <c r="AM138" s="217"/>
      <c r="AN138" s="217"/>
      <c r="AO138" s="217"/>
      <c r="AP138" s="217"/>
      <c r="AQ138" s="217"/>
      <c r="AR138" s="217"/>
      <c r="AS138" s="217"/>
      <c r="AT138" s="217"/>
      <c r="AU138" s="217"/>
      <c r="AV138" s="217"/>
      <c r="AW138" s="217"/>
      <c r="AX138" s="217"/>
      <c r="AY138" s="217"/>
      <c r="AZ138" s="217"/>
      <c r="BA138" s="217"/>
      <c r="BB138" s="217"/>
      <c r="BC138" s="217"/>
      <c r="BD138" s="217"/>
      <c r="BE138" s="217"/>
      <c r="BF138" s="217"/>
      <c r="BG138" s="217"/>
      <c r="BH138" s="217"/>
    </row>
    <row r="139" spans="1:60" ht="22.5" outlineLevel="1" x14ac:dyDescent="0.2">
      <c r="A139" s="238">
        <v>83</v>
      </c>
      <c r="B139" s="239" t="s">
        <v>362</v>
      </c>
      <c r="C139" s="259" t="s">
        <v>363</v>
      </c>
      <c r="D139" s="240" t="s">
        <v>181</v>
      </c>
      <c r="E139" s="241">
        <v>1.80585</v>
      </c>
      <c r="F139" s="242"/>
      <c r="G139" s="243">
        <f>ROUND(E139*F139,2)</f>
        <v>0</v>
      </c>
      <c r="H139" s="242"/>
      <c r="I139" s="243">
        <f>ROUND(E139*H139,2)</f>
        <v>0</v>
      </c>
      <c r="J139" s="242"/>
      <c r="K139" s="243">
        <f>ROUND(E139*J139,2)</f>
        <v>0</v>
      </c>
      <c r="L139" s="243">
        <v>15</v>
      </c>
      <c r="M139" s="243">
        <f>G139*(1+L139/100)</f>
        <v>0</v>
      </c>
      <c r="N139" s="241">
        <v>0</v>
      </c>
      <c r="O139" s="241">
        <f>ROUND(E139*N139,2)</f>
        <v>0</v>
      </c>
      <c r="P139" s="241">
        <v>0</v>
      </c>
      <c r="Q139" s="241">
        <f>ROUND(E139*P139,2)</f>
        <v>0</v>
      </c>
      <c r="R139" s="243" t="s">
        <v>168</v>
      </c>
      <c r="S139" s="243" t="s">
        <v>243</v>
      </c>
      <c r="T139" s="244" t="s">
        <v>243</v>
      </c>
      <c r="U139" s="228">
        <v>0</v>
      </c>
      <c r="V139" s="228">
        <f>ROUND(E139*U139,2)</f>
        <v>0</v>
      </c>
      <c r="W139" s="228"/>
      <c r="X139" s="228" t="s">
        <v>348</v>
      </c>
      <c r="Y139" s="228" t="s">
        <v>141</v>
      </c>
      <c r="Z139" s="217"/>
      <c r="AA139" s="217"/>
      <c r="AB139" s="217"/>
      <c r="AC139" s="217"/>
      <c r="AD139" s="217"/>
      <c r="AE139" s="217"/>
      <c r="AF139" s="217"/>
      <c r="AG139" s="217" t="s">
        <v>349</v>
      </c>
      <c r="AH139" s="217"/>
      <c r="AI139" s="217"/>
      <c r="AJ139" s="217"/>
      <c r="AK139" s="217"/>
      <c r="AL139" s="217"/>
      <c r="AM139" s="217"/>
      <c r="AN139" s="217"/>
      <c r="AO139" s="217"/>
      <c r="AP139" s="217"/>
      <c r="AQ139" s="217"/>
      <c r="AR139" s="217"/>
      <c r="AS139" s="217"/>
      <c r="AT139" s="217"/>
      <c r="AU139" s="217"/>
      <c r="AV139" s="217"/>
      <c r="AW139" s="217"/>
      <c r="AX139" s="217"/>
      <c r="AY139" s="217"/>
      <c r="AZ139" s="217"/>
      <c r="BA139" s="217"/>
      <c r="BB139" s="217"/>
      <c r="BC139" s="217"/>
      <c r="BD139" s="217"/>
      <c r="BE139" s="217"/>
      <c r="BF139" s="217"/>
      <c r="BG139" s="217"/>
      <c r="BH139" s="217"/>
    </row>
    <row r="140" spans="1:60" x14ac:dyDescent="0.2">
      <c r="A140" s="3"/>
      <c r="B140" s="4"/>
      <c r="C140" s="266"/>
      <c r="D140" s="6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AE140">
        <v>15</v>
      </c>
      <c r="AF140">
        <v>21</v>
      </c>
      <c r="AG140" t="s">
        <v>119</v>
      </c>
    </row>
    <row r="141" spans="1:60" x14ac:dyDescent="0.2">
      <c r="A141" s="220"/>
      <c r="B141" s="221" t="s">
        <v>29</v>
      </c>
      <c r="C141" s="267"/>
      <c r="D141" s="222"/>
      <c r="E141" s="223"/>
      <c r="F141" s="223"/>
      <c r="G141" s="237">
        <f>G8+G14+G23+G26+G34+G37+G48+G60+G81+G93+G99+G106+G108+G118+G124+G127+G130</f>
        <v>0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AE141">
        <f>SUMIF(L7:L139,AE140,G7:G139)</f>
        <v>0</v>
      </c>
      <c r="AF141">
        <f>SUMIF(L7:L139,AF140,G7:G139)</f>
        <v>0</v>
      </c>
      <c r="AG141" t="s">
        <v>364</v>
      </c>
    </row>
    <row r="142" spans="1:60" x14ac:dyDescent="0.2">
      <c r="C142" s="268"/>
      <c r="D142" s="10"/>
      <c r="AG142" t="s">
        <v>365</v>
      </c>
    </row>
    <row r="143" spans="1:60" x14ac:dyDescent="0.2">
      <c r="D143" s="10"/>
    </row>
    <row r="144" spans="1:60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TXMTuAssagEgZG5+daZIKl/5KETUW3/xJqM/sGmlEOBcD9xpEcaBxzHwJubHky+biAaZgA/o4Aghe5ol1oDDTA==" saltValue="Rf6DNlVWj51/uLHjDNHrPA==" spinCount="100000" sheet="1" formatRows="0"/>
  <mergeCells count="36">
    <mergeCell ref="C105:G105"/>
    <mergeCell ref="C110:G110"/>
    <mergeCell ref="C113:G113"/>
    <mergeCell ref="C120:G120"/>
    <mergeCell ref="C132:G132"/>
    <mergeCell ref="C136:G136"/>
    <mergeCell ref="C55:G55"/>
    <mergeCell ref="C56:G56"/>
    <mergeCell ref="C59:G59"/>
    <mergeCell ref="C65:G65"/>
    <mergeCell ref="C98:G98"/>
    <mergeCell ref="C101:G101"/>
    <mergeCell ref="C45:G45"/>
    <mergeCell ref="C47:G47"/>
    <mergeCell ref="C50:G50"/>
    <mergeCell ref="C51:G51"/>
    <mergeCell ref="C52:G52"/>
    <mergeCell ref="C54:G54"/>
    <mergeCell ref="C33:G33"/>
    <mergeCell ref="C36:G36"/>
    <mergeCell ref="C39:G39"/>
    <mergeCell ref="C41:G41"/>
    <mergeCell ref="C42:G42"/>
    <mergeCell ref="C44:G44"/>
    <mergeCell ref="C16:G16"/>
    <mergeCell ref="C20:G20"/>
    <mergeCell ref="C22:G22"/>
    <mergeCell ref="C25:G25"/>
    <mergeCell ref="C28:G28"/>
    <mergeCell ref="C30:G30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1 Pol'!Názvy_tisku</vt:lpstr>
      <vt:lpstr>oadresa</vt:lpstr>
      <vt:lpstr>Stavba!Objednatel</vt:lpstr>
      <vt:lpstr>Stavba!Objekt</vt:lpstr>
      <vt:lpstr>'SO01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bob.vojtisek@outlook.com</dc:creator>
  <cp:lastModifiedBy>bob.vojtisek@outlook.com</cp:lastModifiedBy>
  <cp:lastPrinted>2019-03-19T12:27:02Z</cp:lastPrinted>
  <dcterms:created xsi:type="dcterms:W3CDTF">2009-04-08T07:15:50Z</dcterms:created>
  <dcterms:modified xsi:type="dcterms:W3CDTF">2026-02-20T17:57:31Z</dcterms:modified>
</cp:coreProperties>
</file>