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995"/>
  </bookViews>
  <sheets>
    <sheet name="Rekapitulace stavby" sheetId="1" r:id="rId1"/>
    <sheet name="D.1.1 - ASŘ" sheetId="2" r:id="rId2"/>
    <sheet name="VON - Vedlejší a ostatní ..." sheetId="3" r:id="rId3"/>
    <sheet name="Pokyny pro vyplnění" sheetId="4" r:id="rId4"/>
  </sheets>
  <definedNames>
    <definedName name="_xlnm._FilterDatabase" localSheetId="1" hidden="1">'D.1.1 - ASŘ'!$C$90:$K$398</definedName>
    <definedName name="_xlnm._FilterDatabase" localSheetId="2" hidden="1">'VON - Vedlejší a ostatní ...'!$C$80:$K$87</definedName>
    <definedName name="_xlnm.Print_Titles" localSheetId="1">'D.1.1 - ASŘ'!$90:$90</definedName>
    <definedName name="_xlnm.Print_Titles" localSheetId="0">'Rekapitulace stavby'!$52:$52</definedName>
    <definedName name="_xlnm.Print_Titles" localSheetId="2">'VON - Vedlejší a ostatní ...'!$80:$80</definedName>
    <definedName name="_xlnm.Print_Area" localSheetId="1">'D.1.1 - ASŘ'!$C$4:$J$39,'D.1.1 - ASŘ'!$C$45:$J$72,'D.1.1 - ASŘ'!$C$78:$K$398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'VON - Vedlejší a ostatní ...'!$C$4:$J$39,'VON - Vedlejší a ostatní ...'!$C$45:$J$62,'VON - Vedlejší a ostatní ...'!$C$68:$K$87</definedName>
  </definedNames>
  <calcPr calcId="144525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84" i="3"/>
  <c r="F37" i="3" s="1"/>
  <c r="BD56" i="1" s="1"/>
  <c r="BH84" i="3"/>
  <c r="BG84" i="3"/>
  <c r="BF84" i="3"/>
  <c r="T84" i="3"/>
  <c r="T83" i="3"/>
  <c r="T82" i="3"/>
  <c r="T81" i="3" s="1"/>
  <c r="R84" i="3"/>
  <c r="R83" i="3"/>
  <c r="R82" i="3" s="1"/>
  <c r="R81" i="3" s="1"/>
  <c r="P84" i="3"/>
  <c r="P83" i="3" s="1"/>
  <c r="P82" i="3" s="1"/>
  <c r="P81" i="3" s="1"/>
  <c r="AU56" i="1" s="1"/>
  <c r="J78" i="3"/>
  <c r="J77" i="3"/>
  <c r="F77" i="3"/>
  <c r="F75" i="3"/>
  <c r="E73" i="3"/>
  <c r="J55" i="3"/>
  <c r="J54" i="3"/>
  <c r="F54" i="3"/>
  <c r="F52" i="3"/>
  <c r="E50" i="3"/>
  <c r="J18" i="3"/>
  <c r="E18" i="3"/>
  <c r="F78" i="3"/>
  <c r="J17" i="3"/>
  <c r="J12" i="3"/>
  <c r="J52" i="3"/>
  <c r="E7" i="3"/>
  <c r="E71" i="3" s="1"/>
  <c r="J37" i="2"/>
  <c r="J36" i="2"/>
  <c r="AY55" i="1" s="1"/>
  <c r="J35" i="2"/>
  <c r="AX55" i="1"/>
  <c r="BI395" i="2"/>
  <c r="BH395" i="2"/>
  <c r="BG395" i="2"/>
  <c r="BF395" i="2"/>
  <c r="T395" i="2"/>
  <c r="R395" i="2"/>
  <c r="P395" i="2"/>
  <c r="BI391" i="2"/>
  <c r="BH391" i="2"/>
  <c r="BG391" i="2"/>
  <c r="BF391" i="2"/>
  <c r="T391" i="2"/>
  <c r="R391" i="2"/>
  <c r="P391" i="2"/>
  <c r="BI387" i="2"/>
  <c r="BH387" i="2"/>
  <c r="BG387" i="2"/>
  <c r="BF387" i="2"/>
  <c r="T387" i="2"/>
  <c r="R387" i="2"/>
  <c r="P387" i="2"/>
  <c r="BI383" i="2"/>
  <c r="BH383" i="2"/>
  <c r="BG383" i="2"/>
  <c r="BF383" i="2"/>
  <c r="T383" i="2"/>
  <c r="R383" i="2"/>
  <c r="P383" i="2"/>
  <c r="BI378" i="2"/>
  <c r="BH378" i="2"/>
  <c r="BG378" i="2"/>
  <c r="BF378" i="2"/>
  <c r="T378" i="2"/>
  <c r="R378" i="2"/>
  <c r="P378" i="2"/>
  <c r="BI372" i="2"/>
  <c r="BH372" i="2"/>
  <c r="BG372" i="2"/>
  <c r="BF372" i="2"/>
  <c r="T372" i="2"/>
  <c r="R372" i="2"/>
  <c r="P372" i="2"/>
  <c r="BI368" i="2"/>
  <c r="BH368" i="2"/>
  <c r="BG368" i="2"/>
  <c r="BF368" i="2"/>
  <c r="T368" i="2"/>
  <c r="R368" i="2"/>
  <c r="P368" i="2"/>
  <c r="BI356" i="2"/>
  <c r="BH356" i="2"/>
  <c r="BG356" i="2"/>
  <c r="BF356" i="2"/>
  <c r="T356" i="2"/>
  <c r="R356" i="2"/>
  <c r="P356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39" i="2"/>
  <c r="BH339" i="2"/>
  <c r="BG339" i="2"/>
  <c r="BF339" i="2"/>
  <c r="T339" i="2"/>
  <c r="R339" i="2"/>
  <c r="P339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0" i="2"/>
  <c r="BH290" i="2"/>
  <c r="BG290" i="2"/>
  <c r="BF290" i="2"/>
  <c r="T290" i="2"/>
  <c r="R290" i="2"/>
  <c r="P290" i="2"/>
  <c r="BI284" i="2"/>
  <c r="BH284" i="2"/>
  <c r="BG284" i="2"/>
  <c r="BF284" i="2"/>
  <c r="T284" i="2"/>
  <c r="R284" i="2"/>
  <c r="P284" i="2"/>
  <c r="BI278" i="2"/>
  <c r="BH278" i="2"/>
  <c r="BG278" i="2"/>
  <c r="BF278" i="2"/>
  <c r="T278" i="2"/>
  <c r="R278" i="2"/>
  <c r="P278" i="2"/>
  <c r="BI270" i="2"/>
  <c r="BH270" i="2"/>
  <c r="BG270" i="2"/>
  <c r="BF270" i="2"/>
  <c r="T270" i="2"/>
  <c r="R270" i="2"/>
  <c r="P270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8" i="2"/>
  <c r="BH248" i="2"/>
  <c r="BG248" i="2"/>
  <c r="BF248" i="2"/>
  <c r="T248" i="2"/>
  <c r="R248" i="2"/>
  <c r="P248" i="2"/>
  <c r="BI240" i="2"/>
  <c r="BH240" i="2"/>
  <c r="BG240" i="2"/>
  <c r="BF240" i="2"/>
  <c r="T240" i="2"/>
  <c r="R240" i="2"/>
  <c r="P240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76" i="2"/>
  <c r="BH176" i="2"/>
  <c r="BG176" i="2"/>
  <c r="BF176" i="2"/>
  <c r="T176" i="2"/>
  <c r="R176" i="2"/>
  <c r="P176" i="2"/>
  <c r="BI167" i="2"/>
  <c r="BH167" i="2"/>
  <c r="BG167" i="2"/>
  <c r="BF167" i="2"/>
  <c r="T167" i="2"/>
  <c r="R167" i="2"/>
  <c r="P167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48" i="2"/>
  <c r="BH148" i="2"/>
  <c r="BG148" i="2"/>
  <c r="BF148" i="2"/>
  <c r="T148" i="2"/>
  <c r="R148" i="2"/>
  <c r="P148" i="2"/>
  <c r="BI140" i="2"/>
  <c r="BH140" i="2"/>
  <c r="BG140" i="2"/>
  <c r="BF140" i="2"/>
  <c r="T140" i="2"/>
  <c r="R140" i="2"/>
  <c r="P140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0" i="2"/>
  <c r="BH110" i="2"/>
  <c r="BG110" i="2"/>
  <c r="BF110" i="2"/>
  <c r="T110" i="2"/>
  <c r="T109" i="2" s="1"/>
  <c r="R110" i="2"/>
  <c r="R109" i="2"/>
  <c r="P110" i="2"/>
  <c r="P109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5" i="2"/>
  <c r="BH95" i="2"/>
  <c r="BG95" i="2"/>
  <c r="BF95" i="2"/>
  <c r="T95" i="2"/>
  <c r="R95" i="2"/>
  <c r="P95" i="2"/>
  <c r="J88" i="2"/>
  <c r="J87" i="2"/>
  <c r="F87" i="2"/>
  <c r="F85" i="2"/>
  <c r="E83" i="2"/>
  <c r="J55" i="2"/>
  <c r="J54" i="2"/>
  <c r="F54" i="2"/>
  <c r="F52" i="2"/>
  <c r="E50" i="2"/>
  <c r="J18" i="2"/>
  <c r="E18" i="2"/>
  <c r="F88" i="2"/>
  <c r="J17" i="2"/>
  <c r="J12" i="2"/>
  <c r="J85" i="2"/>
  <c r="E7" i="2"/>
  <c r="E48" i="2"/>
  <c r="L50" i="1"/>
  <c r="AM50" i="1"/>
  <c r="AM49" i="1"/>
  <c r="L49" i="1"/>
  <c r="AM47" i="1"/>
  <c r="L47" i="1"/>
  <c r="L45" i="1"/>
  <c r="L44" i="1"/>
  <c r="BK176" i="2"/>
  <c r="J126" i="2"/>
  <c r="J323" i="2"/>
  <c r="J184" i="2"/>
  <c r="BK228" i="2"/>
  <c r="BK395" i="2"/>
  <c r="J261" i="2"/>
  <c r="BK232" i="2"/>
  <c r="J240" i="2"/>
  <c r="J110" i="2"/>
  <c r="BK284" i="2"/>
  <c r="BK378" i="2"/>
  <c r="J161" i="2"/>
  <c r="BK210" i="2"/>
  <c r="BK126" i="2"/>
  <c r="J311" i="2"/>
  <c r="BK95" i="2"/>
  <c r="J270" i="2"/>
  <c r="BK240" i="2"/>
  <c r="J95" i="2"/>
  <c r="J284" i="2"/>
  <c r="BK225" i="2"/>
  <c r="BK161" i="2"/>
  <c r="J391" i="2"/>
  <c r="J307" i="2"/>
  <c r="J201" i="2"/>
  <c r="BK372" i="2"/>
  <c r="J248" i="2"/>
  <c r="BK315" i="2"/>
  <c r="J368" i="2"/>
  <c r="J148" i="2"/>
  <c r="J295" i="2"/>
  <c r="BK118" i="2"/>
  <c r="BK323" i="2"/>
  <c r="F35" i="3"/>
  <c r="BB56" i="1"/>
  <c r="J134" i="2"/>
  <c r="BK190" i="2"/>
  <c r="J156" i="2"/>
  <c r="BK368" i="2"/>
  <c r="J176" i="2"/>
  <c r="BK217" i="2"/>
  <c r="BK349" i="2"/>
  <c r="BK105" i="2"/>
  <c r="BK327" i="2"/>
  <c r="BK270" i="2"/>
  <c r="J339" i="2"/>
  <c r="BK257" i="2"/>
  <c r="BK156" i="2"/>
  <c r="BK84" i="3"/>
  <c r="BK278" i="2"/>
  <c r="J207" i="2"/>
  <c r="BK121" i="2"/>
  <c r="BK387" i="2"/>
  <c r="J290" i="2"/>
  <c r="J198" i="2"/>
  <c r="J383" i="2"/>
  <c r="BK319" i="2"/>
  <c r="J349" i="2"/>
  <c r="J140" i="2"/>
  <c r="BK307" i="2"/>
  <c r="J190" i="2"/>
  <c r="BK303" i="2"/>
  <c r="J167" i="2"/>
  <c r="J395" i="2"/>
  <c r="F36" i="3"/>
  <c r="BC56" i="1" s="1"/>
  <c r="BK253" i="2"/>
  <c r="J327" i="2"/>
  <c r="J253" i="2"/>
  <c r="J121" i="2"/>
  <c r="J345" i="2"/>
  <c r="BK261" i="2"/>
  <c r="BK201" i="2"/>
  <c r="BK140" i="2"/>
  <c r="J372" i="2"/>
  <c r="BK295" i="2"/>
  <c r="J232" i="2"/>
  <c r="J387" i="2"/>
  <c r="BK167" i="2"/>
  <c r="BK345" i="2"/>
  <c r="J105" i="2"/>
  <c r="J220" i="2"/>
  <c r="BK311" i="2"/>
  <c r="BK207" i="2"/>
  <c r="J84" i="3"/>
  <c r="BK299" i="2"/>
  <c r="BK290" i="2"/>
  <c r="BK184" i="2"/>
  <c r="BK391" i="2"/>
  <c r="J257" i="2"/>
  <c r="BK339" i="2"/>
  <c r="J225" i="2"/>
  <c r="J129" i="2"/>
  <c r="J118" i="2"/>
  <c r="BK383" i="2"/>
  <c r="J210" i="2"/>
  <c r="J331" i="2"/>
  <c r="BK356" i="2"/>
  <c r="J319" i="2"/>
  <c r="J356" i="2"/>
  <c r="J228" i="2"/>
  <c r="J315" i="2"/>
  <c r="BK100" i="2"/>
  <c r="J278" i="2"/>
  <c r="BK220" i="2"/>
  <c r="BK110" i="2"/>
  <c r="J303" i="2"/>
  <c r="BK198" i="2"/>
  <c r="BK148" i="2"/>
  <c r="J378" i="2"/>
  <c r="BK331" i="2"/>
  <c r="BK248" i="2"/>
  <c r="AS54" i="1"/>
  <c r="BK129" i="2"/>
  <c r="J299" i="2"/>
  <c r="BK134" i="2"/>
  <c r="J217" i="2"/>
  <c r="J100" i="2"/>
  <c r="J34" i="3"/>
  <c r="AW56" i="1" s="1"/>
  <c r="R260" i="2" l="1"/>
  <c r="BK298" i="2"/>
  <c r="J298" i="2"/>
  <c r="J68" i="2" s="1"/>
  <c r="P298" i="2"/>
  <c r="R298" i="2"/>
  <c r="R154" i="2" s="1"/>
  <c r="T298" i="2"/>
  <c r="T306" i="2"/>
  <c r="R348" i="2"/>
  <c r="R94" i="2"/>
  <c r="R93" i="2"/>
  <c r="R117" i="2"/>
  <c r="R155" i="2"/>
  <c r="T348" i="2"/>
  <c r="P117" i="2"/>
  <c r="P155" i="2"/>
  <c r="P154" i="2"/>
  <c r="BK260" i="2"/>
  <c r="J260" i="2"/>
  <c r="J67" i="2"/>
  <c r="R382" i="2"/>
  <c r="P306" i="2"/>
  <c r="BK348" i="2"/>
  <c r="J348" i="2" s="1"/>
  <c r="J70" i="2" s="1"/>
  <c r="P382" i="2"/>
  <c r="P260" i="2"/>
  <c r="T260" i="2"/>
  <c r="BK306" i="2"/>
  <c r="J306" i="2" s="1"/>
  <c r="J69" i="2" s="1"/>
  <c r="R306" i="2"/>
  <c r="T382" i="2"/>
  <c r="BK94" i="2"/>
  <c r="J94" i="2"/>
  <c r="J62" i="2" s="1"/>
  <c r="P94" i="2"/>
  <c r="P93" i="2"/>
  <c r="BK117" i="2"/>
  <c r="J117" i="2"/>
  <c r="J64" i="2"/>
  <c r="T117" i="2"/>
  <c r="P348" i="2"/>
  <c r="T94" i="2"/>
  <c r="T93" i="2" s="1"/>
  <c r="T92" i="2" s="1"/>
  <c r="BK155" i="2"/>
  <c r="BK154" i="2" s="1"/>
  <c r="J154" i="2" s="1"/>
  <c r="J65" i="2" s="1"/>
  <c r="T155" i="2"/>
  <c r="T154" i="2"/>
  <c r="BK382" i="2"/>
  <c r="J382" i="2" s="1"/>
  <c r="J71" i="2" s="1"/>
  <c r="BE319" i="2"/>
  <c r="BE95" i="2"/>
  <c r="BE110" i="2"/>
  <c r="BE134" i="2"/>
  <c r="BE190" i="2"/>
  <c r="BE198" i="2"/>
  <c r="BE201" i="2"/>
  <c r="BE210" i="2"/>
  <c r="BE232" i="2"/>
  <c r="BE295" i="2"/>
  <c r="BE299" i="2"/>
  <c r="BE327" i="2"/>
  <c r="BE167" i="2"/>
  <c r="BE257" i="2"/>
  <c r="BE270" i="2"/>
  <c r="BE278" i="2"/>
  <c r="BE303" i="2"/>
  <c r="BE331" i="2"/>
  <c r="BE345" i="2"/>
  <c r="BK109" i="2"/>
  <c r="J109" i="2"/>
  <c r="J63" i="2"/>
  <c r="BE311" i="2"/>
  <c r="BE84" i="3"/>
  <c r="F55" i="2"/>
  <c r="BE323" i="2"/>
  <c r="BE339" i="2"/>
  <c r="E48" i="3"/>
  <c r="F55" i="3"/>
  <c r="J75" i="3"/>
  <c r="BE156" i="2"/>
  <c r="BE349" i="2"/>
  <c r="BE383" i="2"/>
  <c r="BE148" i="2"/>
  <c r="BE240" i="2"/>
  <c r="BE253" i="2"/>
  <c r="BE261" i="2"/>
  <c r="BE356" i="2"/>
  <c r="BE368" i="2"/>
  <c r="BE372" i="2"/>
  <c r="BE378" i="2"/>
  <c r="BE387" i="2"/>
  <c r="BE391" i="2"/>
  <c r="BE395" i="2"/>
  <c r="BK83" i="3"/>
  <c r="J83" i="3"/>
  <c r="J61" i="3" s="1"/>
  <c r="E81" i="2"/>
  <c r="BE105" i="2"/>
  <c r="BE129" i="2"/>
  <c r="J52" i="2"/>
  <c r="BE176" i="2"/>
  <c r="BE217" i="2"/>
  <c r="BE248" i="2"/>
  <c r="BE100" i="2"/>
  <c r="BE140" i="2"/>
  <c r="BE161" i="2"/>
  <c r="BE184" i="2"/>
  <c r="BE207" i="2"/>
  <c r="BE225" i="2"/>
  <c r="BE307" i="2"/>
  <c r="BE315" i="2"/>
  <c r="BE118" i="2"/>
  <c r="BE121" i="2"/>
  <c r="BE126" i="2"/>
  <c r="BE220" i="2"/>
  <c r="BE228" i="2"/>
  <c r="BE284" i="2"/>
  <c r="BE290" i="2"/>
  <c r="F34" i="3"/>
  <c r="BA56" i="1" s="1"/>
  <c r="F34" i="2"/>
  <c r="BA55" i="1"/>
  <c r="J34" i="2"/>
  <c r="AW55" i="1"/>
  <c r="J33" i="3"/>
  <c r="AV56" i="1" s="1"/>
  <c r="AT56" i="1" s="1"/>
  <c r="F37" i="2"/>
  <c r="BD55" i="1" s="1"/>
  <c r="BD54" i="1" s="1"/>
  <c r="W33" i="1" s="1"/>
  <c r="F35" i="2"/>
  <c r="BB55" i="1"/>
  <c r="BB54" i="1"/>
  <c r="W31" i="1" s="1"/>
  <c r="F36" i="2"/>
  <c r="BC55" i="1"/>
  <c r="BC54" i="1" s="1"/>
  <c r="AY54" i="1" s="1"/>
  <c r="R92" i="2" l="1"/>
  <c r="T91" i="2"/>
  <c r="P92" i="2"/>
  <c r="P91" i="2" s="1"/>
  <c r="AU55" i="1" s="1"/>
  <c r="AU54" i="1" s="1"/>
  <c r="R91" i="2"/>
  <c r="BK82" i="3"/>
  <c r="BK81" i="3"/>
  <c r="J81" i="3"/>
  <c r="J59" i="3" s="1"/>
  <c r="BK93" i="2"/>
  <c r="J93" i="2"/>
  <c r="J61" i="2" s="1"/>
  <c r="J155" i="2"/>
  <c r="J66" i="2"/>
  <c r="F33" i="3"/>
  <c r="AZ56" i="1"/>
  <c r="W32" i="1"/>
  <c r="F33" i="2"/>
  <c r="AZ55" i="1"/>
  <c r="AX54" i="1"/>
  <c r="BA54" i="1"/>
  <c r="W30" i="1"/>
  <c r="J33" i="2"/>
  <c r="AV55" i="1"/>
  <c r="AT55" i="1"/>
  <c r="J82" i="3" l="1"/>
  <c r="J60" i="3"/>
  <c r="BK92" i="2"/>
  <c r="J92" i="2"/>
  <c r="J60" i="2"/>
  <c r="AZ54" i="1"/>
  <c r="AV54" i="1" s="1"/>
  <c r="AK29" i="1" s="1"/>
  <c r="AW54" i="1"/>
  <c r="AK30" i="1"/>
  <c r="J30" i="3"/>
  <c r="AG56" i="1"/>
  <c r="AN56" i="1" s="1"/>
  <c r="BK91" i="2" l="1"/>
  <c r="J91" i="2"/>
  <c r="J59" i="2"/>
  <c r="J39" i="3"/>
  <c r="AT54" i="1"/>
  <c r="W29" i="1"/>
  <c r="J30" i="2" l="1"/>
  <c r="AG55" i="1"/>
  <c r="AN55" i="1"/>
  <c r="J39" i="2" l="1"/>
  <c r="AG54" i="1"/>
  <c r="AN54" i="1"/>
  <c r="AK26" i="1" l="1"/>
  <c r="AK35" i="1"/>
</calcChain>
</file>

<file path=xl/sharedStrings.xml><?xml version="1.0" encoding="utf-8"?>
<sst xmlns="http://schemas.openxmlformats.org/spreadsheetml/2006/main" count="3533" uniqueCount="705">
  <si>
    <t>Export Komplet</t>
  </si>
  <si>
    <t>VZ</t>
  </si>
  <si>
    <t>2.0</t>
  </si>
  <si>
    <t>ZAMOK</t>
  </si>
  <si>
    <t>False</t>
  </si>
  <si>
    <t>{c7bf240e-1958-48d8-a0c7-06cebb4e20b6}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</si>
  <si>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</si>
  <si>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</si>
  <si>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</si>
  <si>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</si>
  <si>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</si>
  <si>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</si>
  <si>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</si>
  <si>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</si>
  <si>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072026_RZP_R2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</si>
  <si>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</si>
  <si>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</si>
  <si>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Sněženka Frýdek Místek, ul. Sv.Čecha 170 - oprava střešní krytiny</t>
  </si>
  <si>
    <t>KSO:</t>
  </si>
  <si>
    <t/>
  </si>
  <si>
    <t>CC-CZ:</t>
  </si>
  <si>
    <t>Místo:</t>
  </si>
  <si>
    <t xml:space="preserve"> </t>
  </si>
  <si>
    <t>Datum:</t>
  </si>
  <si>
    <t>17. 4. 2026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</si>
  <si>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</si>
  <si>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</si>
  <si>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</si>
  <si>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</si>
  <si>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</si>
  <si>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</si>
  <si>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</si>
  <si>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</si>
  <si>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</si>
  <si>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</si>
  <si>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</si>
  <si>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</si>
  <si>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</si>
  <si>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</si>
  <si>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</si>
  <si>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</si>
  <si>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</si>
  <si>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</si>
  <si>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</si>
  <si>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</si>
  <si>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</si>
  <si>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</si>
  <si>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</si>
  <si>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</si>
  <si>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</si>
  <si>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</si>
  <si>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</si>
  <si>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</si>
  <si>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</si>
  <si>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</si>
  <si>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</si>
  <si>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</si>
  <si>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</si>
  <si>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</si>
  <si>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</si>
  <si>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</si>
  <si>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</si>
  <si>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</si>
  <si>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</si>
  <si>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</si>
  <si>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</si>
  <si>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</si>
  <si>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</si>
  <si>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</si>
  <si>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</si>
  <si>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</si>
  <si>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</si>
  <si>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</si>
  <si>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</si>
  <si>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</si>
  <si>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ASŘ</t>
  </si>
  <si>
    <t>STA</t>
  </si>
  <si>
    <t>1</t>
  </si>
  <si>
    <t>{72c632d7-b80f-4254-9efc-4336e81eda6a}</t>
  </si>
  <si>
    <t>2</t>
  </si>
  <si>
    <t>VON</t>
  </si>
  <si>
    <t>Vedlejší a ostatní náklady</t>
  </si>
  <si>
    <t>{6e30811a-0779-4e21-a7d4-0a813c490e00}</t>
  </si>
  <si>
    <t>KRYCÍ LIST SOUPISU PRACÍ</t>
  </si>
  <si>
    <t>Objekt:</t>
  </si>
  <si>
    <t>D.1.1 - ASŘ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</si>
  <si>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</si>
  <si>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</si>
  <si>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</si>
  <si>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</si>
  <si>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</si>
  <si>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</si>
  <si>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  94 - Lešení a stavební výtahy</t>
  </si>
  <si>
    <t xml:space="preserve">      96 - Bourání konstrukcí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</si>
  <si>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</si>
  <si>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</si>
  <si>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</si>
  <si>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</si>
  <si>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</si>
  <si>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764 - Konstrukce klempířské</t>
  </si>
  <si>
    <t>HZS - Hodinové zúčtovací sazby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</si>
  <si>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</si>
  <si>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</si>
  <si>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</si>
  <si>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</si>
  <si>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</si>
  <si>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</si>
  <si>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</si>
  <si>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</si>
  <si>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</si>
  <si>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</si>
  <si>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</si>
  <si>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</si>
  <si>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</si>
  <si>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</si>
  <si>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</si>
  <si>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</si>
  <si>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</si>
  <si>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</si>
  <si>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</si>
  <si>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94</t>
  </si>
  <si>
    <t>Lešení a stavební výtahy</t>
  </si>
  <si>
    <t>K</t>
  </si>
  <si>
    <t>946112117</t>
  </si>
  <si>
    <t>Montáž pojízdných věží trubkových/dílcových š přes 0,9 do 1,6 m dl do 3,2 m v přes 6,6 do 7,6 m</t>
  </si>
  <si>
    <t>kus</t>
  </si>
  <si>
    <t>CS ÚRS 2026 01</t>
  </si>
  <si>
    <t>4</t>
  </si>
  <si>
    <t>3</t>
  </si>
  <si>
    <t>710213069</t>
  </si>
  <si>
    <t>PP</t>
  </si>
  <si>
    <t>Věže pojízdné trubkové nebo dílcové s maximálním zatížením podlahy do 200 kg/m2 šířky přes 0,9 do 1,6 m, délky do 3,2 m výšky přes 6,6 m do 7,6 m montáž</t>
  </si>
  <si>
    <t>Online PSC</t>
  </si>
  <si>
    <t>https://podminky.urs.cz/item/CS_URS_2026_01/946112117</t>
  </si>
  <si>
    <t>VV</t>
  </si>
  <si>
    <t>Mezisoučet</t>
  </si>
  <si>
    <t>946112217</t>
  </si>
  <si>
    <t>Příplatek k pojízdným věžím š přes 0,9 do 1,6 m dl do 3,2 m v přes 6,6 do 7,6 m za každý den použití</t>
  </si>
  <si>
    <t>-1688634019</t>
  </si>
  <si>
    <t>Věže pojízdné trubkové nebo dílcové s maximálním zatížením podlahy do 200 kg/m2 šířky přes 0,9 do 1,6 m, délky do 3,2 m výšky přes 6,6 m do 7,6 m příplatek k ceně za každý den použití</t>
  </si>
  <si>
    <t>https://podminky.urs.cz/item/CS_URS_2026_01/946112217</t>
  </si>
  <si>
    <t>2*60</t>
  </si>
  <si>
    <t>946112817</t>
  </si>
  <si>
    <t>Demontáž pojízdných věží trubkových/dílcových š přes 0,9 do 1,6 m dl do 3,2 m v přes 6,6 do 7,6 m</t>
  </si>
  <si>
    <t>1566416568</t>
  </si>
  <si>
    <t>Věže pojízdné trubkové nebo dílcové s maximálním zatížením podlahy do 200 kg/m2 šířky přes 0,9 do 1,6 m, délky do 3,2 m výšky přes 6,6 m do 7,6 m demontáž</t>
  </si>
  <si>
    <t>https://podminky.urs.cz/item/CS_URS_2026_01/946112817</t>
  </si>
  <si>
    <t>96</t>
  </si>
  <si>
    <t>Bourání konstrukcí</t>
  </si>
  <si>
    <t>961031411</t>
  </si>
  <si>
    <t>Bourání základů cihelných na MC</t>
  </si>
  <si>
    <t>m3</t>
  </si>
  <si>
    <t>1227436362</t>
  </si>
  <si>
    <t>Bourání základů ze zdiva cihelného na maltu cementovou</t>
  </si>
  <si>
    <t>https://podminky.urs.cz/item/CS_URS_2026_01/961031411</t>
  </si>
  <si>
    <t>"větrolam"</t>
  </si>
  <si>
    <t>(0,15*0,4*4,8)*2</t>
  </si>
  <si>
    <t>0,576*1,1 "Přepočtené koeficientem množství</t>
  </si>
  <si>
    <t>997</t>
  </si>
  <si>
    <t>Doprava suti a vybouraných hmot</t>
  </si>
  <si>
    <t>5</t>
  </si>
  <si>
    <t>997006511</t>
  </si>
  <si>
    <t>Vodorovná doprava suti s naložením a složením na skládku do 100 m</t>
  </si>
  <si>
    <t>t</t>
  </si>
  <si>
    <t>-308771777</t>
  </si>
  <si>
    <t>Vodorovná doprava suti na skládku s naložením na dopravní prostředek a složením do 100 m</t>
  </si>
  <si>
    <t>https://podminky.urs.cz/item/CS_URS_2026_01/997006511</t>
  </si>
  <si>
    <t>6</t>
  </si>
  <si>
    <t>997006519</t>
  </si>
  <si>
    <t>Příplatek k vodorovnému přemístění suti na skládku ZKD 1 km přes 1 km</t>
  </si>
  <si>
    <t>-1344255464</t>
  </si>
  <si>
    <t>Vodorovná doprava suti na skládku Příplatek k ceně -6512 za každý další i započatý 1 km</t>
  </si>
  <si>
    <t>https://podminky.urs.cz/item/CS_URS_2026_01/997006519</t>
  </si>
  <si>
    <t>13,034*20</t>
  </si>
  <si>
    <t>7</t>
  </si>
  <si>
    <t>997013212</t>
  </si>
  <si>
    <t>Vnitrostaveništní doprava suti a vybouraných hmot pro budovy v přes 6 do 9 m ručně</t>
  </si>
  <si>
    <t>-1769503297</t>
  </si>
  <si>
    <t>Vnitrostaveništní doprava suti a vybouraných hmot vodorovně do 50 m s naložením ručně pro budovy a haly výšky přes 6 do 9 m</t>
  </si>
  <si>
    <t>https://podminky.urs.cz/item/CS_URS_2026_01/997013212</t>
  </si>
  <si>
    <t>8</t>
  </si>
  <si>
    <t>997013311</t>
  </si>
  <si>
    <t>Montáž a demontáž shozu suti v do 10 m</t>
  </si>
  <si>
    <t>m</t>
  </si>
  <si>
    <t>-623707207</t>
  </si>
  <si>
    <t>Shoz na stavební suť montáž a demontáž shozu výšky do 10 m</t>
  </si>
  <si>
    <t>https://podminky.urs.cz/item/CS_URS_2026_01/997013311</t>
  </si>
  <si>
    <t>8*2</t>
  </si>
  <si>
    <t>997013321</t>
  </si>
  <si>
    <t>Příplatek k shozu suti v do 10 m za první a ZKD den použití</t>
  </si>
  <si>
    <t>-1059628095</t>
  </si>
  <si>
    <t>Shoz na stavební suť montáž a demontáž shozu výšky Příplatek za první a každý další den použití shozu výšky do 10 m</t>
  </si>
  <si>
    <t>https://podminky.urs.cz/item/CS_URS_2026_01/997013321</t>
  </si>
  <si>
    <t>"kalkulovány 2 svozy na 2 dny pro každou etapu"</t>
  </si>
  <si>
    <t>(8*2)*3*2</t>
  </si>
  <si>
    <t>10</t>
  </si>
  <si>
    <t>997013631</t>
  </si>
  <si>
    <t>Poplatek za uložení na skládce (skládkovné) stavebního odpadu směsného kód odpadu 17 09 04</t>
  </si>
  <si>
    <t>1888133984</t>
  </si>
  <si>
    <t>Poplatek za uložení stavebního odpadu na skládce (skládkovné) směsného stavebního a demoličního zatříděného do Katalogu odpadů pod kódem 17 09 04</t>
  </si>
  <si>
    <t>https://podminky.urs.cz/item/CS_URS_2026_01/997013631</t>
  </si>
  <si>
    <t>13,034</t>
  </si>
  <si>
    <t>-8,547</t>
  </si>
  <si>
    <t>Součet</t>
  </si>
  <si>
    <t>11</t>
  </si>
  <si>
    <t>997013814</t>
  </si>
  <si>
    <t>Poplatek za uložení na skládce (skládkovné) stavebního odpadu izolací kód odpadu 17 06 04</t>
  </si>
  <si>
    <t>2083197027</t>
  </si>
  <si>
    <t>Poplatek za uložení stavebního odpadu na skládce (skládkovné) z izolačních materiálů zatříděného do Katalogu odpadů pod kódem 17 06 04</t>
  </si>
  <si>
    <t>https://podminky.urs.cz/item/CS_URS_2026_01/997013814</t>
  </si>
  <si>
    <t>8,547</t>
  </si>
  <si>
    <t>PSV</t>
  </si>
  <si>
    <t>Práce a dodávky PSV</t>
  </si>
  <si>
    <t>712</t>
  </si>
  <si>
    <t>Povlakové krytiny</t>
  </si>
  <si>
    <t>712331801</t>
  </si>
  <si>
    <t>Odstranění povlakové krytiny střech do 10° z pásů uložených na sucho AIP nebo NAIP (geotextilie)</t>
  </si>
  <si>
    <t>m2</t>
  </si>
  <si>
    <t>16</t>
  </si>
  <si>
    <t>410429148</t>
  </si>
  <si>
    <t>Odstranění povlakové krytiny střech plochých do 10° z pásů uložených na sucho AIP nebo NAIP (geotextilie)</t>
  </si>
  <si>
    <t>https://podminky.urs.cz/item/CS_URS_2026_01/712331801</t>
  </si>
  <si>
    <t>780+50</t>
  </si>
  <si>
    <t>13</t>
  </si>
  <si>
    <t>712340831</t>
  </si>
  <si>
    <t>Odstranění povlakové krytiny střech do 10° z pásů NAIP přitavených v plné ploše jednovrstvé</t>
  </si>
  <si>
    <t>1385241950</t>
  </si>
  <si>
    <t>Odstranění povlakové krytiny střech plochých do 10° z přitavených pásů NAIP v plné ploše jednovrstvé</t>
  </si>
  <si>
    <t>https://podminky.urs.cz/item/CS_URS_2026_01/712340831</t>
  </si>
  <si>
    <t>"pojistná hydroizolace"</t>
  </si>
  <si>
    <t>"kalkulováno 10% plochy"780*0,1</t>
  </si>
  <si>
    <t>14</t>
  </si>
  <si>
    <t>712341559</t>
  </si>
  <si>
    <t>Provedení povlakové krytiny střech do 10° pásy NAIP přitavením v plné ploše</t>
  </si>
  <si>
    <t>-1148481491</t>
  </si>
  <si>
    <t>Provedení povlakové krytiny střech plochých do 10° pásy přitavením NAIP v plné ploše</t>
  </si>
  <si>
    <t>https://podminky.urs.cz/item/CS_URS_2026_01/712341559</t>
  </si>
  <si>
    <t>"pojistná HI vč. vyvedení na atiku"</t>
  </si>
  <si>
    <t>"S20"780*1,1</t>
  </si>
  <si>
    <t>"S21"50</t>
  </si>
  <si>
    <t>15</t>
  </si>
  <si>
    <t>M</t>
  </si>
  <si>
    <t>62853004</t>
  </si>
  <si>
    <t>pás asfaltový natavitelný modifikovaný SBS s vložkou ze skleněné tkaniny a spalitelnou PE fólií nebo jemnozrnným minerálním posypem na horním povrchu tl 4,0mm</t>
  </si>
  <si>
    <t>32</t>
  </si>
  <si>
    <t>-894048084</t>
  </si>
  <si>
    <t>908*1,1655 'Přepočtené koeficientem množství</t>
  </si>
  <si>
    <t>712361803</t>
  </si>
  <si>
    <t>Odstranění povlakové krytiny střech do 10° z fólií přilepených v plné ploše</t>
  </si>
  <si>
    <t>841652391</t>
  </si>
  <si>
    <t>Odstranění povlakové krytiny střech plochých do 10° z fólií přilepenou v plné ploše</t>
  </si>
  <si>
    <t>https://podminky.urs.cz/item/CS_URS_2026_01/712361803</t>
  </si>
  <si>
    <t>50</t>
  </si>
  <si>
    <t>17</t>
  </si>
  <si>
    <t>712363034</t>
  </si>
  <si>
    <t>Provedení povlakové krytiny střech do 10° pojištění spoje fólie PO navařením pruhu fólie</t>
  </si>
  <si>
    <t>216400795</t>
  </si>
  <si>
    <t>Provedení povlakové krytiny střech plochých do 10° fólií termoplastickou PO (polyolefin) pojistné opatření spoje fólií pruhem fólie horkovzdušným navařením</t>
  </si>
  <si>
    <t>https://podminky.urs.cz/item/CS_URS_2026_01/712363034</t>
  </si>
  <si>
    <t>28*15</t>
  </si>
  <si>
    <t>56</t>
  </si>
  <si>
    <t>18</t>
  </si>
  <si>
    <t>28329015</t>
  </si>
  <si>
    <t>fólie hydroizolační střešní TPO (FPO), mechanicky kotvená tl 2,0mm</t>
  </si>
  <si>
    <t>33709310</t>
  </si>
  <si>
    <t>476*0,1 "Přepočtené koeficientem množství</t>
  </si>
  <si>
    <t>19</t>
  </si>
  <si>
    <t>712363544.RS</t>
  </si>
  <si>
    <t>Provedení povlak krytiny mechanicky kotvenou fólií do betonu TI tl přes 200 do 240 mm vnitřní pole, budova v do 18 m</t>
  </si>
  <si>
    <t>1382605043</t>
  </si>
  <si>
    <t>Provedení povlakové krytiny střech plochých do 10° z mechanicky kotvených hydroizolačních fólií včetně položení fólie a horkovzdušného svaření tl. tepelné izolace přes 200 do 240 mm budovy výšky do 18 m, kotvené do betonu vnitřní pole</t>
  </si>
  <si>
    <t>https://podminky.urs.cz/item/CS_URS_2026_01/712363544.RS</t>
  </si>
  <si>
    <t>"4 ks/m2 dle kotevního plánu"</t>
  </si>
  <si>
    <t>"S20"780</t>
  </si>
  <si>
    <t>20</t>
  </si>
  <si>
    <t>185493376</t>
  </si>
  <si>
    <t>780*1,1655 "Přepočtené koeficientem množství</t>
  </si>
  <si>
    <t>712363545</t>
  </si>
  <si>
    <t>Provedení povlak krytiny mechanicky kotvenou fólií do betonu TI tl přes 200 do 240 mm krajní pole, budova v do 18 m</t>
  </si>
  <si>
    <t>11531037</t>
  </si>
  <si>
    <t>Provedení povlakové krytiny střech plochých do 10° z mechanicky kotvených hydroizolačních fólií včetně položení fólie a horkovzdušného svaření tl. tepelné izolace přes 200 do 240 mm budovy výšky do 18 m, kotvené do betonu krajní pole</t>
  </si>
  <si>
    <t>https://podminky.urs.cz/item/CS_URS_2026_01/712363545</t>
  </si>
  <si>
    <t>"S21"</t>
  </si>
  <si>
    <t>50-4</t>
  </si>
  <si>
    <t>22</t>
  </si>
  <si>
    <t>-1921288634</t>
  </si>
  <si>
    <t>46*1,1655 "Přepočtené koeficientem množství</t>
  </si>
  <si>
    <t>23</t>
  </si>
  <si>
    <t>712363546</t>
  </si>
  <si>
    <t>Provedení povlak krytiny mechanicky kotvenou fólií do betonu TI tl přes 200 do 240 mm rohové pole, budova v do 18 m</t>
  </si>
  <si>
    <t>-2015896383</t>
  </si>
  <si>
    <t>Provedení povlakové krytiny střech plochých do 10° z mechanicky kotvených hydroizolačních fólií včetně položení fólie a horkovzdušného svaření tl. tepelné izolace přes 200 do 240 mm budovy výšky do 18 m, kotvené do betonu rohové pole</t>
  </si>
  <si>
    <t>https://podminky.urs.cz/item/CS_URS_2026_01/712363546</t>
  </si>
  <si>
    <t>24</t>
  </si>
  <si>
    <t>836961264</t>
  </si>
  <si>
    <t>4*1,1655 "Přepočtené koeficientem množství</t>
  </si>
  <si>
    <t>25</t>
  </si>
  <si>
    <t>712363803.R</t>
  </si>
  <si>
    <t>Odstranění povlakové krytiny mechanicky kotvené do betonu, budova v do 18 m</t>
  </si>
  <si>
    <t>R-položka</t>
  </si>
  <si>
    <t>-254682922</t>
  </si>
  <si>
    <t>Odstranění povlakové krytiny střech plochých do 10° s mechanicky kotvenou izolací pro jakoukoli tloušťku izolace budovy výšky do 18 m, kotvené do betonu</t>
  </si>
  <si>
    <t>780</t>
  </si>
  <si>
    <t>26</t>
  </si>
  <si>
    <t>712391172</t>
  </si>
  <si>
    <t>Provedení povlakové krytiny střech do 10° ochranné textilní vrstvy</t>
  </si>
  <si>
    <t>-1984886941</t>
  </si>
  <si>
    <t>Provedení povlakové krytiny střech plochých do 10° -ostatní práce provedení vrstvy textilní ochranné</t>
  </si>
  <si>
    <t>https://podminky.urs.cz/item/CS_URS_2026_01/712391172</t>
  </si>
  <si>
    <t>27</t>
  </si>
  <si>
    <t>69311081</t>
  </si>
  <si>
    <t>geotextilie netkaná separační, ochranná, filtrační, drenážní PES 300g/m2</t>
  </si>
  <si>
    <t>1748994075</t>
  </si>
  <si>
    <t>830*1,155 "Přepočtené koeficientem množství</t>
  </si>
  <si>
    <t>28</t>
  </si>
  <si>
    <t>712800841</t>
  </si>
  <si>
    <t>Odškrabání mechu a jiných nečistot s urovnáním povrchu a očištěním ze svislých ploch povlakové krytiny</t>
  </si>
  <si>
    <t>-1335156840</t>
  </si>
  <si>
    <t>Ostatní práce při odstranění povlakové krytiny ze svislých ploch mechu a jiných nečistot odškrabáním a očistěním s urovnáním povrchu</t>
  </si>
  <si>
    <t>https://podminky.urs.cz/item/CS_URS_2026_01/712800841</t>
  </si>
  <si>
    <t>29</t>
  </si>
  <si>
    <t>71200000.RS</t>
  </si>
  <si>
    <t>Systémové příslušentví  (rohy,kužely atd.) ke skladbám S20,21 - dodávka+montáž</t>
  </si>
  <si>
    <t>kpl</t>
  </si>
  <si>
    <t>2053358489</t>
  </si>
  <si>
    <t>Systémové příslušentví (rohy,kužely atd.) ke skladbám S20,21 - dodávka+montáž</t>
  </si>
  <si>
    <t>"kalkulováno 1% z dílu 712"1</t>
  </si>
  <si>
    <t>30</t>
  </si>
  <si>
    <t>998712112</t>
  </si>
  <si>
    <t>Přesun hmot tonážní pro krytiny povlakové s omezením mechanizace v objektech v přes 6 do 12 m</t>
  </si>
  <si>
    <t>569154722</t>
  </si>
  <si>
    <t>Přesun hmot pro povlakové krytiny stanovený z hmotnosti přesunovaného materiálu vodorovná dopravní vzdálenost do 50 m s omezením mechanizace v objektech výšky přes 6 do 12 m</t>
  </si>
  <si>
    <t>https://podminky.urs.cz/item/CS_URS_2026_01/998712112</t>
  </si>
  <si>
    <t>713</t>
  </si>
  <si>
    <t>Izolace tepelné</t>
  </si>
  <si>
    <t>31</t>
  </si>
  <si>
    <t>713141137</t>
  </si>
  <si>
    <t>Montáž izolace tepelné střech plochých lepené za studena bodově 2 vrstvy rohoží, pásů, dílců, desek</t>
  </si>
  <si>
    <t>-707219850</t>
  </si>
  <si>
    <t>Montáž tepelné izolace střech plochých rohožemi, pásy, deskami, dílci, bloky (izolační materiál ve specifikaci) přilepenými za studena dvouvrstvá bodově</t>
  </si>
  <si>
    <t>https://podminky.urs.cz/item/CS_URS_2026_01/713141137</t>
  </si>
  <si>
    <t>"S20"</t>
  </si>
  <si>
    <t>"spádová EPS 100"780</t>
  </si>
  <si>
    <t>"EPS 200"780</t>
  </si>
  <si>
    <t>28372300</t>
  </si>
  <si>
    <t>deska EPS 100 pro konstrukce s běžným zatížením λ=0,037</t>
  </si>
  <si>
    <t>-672618473</t>
  </si>
  <si>
    <t>"spádová vrstva 20-180 mm, zprumerováno a kalkulováno 120 mm"</t>
  </si>
  <si>
    <t>780*0,12</t>
  </si>
  <si>
    <t>93,6*1,05 "Přepočtené koeficientem množství</t>
  </si>
  <si>
    <t>33</t>
  </si>
  <si>
    <t>28375924</t>
  </si>
  <si>
    <t>deska EPS 200 pro konstrukce s velmi vysokým zatížením λ=0,034 tl 80mm</t>
  </si>
  <si>
    <t>-78388224</t>
  </si>
  <si>
    <t>780*1,05 "Přepočtené koeficientem množství</t>
  </si>
  <si>
    <t>34</t>
  </si>
  <si>
    <t>713141263</t>
  </si>
  <si>
    <t>Přikotvení tepelné izolace šrouby do betonu pro izolaci tl přes 240 mm</t>
  </si>
  <si>
    <t>48205807</t>
  </si>
  <si>
    <t>Montáž tepelné izolace střech plochých mechanické přikotvení šrouby včetně dodávky šroubů, bez položení tepelné izolace tl. izolace přes 240 mm do betonu</t>
  </si>
  <si>
    <t>https://podminky.urs.cz/item/CS_URS_2026_01/713141263</t>
  </si>
  <si>
    <t>35</t>
  </si>
  <si>
    <t>713141853</t>
  </si>
  <si>
    <t>Odstranění tepelné izolace atikových klínů lepených</t>
  </si>
  <si>
    <t>1040727113</t>
  </si>
  <si>
    <t>Odstranění tepelné izolace střech plochých z rohoží, pásů, dílců, desek, bloků atikových klínů lepených</t>
  </si>
  <si>
    <t>https://podminky.urs.cz/item/CS_URS_2026_01/713141853</t>
  </si>
  <si>
    <t>140</t>
  </si>
  <si>
    <t>36</t>
  </si>
  <si>
    <t>998713102</t>
  </si>
  <si>
    <t>Přesun hmot tonážní pro izolace tepelné v objektech v přes 6 do 12 m</t>
  </si>
  <si>
    <t>-708277605</t>
  </si>
  <si>
    <t>Přesun hmot pro izolace tepelné stanovený z hmotnosti přesunovaného materiálu vodorovná dopravní vzdálenost do 50 m s užitím mechanizace v objektech výšky přes 6 m do 12 m</t>
  </si>
  <si>
    <t>https://podminky.urs.cz/item/CS_URS_2026_01/998713102</t>
  </si>
  <si>
    <t>721</t>
  </si>
  <si>
    <t>Zdravotechnika - vnitřní kanalizace</t>
  </si>
  <si>
    <t>37</t>
  </si>
  <si>
    <t>721233102.R02</t>
  </si>
  <si>
    <t>Střešní vtok polypropylen PP s asfaltovou manžetou nebo PVC přírubou pro ploché střechy svislý odtok DN 110 dle specifikace prvku 02</t>
  </si>
  <si>
    <t>2018110529</t>
  </si>
  <si>
    <t>Střešní vtoky (vpusti) polypropylenové (PP) pro ploché střechy s odtokem svislým standardní asfaltová manžeta nebo PVC příruba DN 110 dle specifikace prvku 02</t>
  </si>
  <si>
    <t>"02"5</t>
  </si>
  <si>
    <t>38</t>
  </si>
  <si>
    <t>998721212</t>
  </si>
  <si>
    <t>Přesun hmot procentní pro vnitřní kanalizaci s omezením mechanizace v objektech v přes 6 do 12 m</t>
  </si>
  <si>
    <t>%</t>
  </si>
  <si>
    <t>-752224977</t>
  </si>
  <si>
    <t>Přesun hmot pro vnitřní kanalizaci stanovený procentní sazbou (%) z ceny vodorovná dopravní vzdálenost do 50 m s omezením mechanizace v objektech výšky přes 6 do 12 m</t>
  </si>
  <si>
    <t>https://podminky.urs.cz/item/CS_URS_2026_01/998721212</t>
  </si>
  <si>
    <t>764</t>
  </si>
  <si>
    <t>Konstrukce klempířské</t>
  </si>
  <si>
    <t>39</t>
  </si>
  <si>
    <t>76400000.R03</t>
  </si>
  <si>
    <t>Výlez kopulový průhledný 90x90 cm - kompletní dodávka+montáž dle specifikace prvku 03</t>
  </si>
  <si>
    <t>978330571</t>
  </si>
  <si>
    <t>"03"1</t>
  </si>
  <si>
    <t>40</t>
  </si>
  <si>
    <t>76400000.R04</t>
  </si>
  <si>
    <t>Odvětrávací hlavice kanalizace DN125  - kompletní dodávka+montáž dle specifikace prvku 04</t>
  </si>
  <si>
    <t>-349705640</t>
  </si>
  <si>
    <t>Odvětrávací hlavice kanalizace DN125 - kompletní dodávka+montáž dle specifikace prvku 04</t>
  </si>
  <si>
    <t>"04"2</t>
  </si>
  <si>
    <t>41</t>
  </si>
  <si>
    <t>76400000.R05</t>
  </si>
  <si>
    <t>Odvětrávací hlavice kanalizace  DN160  - kompletní dodávka+montáž dle specifikace prvku 05</t>
  </si>
  <si>
    <t>1970452554</t>
  </si>
  <si>
    <t>Odvětrávací hlavice kanalizace DN160 - kompletní dodávka+montáž dle specifikace prvku 05</t>
  </si>
  <si>
    <t>"05"22</t>
  </si>
  <si>
    <t>42</t>
  </si>
  <si>
    <t>76400000.R06</t>
  </si>
  <si>
    <t>Oplechování bet.podstavy střešního výlezu a podstavy odvětrání  - kompletní dodávka+montáž dle specifikace prvku 06</t>
  </si>
  <si>
    <t>1315337185</t>
  </si>
  <si>
    <t>Oplechování bet.podstavy střešního výlezu a podstavy odvětrání - kompletní dodávka+montáž dle specifikace prvku 06</t>
  </si>
  <si>
    <t>"06"1</t>
  </si>
  <si>
    <t>43</t>
  </si>
  <si>
    <t>76400000.R07</t>
  </si>
  <si>
    <t>Dočasný odvětrávací komínek - kompletní dodávka+montáž dle specifikace prvku 07</t>
  </si>
  <si>
    <t>1143241833</t>
  </si>
  <si>
    <t>"07"28</t>
  </si>
  <si>
    <t>44</t>
  </si>
  <si>
    <t>76400000.R08</t>
  </si>
  <si>
    <t>Ukončující a lemovací plech RŠ 350 mm  - kompletní dodávka+montáž dle specifikace prvku 08</t>
  </si>
  <si>
    <t>-1515858413</t>
  </si>
  <si>
    <t>Ukončující a lemovací plech RŠ 350 mm - kompletní dodávka+montáž dle specifikace prvku 08</t>
  </si>
  <si>
    <t>"08"140</t>
  </si>
  <si>
    <t>45</t>
  </si>
  <si>
    <t>764002841</t>
  </si>
  <si>
    <t>Demontáž oplechování horních ploch zdí a nadezdívek do suti</t>
  </si>
  <si>
    <t>1629479038</t>
  </si>
  <si>
    <t>Demontáž klempířských konstrukcí oplechování horních ploch zdí a nadezdívek do suti</t>
  </si>
  <si>
    <t>https://podminky.urs.cz/item/CS_URS_2026_01/764002841</t>
  </si>
  <si>
    <t>"01"140</t>
  </si>
  <si>
    <t>46</t>
  </si>
  <si>
    <t>764215603</t>
  </si>
  <si>
    <t>Oplechování horních ploch a atik bez rohů z Pz plechu s povrch úpravou celoplošně lepené rš 250 mm</t>
  </si>
  <si>
    <t>1569699575</t>
  </si>
  <si>
    <t>Oplechování horních ploch zdí a nadezdívek (atik) z pozinkovaného plechu s povrchovou úpravou celoplošně lepené rš 250 mm</t>
  </si>
  <si>
    <t>https://podminky.urs.cz/item/CS_URS_2026_01/764215603</t>
  </si>
  <si>
    <t>"dle výpisu prvků"</t>
  </si>
  <si>
    <t>47</t>
  </si>
  <si>
    <t>998764312</t>
  </si>
  <si>
    <t>Přesun hmot procentní pro konstrukce klempířské ruční v objektech v přes 6 do 12 m</t>
  </si>
  <si>
    <t>-30519381</t>
  </si>
  <si>
    <t>Přesun hmot pro konstrukce klempířské stanovený procentní sazbou (%) z ceny vodorovná dopravní vzdálenost do 50 m ruční (bez užtití mechanizace) v objektech výšky přes 6 do 12 m</t>
  </si>
  <si>
    <t>https://podminky.urs.cz/item/CS_URS_2026_01/998764312</t>
  </si>
  <si>
    <t>HZS</t>
  </si>
  <si>
    <t>Hodinové zúčtovací sazby</t>
  </si>
  <si>
    <t>48</t>
  </si>
  <si>
    <t>HZS1292</t>
  </si>
  <si>
    <t>Hodinová zúčtovací sazba stavební dělník</t>
  </si>
  <si>
    <t>hod</t>
  </si>
  <si>
    <t>512</t>
  </si>
  <si>
    <t>2021552124</t>
  </si>
  <si>
    <t>Hodinové zúčtovací sazby profesí HSV zemní a pomocné práce stavební dělník</t>
  </si>
  <si>
    <t>https://podminky.urs.cz/item/CS_URS_2026_01/HZS1292</t>
  </si>
  <si>
    <t>"práce dle TZ a výkresů neobsažené v položkách"</t>
  </si>
  <si>
    <t>"dmtž dle výkr.č.I-01, bourání ( komínky, výlezy, oplechování), úklid, výpomoce atd."</t>
  </si>
  <si>
    <t>(7,5*2)*5</t>
  </si>
  <si>
    <t>49</t>
  </si>
  <si>
    <t>HZS2141</t>
  </si>
  <si>
    <t>Hodinová zúčtovací sazba pokrývač</t>
  </si>
  <si>
    <t>-1631378499</t>
  </si>
  <si>
    <t>Hodinové zúčtovací sazby profesí PSV provádění stavebních konstrukcí pokrývač</t>
  </si>
  <si>
    <t>https://podminky.urs.cz/item/CS_URS_2026_01/HZS2141</t>
  </si>
  <si>
    <t>"práce dle TZ a výkresů neobsažené  v položkách"</t>
  </si>
  <si>
    <t>"úpravy v místech hromosvodů"</t>
  </si>
  <si>
    <t>"oprava stávající krytiny - poškozených míst dle specifikace v TZ a ve skladbě"</t>
  </si>
  <si>
    <t>"výpln kaveren pěnou"</t>
  </si>
  <si>
    <t>"etapizace - provizorní propojení dle poznámky ve skladbách a TZ"</t>
  </si>
  <si>
    <t>"atd."</t>
  </si>
  <si>
    <t>"kalkulována každá etapa 3 dny"(7,5*2)*9</t>
  </si>
  <si>
    <t>1000.Rmatpok</t>
  </si>
  <si>
    <t>materiál pro HZS pokrývač</t>
  </si>
  <si>
    <t>1913880145</t>
  </si>
  <si>
    <t>"kalkulováno 50% z ceny hZS"1</t>
  </si>
  <si>
    <t>51</t>
  </si>
  <si>
    <t>HZS2231</t>
  </si>
  <si>
    <t>Hodinová zúčtovací sazba elektrikář</t>
  </si>
  <si>
    <t>-677337786</t>
  </si>
  <si>
    <t>Hodinové zúčtovací sazby profesí PSV provádění stavebních instalací elektrikář</t>
  </si>
  <si>
    <t>https://podminky.urs.cz/item/CS_URS_2026_01/HZS2231</t>
  </si>
  <si>
    <t>"hromosvod - dmtž+zpětná montáž+případná výměna poškozených částí  dle výkresu S.01"</t>
  </si>
  <si>
    <t>(7,5*2)*3</t>
  </si>
  <si>
    <t>52</t>
  </si>
  <si>
    <t>1000.Rmatel</t>
  </si>
  <si>
    <t>materiál pro HZS elektrikář (hromosvod)</t>
  </si>
  <si>
    <t>1036890519</t>
  </si>
  <si>
    <t>OST</t>
  </si>
  <si>
    <t>Ostatní</t>
  </si>
  <si>
    <t>53</t>
  </si>
  <si>
    <t>2000000.Rkotat</t>
  </si>
  <si>
    <t>Kotvení atikových tvárnic -  dle popisu a detailu ve výkrese</t>
  </si>
  <si>
    <t>262144</t>
  </si>
  <si>
    <t>1109339423</t>
  </si>
  <si>
    <t>Kotvení atikových tvárnic - dle popisu a detailu ve výkrese</t>
  </si>
  <si>
    <t>54</t>
  </si>
  <si>
    <t>1000000.Rspá</t>
  </si>
  <si>
    <t>Celoobvodové vytmelení spáry mezi kontaktním zateplením a ukončovacím plechem krytiny dle popisu ve výkrese</t>
  </si>
  <si>
    <t>1375825091</t>
  </si>
  <si>
    <t>55</t>
  </si>
  <si>
    <t>3000000.Rbod</t>
  </si>
  <si>
    <t>Dočasný kotvící bod -   dle popisu ve výkrese ( dodávka+mtž+dmtž)</t>
  </si>
  <si>
    <t>383655015</t>
  </si>
  <si>
    <t>Dočasný kotvící bod - dle popisu ve výkrese ( dodávka+mtž+dmtž)</t>
  </si>
  <si>
    <t>4000000.Rlano</t>
  </si>
  <si>
    <t>Montážní lano dočasné - dle popisu  ve výkrese (dodávka+mtž+dmtž)</t>
  </si>
  <si>
    <t>1046633607</t>
  </si>
  <si>
    <t>Montážní lano dočasné - dle popisu ve výkrese (dodávka+mtž+dmtž)</t>
  </si>
  <si>
    <t>119</t>
  </si>
  <si>
    <t>VON - Vedlejší a ostatní náklady</t>
  </si>
  <si>
    <t>VRN - Vedlejší rozpočtové náklady</t>
  </si>
  <si>
    <t xml:space="preserve">    VRN3 - Zařízení staveniště</t>
  </si>
  <si>
    <t>VRN</t>
  </si>
  <si>
    <t>Vedlejší rozpočtové náklady</t>
  </si>
  <si>
    <t>VRN3</t>
  </si>
  <si>
    <t>Zařízení staveniště</t>
  </si>
  <si>
    <t>030001000.1</t>
  </si>
  <si>
    <t xml:space="preserve">Zařízení staveniště (mobilní sklad+kancelář, mobilní WC, informační tabule, spotřeba energie pro ZS atd.)- po dobu stavby </t>
  </si>
  <si>
    <t>1024</t>
  </si>
  <si>
    <t>-974903107</t>
  </si>
  <si>
    <t>"2,5%"1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</si>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</sst>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712340831" TargetMode="External"/><Relationship Id="rId18" Type="http://schemas.openxmlformats.org/officeDocument/2006/relationships/hyperlink" Target="https://podminky.urs.cz/item/CS_URS_2026_01/712363545" TargetMode="External"/><Relationship Id="rId26" Type="http://schemas.openxmlformats.org/officeDocument/2006/relationships/hyperlink" Target="https://podminky.urs.cz/item/CS_URS_2026_01/998713102" TargetMode="External"/><Relationship Id="rId3" Type="http://schemas.openxmlformats.org/officeDocument/2006/relationships/hyperlink" Target="https://podminky.urs.cz/item/CS_URS_2026_01/946112817" TargetMode="External"/><Relationship Id="rId21" Type="http://schemas.openxmlformats.org/officeDocument/2006/relationships/hyperlink" Target="https://podminky.urs.cz/item/CS_URS_2026_01/712800841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https://podminky.urs.cz/item/CS_URS_2026_01/997013212" TargetMode="External"/><Relationship Id="rId12" Type="http://schemas.openxmlformats.org/officeDocument/2006/relationships/hyperlink" Target="https://podminky.urs.cz/item/CS_URS_2026_01/712331801" TargetMode="External"/><Relationship Id="rId17" Type="http://schemas.openxmlformats.org/officeDocument/2006/relationships/hyperlink" Target="https://podminky.urs.cz/item/CS_URS_2026_01/712363544.RS" TargetMode="External"/><Relationship Id="rId25" Type="http://schemas.openxmlformats.org/officeDocument/2006/relationships/hyperlink" Target="https://podminky.urs.cz/item/CS_URS_2026_01/713141853" TargetMode="External"/><Relationship Id="rId33" Type="http://schemas.openxmlformats.org/officeDocument/2006/relationships/hyperlink" Target="https://podminky.urs.cz/item/CS_URS_2026_01/HZS2231" TargetMode="External"/><Relationship Id="rId2" Type="http://schemas.openxmlformats.org/officeDocument/2006/relationships/hyperlink" Target="https://podminky.urs.cz/item/CS_URS_2026_01/946112217" TargetMode="External"/><Relationship Id="rId16" Type="http://schemas.openxmlformats.org/officeDocument/2006/relationships/hyperlink" Target="https://podminky.urs.cz/item/CS_URS_2026_01/712363034" TargetMode="External"/><Relationship Id="rId20" Type="http://schemas.openxmlformats.org/officeDocument/2006/relationships/hyperlink" Target="https://podminky.urs.cz/item/CS_URS_2026_01/712391172" TargetMode="External"/><Relationship Id="rId29" Type="http://schemas.openxmlformats.org/officeDocument/2006/relationships/hyperlink" Target="https://podminky.urs.cz/item/CS_URS_2026_01/764215603" TargetMode="External"/><Relationship Id="rId1" Type="http://schemas.openxmlformats.org/officeDocument/2006/relationships/hyperlink" Target="https://podminky.urs.cz/item/CS_URS_2026_01/946112117" TargetMode="External"/><Relationship Id="rId6" Type="http://schemas.openxmlformats.org/officeDocument/2006/relationships/hyperlink" Target="https://podminky.urs.cz/item/CS_URS_2026_01/997006519" TargetMode="External"/><Relationship Id="rId11" Type="http://schemas.openxmlformats.org/officeDocument/2006/relationships/hyperlink" Target="https://podminky.urs.cz/item/CS_URS_2026_01/997013814" TargetMode="External"/><Relationship Id="rId24" Type="http://schemas.openxmlformats.org/officeDocument/2006/relationships/hyperlink" Target="https://podminky.urs.cz/item/CS_URS_2026_01/713141263" TargetMode="External"/><Relationship Id="rId32" Type="http://schemas.openxmlformats.org/officeDocument/2006/relationships/hyperlink" Target="https://podminky.urs.cz/item/CS_URS_2026_01/HZS2141" TargetMode="External"/><Relationship Id="rId5" Type="http://schemas.openxmlformats.org/officeDocument/2006/relationships/hyperlink" Target="https://podminky.urs.cz/item/CS_URS_2026_01/997006511" TargetMode="External"/><Relationship Id="rId15" Type="http://schemas.openxmlformats.org/officeDocument/2006/relationships/hyperlink" Target="https://podminky.urs.cz/item/CS_URS_2026_01/712361803" TargetMode="External"/><Relationship Id="rId23" Type="http://schemas.openxmlformats.org/officeDocument/2006/relationships/hyperlink" Target="https://podminky.urs.cz/item/CS_URS_2026_01/713141137" TargetMode="External"/><Relationship Id="rId28" Type="http://schemas.openxmlformats.org/officeDocument/2006/relationships/hyperlink" Target="https://podminky.urs.cz/item/CS_URS_2026_01/764002841" TargetMode="External"/><Relationship Id="rId10" Type="http://schemas.openxmlformats.org/officeDocument/2006/relationships/hyperlink" Target="https://podminky.urs.cz/item/CS_URS_2026_01/997013631" TargetMode="External"/><Relationship Id="rId19" Type="http://schemas.openxmlformats.org/officeDocument/2006/relationships/hyperlink" Target="https://podminky.urs.cz/item/CS_URS_2026_01/712363546" TargetMode="External"/><Relationship Id="rId31" Type="http://schemas.openxmlformats.org/officeDocument/2006/relationships/hyperlink" Target="https://podminky.urs.cz/item/CS_URS_2026_01/HZS1292" TargetMode="External"/><Relationship Id="rId4" Type="http://schemas.openxmlformats.org/officeDocument/2006/relationships/hyperlink" Target="https://podminky.urs.cz/item/CS_URS_2026_01/961031411" TargetMode="External"/><Relationship Id="rId9" Type="http://schemas.openxmlformats.org/officeDocument/2006/relationships/hyperlink" Target="https://podminky.urs.cz/item/CS_URS_2026_01/997013321" TargetMode="External"/><Relationship Id="rId14" Type="http://schemas.openxmlformats.org/officeDocument/2006/relationships/hyperlink" Target="https://podminky.urs.cz/item/CS_URS_2026_01/712341559" TargetMode="External"/><Relationship Id="rId22" Type="http://schemas.openxmlformats.org/officeDocument/2006/relationships/hyperlink" Target="https://podminky.urs.cz/item/CS_URS_2026_01/998712112" TargetMode="External"/><Relationship Id="rId27" Type="http://schemas.openxmlformats.org/officeDocument/2006/relationships/hyperlink" Target="https://podminky.urs.cz/item/CS_URS_2026_01/998721212" TargetMode="External"/><Relationship Id="rId30" Type="http://schemas.openxmlformats.org/officeDocument/2006/relationships/hyperlink" Target="https://podminky.urs.cz/item/CS_URS_2026_01/998764312" TargetMode="External"/><Relationship Id="rId35" Type="http://schemas.openxmlformats.org/officeDocument/2006/relationships/drawing" Target="../drawings/drawing2.xml"/><Relationship Id="rId8" Type="http://schemas.openxmlformats.org/officeDocument/2006/relationships/hyperlink" Target="https://podminky.urs.cz/item/CS_URS_2026_01/9970133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>
      <selection activeCell="AC19" sqref="AC19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43" t="s">
        <v>14</v>
      </c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25"/>
      <c r="AQ5" s="25"/>
      <c r="AR5" s="23"/>
      <c r="BE5" s="340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5" t="s">
        <v>17</v>
      </c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25"/>
      <c r="AQ6" s="25"/>
      <c r="AR6" s="23"/>
      <c r="BE6" s="341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41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41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1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1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1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1"/>
      <c r="BS12" s="20" t="s">
        <v>6</v>
      </c>
    </row>
    <row r="13" spans="1:74" s="1" customFormat="1" ht="12" customHeight="1">
      <c r="B13" s="24"/>
      <c r="C13" s="25"/>
      <c r="D13" s="32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29</v>
      </c>
      <c r="AO13" s="25"/>
      <c r="AP13" s="25"/>
      <c r="AQ13" s="25"/>
      <c r="AR13" s="23"/>
      <c r="BE13" s="341"/>
      <c r="BS13" s="20" t="s">
        <v>6</v>
      </c>
    </row>
    <row r="14" spans="1:74" ht="12.75">
      <c r="B14" s="24"/>
      <c r="C14" s="25"/>
      <c r="D14" s="25"/>
      <c r="E14" s="346" t="s">
        <v>29</v>
      </c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2" t="s">
        <v>27</v>
      </c>
      <c r="AL14" s="25"/>
      <c r="AM14" s="25"/>
      <c r="AN14" s="34" t="s">
        <v>29</v>
      </c>
      <c r="AO14" s="25"/>
      <c r="AP14" s="25"/>
      <c r="AQ14" s="25"/>
      <c r="AR14" s="23"/>
      <c r="BE14" s="341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1"/>
      <c r="BS15" s="20" t="s">
        <v>4</v>
      </c>
    </row>
    <row r="16" spans="1:74" s="1" customFormat="1" ht="12" customHeight="1">
      <c r="B16" s="24"/>
      <c r="C16" s="25"/>
      <c r="D16" s="32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1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1"/>
      <c r="BS17" s="20" t="s">
        <v>31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1"/>
      <c r="BS18" s="20" t="s">
        <v>6</v>
      </c>
    </row>
    <row r="19" spans="1:71" s="1" customFormat="1" ht="12" customHeight="1">
      <c r="B19" s="24"/>
      <c r="C19" s="25"/>
      <c r="D19" s="32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1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1"/>
      <c r="BS20" s="20" t="s">
        <v>31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1"/>
    </row>
    <row r="22" spans="1:71" s="1" customFormat="1" ht="12" customHeight="1">
      <c r="B22" s="24"/>
      <c r="C22" s="25"/>
      <c r="D22" s="32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1"/>
    </row>
    <row r="23" spans="1:71" s="1" customFormat="1" ht="47.25" customHeight="1">
      <c r="B23" s="24"/>
      <c r="C23" s="25"/>
      <c r="D23" s="25"/>
      <c r="E23" s="348" t="s">
        <v>34</v>
      </c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25"/>
      <c r="AP23" s="25"/>
      <c r="AQ23" s="25"/>
      <c r="AR23" s="23"/>
      <c r="BE23" s="341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1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41"/>
    </row>
    <row r="26" spans="1:71" s="2" customFormat="1" ht="25.9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9">
        <f>ROUND(AG54,2)</f>
        <v>0</v>
      </c>
      <c r="AL26" s="350"/>
      <c r="AM26" s="350"/>
      <c r="AN26" s="350"/>
      <c r="AO26" s="350"/>
      <c r="AP26" s="39"/>
      <c r="AQ26" s="39"/>
      <c r="AR26" s="42"/>
      <c r="BE26" s="341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41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51" t="s">
        <v>36</v>
      </c>
      <c r="M28" s="351"/>
      <c r="N28" s="351"/>
      <c r="O28" s="351"/>
      <c r="P28" s="351"/>
      <c r="Q28" s="39"/>
      <c r="R28" s="39"/>
      <c r="S28" s="39"/>
      <c r="T28" s="39"/>
      <c r="U28" s="39"/>
      <c r="V28" s="39"/>
      <c r="W28" s="351" t="s">
        <v>37</v>
      </c>
      <c r="X28" s="351"/>
      <c r="Y28" s="351"/>
      <c r="Z28" s="351"/>
      <c r="AA28" s="351"/>
      <c r="AB28" s="351"/>
      <c r="AC28" s="351"/>
      <c r="AD28" s="351"/>
      <c r="AE28" s="351"/>
      <c r="AF28" s="39"/>
      <c r="AG28" s="39"/>
      <c r="AH28" s="39"/>
      <c r="AI28" s="39"/>
      <c r="AJ28" s="39"/>
      <c r="AK28" s="351" t="s">
        <v>38</v>
      </c>
      <c r="AL28" s="351"/>
      <c r="AM28" s="351"/>
      <c r="AN28" s="351"/>
      <c r="AO28" s="351"/>
      <c r="AP28" s="39"/>
      <c r="AQ28" s="39"/>
      <c r="AR28" s="42"/>
      <c r="BE28" s="341"/>
    </row>
    <row r="29" spans="1:71" s="3" customFormat="1" ht="14.45" customHeight="1">
      <c r="B29" s="43"/>
      <c r="C29" s="44"/>
      <c r="D29" s="32" t="s">
        <v>39</v>
      </c>
      <c r="E29" s="44"/>
      <c r="F29" s="32" t="s">
        <v>40</v>
      </c>
      <c r="G29" s="44"/>
      <c r="H29" s="44"/>
      <c r="I29" s="44"/>
      <c r="J29" s="44"/>
      <c r="K29" s="44"/>
      <c r="L29" s="354">
        <v>0.21</v>
      </c>
      <c r="M29" s="353"/>
      <c r="N29" s="353"/>
      <c r="O29" s="353"/>
      <c r="P29" s="353"/>
      <c r="Q29" s="44"/>
      <c r="R29" s="44"/>
      <c r="S29" s="44"/>
      <c r="T29" s="44"/>
      <c r="U29" s="44"/>
      <c r="V29" s="44"/>
      <c r="W29" s="352">
        <f>ROUND(AZ54, 2)</f>
        <v>0</v>
      </c>
      <c r="X29" s="353"/>
      <c r="Y29" s="353"/>
      <c r="Z29" s="353"/>
      <c r="AA29" s="353"/>
      <c r="AB29" s="353"/>
      <c r="AC29" s="353"/>
      <c r="AD29" s="353"/>
      <c r="AE29" s="353"/>
      <c r="AF29" s="44"/>
      <c r="AG29" s="44"/>
      <c r="AH29" s="44"/>
      <c r="AI29" s="44"/>
      <c r="AJ29" s="44"/>
      <c r="AK29" s="352">
        <f>ROUND(AV54, 2)</f>
        <v>0</v>
      </c>
      <c r="AL29" s="353"/>
      <c r="AM29" s="353"/>
      <c r="AN29" s="353"/>
      <c r="AO29" s="353"/>
      <c r="AP29" s="44"/>
      <c r="AQ29" s="44"/>
      <c r="AR29" s="45"/>
      <c r="BE29" s="342"/>
    </row>
    <row r="30" spans="1:71" s="3" customFormat="1" ht="14.45" customHeight="1">
      <c r="B30" s="43"/>
      <c r="C30" s="44"/>
      <c r="D30" s="44"/>
      <c r="E30" s="44"/>
      <c r="F30" s="32" t="s">
        <v>41</v>
      </c>
      <c r="G30" s="44"/>
      <c r="H30" s="44"/>
      <c r="I30" s="44"/>
      <c r="J30" s="44"/>
      <c r="K30" s="44"/>
      <c r="L30" s="354">
        <v>0.12</v>
      </c>
      <c r="M30" s="353"/>
      <c r="N30" s="353"/>
      <c r="O30" s="353"/>
      <c r="P30" s="353"/>
      <c r="Q30" s="44"/>
      <c r="R30" s="44"/>
      <c r="S30" s="44"/>
      <c r="T30" s="44"/>
      <c r="U30" s="44"/>
      <c r="V30" s="44"/>
      <c r="W30" s="352">
        <f>ROUND(BA54, 2)</f>
        <v>0</v>
      </c>
      <c r="X30" s="353"/>
      <c r="Y30" s="353"/>
      <c r="Z30" s="353"/>
      <c r="AA30" s="353"/>
      <c r="AB30" s="353"/>
      <c r="AC30" s="353"/>
      <c r="AD30" s="353"/>
      <c r="AE30" s="353"/>
      <c r="AF30" s="44"/>
      <c r="AG30" s="44"/>
      <c r="AH30" s="44"/>
      <c r="AI30" s="44"/>
      <c r="AJ30" s="44"/>
      <c r="AK30" s="352">
        <f>ROUND(AW54, 2)</f>
        <v>0</v>
      </c>
      <c r="AL30" s="353"/>
      <c r="AM30" s="353"/>
      <c r="AN30" s="353"/>
      <c r="AO30" s="353"/>
      <c r="AP30" s="44"/>
      <c r="AQ30" s="44"/>
      <c r="AR30" s="45"/>
      <c r="BE30" s="342"/>
    </row>
    <row r="31" spans="1:71" s="3" customFormat="1" ht="14.45" hidden="1" customHeight="1">
      <c r="B31" s="43"/>
      <c r="C31" s="44"/>
      <c r="D31" s="44"/>
      <c r="E31" s="44"/>
      <c r="F31" s="32" t="s">
        <v>42</v>
      </c>
      <c r="G31" s="44"/>
      <c r="H31" s="44"/>
      <c r="I31" s="44"/>
      <c r="J31" s="44"/>
      <c r="K31" s="44"/>
      <c r="L31" s="354">
        <v>0.21</v>
      </c>
      <c r="M31" s="353"/>
      <c r="N31" s="353"/>
      <c r="O31" s="353"/>
      <c r="P31" s="353"/>
      <c r="Q31" s="44"/>
      <c r="R31" s="44"/>
      <c r="S31" s="44"/>
      <c r="T31" s="44"/>
      <c r="U31" s="44"/>
      <c r="V31" s="44"/>
      <c r="W31" s="352">
        <f>ROUND(BB54, 2)</f>
        <v>0</v>
      </c>
      <c r="X31" s="353"/>
      <c r="Y31" s="353"/>
      <c r="Z31" s="353"/>
      <c r="AA31" s="353"/>
      <c r="AB31" s="353"/>
      <c r="AC31" s="353"/>
      <c r="AD31" s="353"/>
      <c r="AE31" s="353"/>
      <c r="AF31" s="44"/>
      <c r="AG31" s="44"/>
      <c r="AH31" s="44"/>
      <c r="AI31" s="44"/>
      <c r="AJ31" s="44"/>
      <c r="AK31" s="352">
        <v>0</v>
      </c>
      <c r="AL31" s="353"/>
      <c r="AM31" s="353"/>
      <c r="AN31" s="353"/>
      <c r="AO31" s="353"/>
      <c r="AP31" s="44"/>
      <c r="AQ31" s="44"/>
      <c r="AR31" s="45"/>
      <c r="BE31" s="342"/>
    </row>
    <row r="32" spans="1:71" s="3" customFormat="1" ht="14.45" hidden="1" customHeight="1">
      <c r="B32" s="43"/>
      <c r="C32" s="44"/>
      <c r="D32" s="44"/>
      <c r="E32" s="44"/>
      <c r="F32" s="32" t="s">
        <v>43</v>
      </c>
      <c r="G32" s="44"/>
      <c r="H32" s="44"/>
      <c r="I32" s="44"/>
      <c r="J32" s="44"/>
      <c r="K32" s="44"/>
      <c r="L32" s="354">
        <v>0.12</v>
      </c>
      <c r="M32" s="353"/>
      <c r="N32" s="353"/>
      <c r="O32" s="353"/>
      <c r="P32" s="353"/>
      <c r="Q32" s="44"/>
      <c r="R32" s="44"/>
      <c r="S32" s="44"/>
      <c r="T32" s="44"/>
      <c r="U32" s="44"/>
      <c r="V32" s="44"/>
      <c r="W32" s="352">
        <f>ROUND(BC54, 2)</f>
        <v>0</v>
      </c>
      <c r="X32" s="353"/>
      <c r="Y32" s="353"/>
      <c r="Z32" s="353"/>
      <c r="AA32" s="353"/>
      <c r="AB32" s="353"/>
      <c r="AC32" s="353"/>
      <c r="AD32" s="353"/>
      <c r="AE32" s="353"/>
      <c r="AF32" s="44"/>
      <c r="AG32" s="44"/>
      <c r="AH32" s="44"/>
      <c r="AI32" s="44"/>
      <c r="AJ32" s="44"/>
      <c r="AK32" s="352">
        <v>0</v>
      </c>
      <c r="AL32" s="353"/>
      <c r="AM32" s="353"/>
      <c r="AN32" s="353"/>
      <c r="AO32" s="353"/>
      <c r="AP32" s="44"/>
      <c r="AQ32" s="44"/>
      <c r="AR32" s="45"/>
      <c r="BE32" s="342"/>
    </row>
    <row r="33" spans="1:57" s="3" customFormat="1" ht="14.45" hidden="1" customHeight="1">
      <c r="B33" s="43"/>
      <c r="C33" s="44"/>
      <c r="D33" s="44"/>
      <c r="E33" s="44"/>
      <c r="F33" s="32" t="s">
        <v>44</v>
      </c>
      <c r="G33" s="44"/>
      <c r="H33" s="44"/>
      <c r="I33" s="44"/>
      <c r="J33" s="44"/>
      <c r="K33" s="44"/>
      <c r="L33" s="354">
        <v>0</v>
      </c>
      <c r="M33" s="353"/>
      <c r="N33" s="353"/>
      <c r="O33" s="353"/>
      <c r="P33" s="353"/>
      <c r="Q33" s="44"/>
      <c r="R33" s="44"/>
      <c r="S33" s="44"/>
      <c r="T33" s="44"/>
      <c r="U33" s="44"/>
      <c r="V33" s="44"/>
      <c r="W33" s="352">
        <f>ROUND(BD54, 2)</f>
        <v>0</v>
      </c>
      <c r="X33" s="353"/>
      <c r="Y33" s="353"/>
      <c r="Z33" s="353"/>
      <c r="AA33" s="353"/>
      <c r="AB33" s="353"/>
      <c r="AC33" s="353"/>
      <c r="AD33" s="353"/>
      <c r="AE33" s="353"/>
      <c r="AF33" s="44"/>
      <c r="AG33" s="44"/>
      <c r="AH33" s="44"/>
      <c r="AI33" s="44"/>
      <c r="AJ33" s="44"/>
      <c r="AK33" s="352">
        <v>0</v>
      </c>
      <c r="AL33" s="353"/>
      <c r="AM33" s="353"/>
      <c r="AN33" s="353"/>
      <c r="AO33" s="353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45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46</v>
      </c>
      <c r="U35" s="48"/>
      <c r="V35" s="48"/>
      <c r="W35" s="48"/>
      <c r="X35" s="355" t="s">
        <v>47</v>
      </c>
      <c r="Y35" s="356"/>
      <c r="Z35" s="356"/>
      <c r="AA35" s="356"/>
      <c r="AB35" s="356"/>
      <c r="AC35" s="48"/>
      <c r="AD35" s="48"/>
      <c r="AE35" s="48"/>
      <c r="AF35" s="48"/>
      <c r="AG35" s="48"/>
      <c r="AH35" s="48"/>
      <c r="AI35" s="48"/>
      <c r="AJ35" s="48"/>
      <c r="AK35" s="357">
        <f>SUM(AK26:AK33)</f>
        <v>0</v>
      </c>
      <c r="AL35" s="356"/>
      <c r="AM35" s="356"/>
      <c r="AN35" s="356"/>
      <c r="AO35" s="358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072026_RZP_R2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9" t="str">
        <f>K6</f>
        <v>MŠ Sněženka Frýdek Místek, ul. Sv.Čecha 170 - oprava střešní krytiny</v>
      </c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61" t="str">
        <f>IF(AN8= "","",AN8)</f>
        <v>17. 4. 2026</v>
      </c>
      <c r="AN47" s="361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30</v>
      </c>
      <c r="AJ49" s="39"/>
      <c r="AK49" s="39"/>
      <c r="AL49" s="39"/>
      <c r="AM49" s="362" t="str">
        <f>IF(E17="","",E17)</f>
        <v xml:space="preserve"> </v>
      </c>
      <c r="AN49" s="363"/>
      <c r="AO49" s="363"/>
      <c r="AP49" s="363"/>
      <c r="AQ49" s="39"/>
      <c r="AR49" s="42"/>
      <c r="AS49" s="364" t="s">
        <v>49</v>
      </c>
      <c r="AT49" s="365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28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32</v>
      </c>
      <c r="AJ50" s="39"/>
      <c r="AK50" s="39"/>
      <c r="AL50" s="39"/>
      <c r="AM50" s="362" t="str">
        <f>IF(E20="","",E20)</f>
        <v xml:space="preserve"> </v>
      </c>
      <c r="AN50" s="363"/>
      <c r="AO50" s="363"/>
      <c r="AP50" s="363"/>
      <c r="AQ50" s="39"/>
      <c r="AR50" s="42"/>
      <c r="AS50" s="366"/>
      <c r="AT50" s="367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8"/>
      <c r="AT51" s="369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70" t="s">
        <v>50</v>
      </c>
      <c r="D52" s="371"/>
      <c r="E52" s="371"/>
      <c r="F52" s="371"/>
      <c r="G52" s="371"/>
      <c r="H52" s="69"/>
      <c r="I52" s="372" t="s">
        <v>51</v>
      </c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3" t="s">
        <v>52</v>
      </c>
      <c r="AH52" s="371"/>
      <c r="AI52" s="371"/>
      <c r="AJ52" s="371"/>
      <c r="AK52" s="371"/>
      <c r="AL52" s="371"/>
      <c r="AM52" s="371"/>
      <c r="AN52" s="372" t="s">
        <v>53</v>
      </c>
      <c r="AO52" s="371"/>
      <c r="AP52" s="371"/>
      <c r="AQ52" s="70" t="s">
        <v>54</v>
      </c>
      <c r="AR52" s="42"/>
      <c r="AS52" s="71" t="s">
        <v>55</v>
      </c>
      <c r="AT52" s="72" t="s">
        <v>56</v>
      </c>
      <c r="AU52" s="72" t="s">
        <v>57</v>
      </c>
      <c r="AV52" s="72" t="s">
        <v>58</v>
      </c>
      <c r="AW52" s="72" t="s">
        <v>59</v>
      </c>
      <c r="AX52" s="72" t="s">
        <v>60</v>
      </c>
      <c r="AY52" s="72" t="s">
        <v>61</v>
      </c>
      <c r="AZ52" s="72" t="s">
        <v>62</v>
      </c>
      <c r="BA52" s="72" t="s">
        <v>63</v>
      </c>
      <c r="BB52" s="72" t="s">
        <v>64</v>
      </c>
      <c r="BC52" s="72" t="s">
        <v>65</v>
      </c>
      <c r="BD52" s="73" t="s">
        <v>66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67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7">
        <f>ROUND(SUM(AG55:AG56),2)</f>
        <v>0</v>
      </c>
      <c r="AH54" s="377"/>
      <c r="AI54" s="377"/>
      <c r="AJ54" s="377"/>
      <c r="AK54" s="377"/>
      <c r="AL54" s="377"/>
      <c r="AM54" s="377"/>
      <c r="AN54" s="378">
        <f>SUM(AG54,AT54)</f>
        <v>0</v>
      </c>
      <c r="AO54" s="378"/>
      <c r="AP54" s="378"/>
      <c r="AQ54" s="81" t="s">
        <v>19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68</v>
      </c>
      <c r="BT54" s="87" t="s">
        <v>69</v>
      </c>
      <c r="BU54" s="88" t="s">
        <v>70</v>
      </c>
      <c r="BV54" s="87" t="s">
        <v>71</v>
      </c>
      <c r="BW54" s="87" t="s">
        <v>5</v>
      </c>
      <c r="BX54" s="87" t="s">
        <v>72</v>
      </c>
      <c r="CL54" s="87" t="s">
        <v>19</v>
      </c>
    </row>
    <row r="55" spans="1:91" s="7" customFormat="1" ht="16.5" customHeight="1">
      <c r="A55" s="89" t="s">
        <v>73</v>
      </c>
      <c r="B55" s="90"/>
      <c r="C55" s="91"/>
      <c r="D55" s="376" t="s">
        <v>74</v>
      </c>
      <c r="E55" s="376"/>
      <c r="F55" s="376"/>
      <c r="G55" s="376"/>
      <c r="H55" s="376"/>
      <c r="I55" s="92"/>
      <c r="J55" s="376" t="s">
        <v>75</v>
      </c>
      <c r="K55" s="376"/>
      <c r="L55" s="376"/>
      <c r="M55" s="376"/>
      <c r="N55" s="376"/>
      <c r="O55" s="376"/>
      <c r="P55" s="376"/>
      <c r="Q55" s="376"/>
      <c r="R55" s="376"/>
      <c r="S55" s="376"/>
      <c r="T55" s="376"/>
      <c r="U55" s="376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4">
        <f>'D.1.1 - ASŘ'!J30</f>
        <v>0</v>
      </c>
      <c r="AH55" s="375"/>
      <c r="AI55" s="375"/>
      <c r="AJ55" s="375"/>
      <c r="AK55" s="375"/>
      <c r="AL55" s="375"/>
      <c r="AM55" s="375"/>
      <c r="AN55" s="374">
        <f>SUM(AG55,AT55)</f>
        <v>0</v>
      </c>
      <c r="AO55" s="375"/>
      <c r="AP55" s="375"/>
      <c r="AQ55" s="93" t="s">
        <v>76</v>
      </c>
      <c r="AR55" s="94"/>
      <c r="AS55" s="95">
        <v>0</v>
      </c>
      <c r="AT55" s="96">
        <f>ROUND(SUM(AV55:AW55),2)</f>
        <v>0</v>
      </c>
      <c r="AU55" s="97">
        <f>'D.1.1 - ASŘ'!P91</f>
        <v>0</v>
      </c>
      <c r="AV55" s="96">
        <f>'D.1.1 - ASŘ'!J33</f>
        <v>0</v>
      </c>
      <c r="AW55" s="96">
        <f>'D.1.1 - ASŘ'!J34</f>
        <v>0</v>
      </c>
      <c r="AX55" s="96">
        <f>'D.1.1 - ASŘ'!J35</f>
        <v>0</v>
      </c>
      <c r="AY55" s="96">
        <f>'D.1.1 - ASŘ'!J36</f>
        <v>0</v>
      </c>
      <c r="AZ55" s="96">
        <f>'D.1.1 - ASŘ'!F33</f>
        <v>0</v>
      </c>
      <c r="BA55" s="96">
        <f>'D.1.1 - ASŘ'!F34</f>
        <v>0</v>
      </c>
      <c r="BB55" s="96">
        <f>'D.1.1 - ASŘ'!F35</f>
        <v>0</v>
      </c>
      <c r="BC55" s="96">
        <f>'D.1.1 - ASŘ'!F36</f>
        <v>0</v>
      </c>
      <c r="BD55" s="98">
        <f>'D.1.1 - ASŘ'!F37</f>
        <v>0</v>
      </c>
      <c r="BT55" s="99" t="s">
        <v>77</v>
      </c>
      <c r="BV55" s="99" t="s">
        <v>71</v>
      </c>
      <c r="BW55" s="99" t="s">
        <v>78</v>
      </c>
      <c r="BX55" s="99" t="s">
        <v>5</v>
      </c>
      <c r="CL55" s="99" t="s">
        <v>19</v>
      </c>
      <c r="CM55" s="99" t="s">
        <v>79</v>
      </c>
    </row>
    <row r="56" spans="1:91" s="7" customFormat="1" ht="16.5" customHeight="1">
      <c r="A56" s="89" t="s">
        <v>73</v>
      </c>
      <c r="B56" s="90"/>
      <c r="C56" s="91"/>
      <c r="D56" s="376" t="s">
        <v>80</v>
      </c>
      <c r="E56" s="376"/>
      <c r="F56" s="376"/>
      <c r="G56" s="376"/>
      <c r="H56" s="376"/>
      <c r="I56" s="92"/>
      <c r="J56" s="376" t="s">
        <v>81</v>
      </c>
      <c r="K56" s="376"/>
      <c r="L56" s="376"/>
      <c r="M56" s="376"/>
      <c r="N56" s="376"/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4">
        <f>'VON - Vedlejší a ostatní ...'!J30</f>
        <v>0</v>
      </c>
      <c r="AH56" s="375"/>
      <c r="AI56" s="375"/>
      <c r="AJ56" s="375"/>
      <c r="AK56" s="375"/>
      <c r="AL56" s="375"/>
      <c r="AM56" s="375"/>
      <c r="AN56" s="374">
        <f>SUM(AG56,AT56)</f>
        <v>0</v>
      </c>
      <c r="AO56" s="375"/>
      <c r="AP56" s="375"/>
      <c r="AQ56" s="93" t="s">
        <v>80</v>
      </c>
      <c r="AR56" s="94"/>
      <c r="AS56" s="100">
        <v>0</v>
      </c>
      <c r="AT56" s="101">
        <f>ROUND(SUM(AV56:AW56),2)</f>
        <v>0</v>
      </c>
      <c r="AU56" s="102">
        <f>'VON - Vedlejší a ostatní ...'!P81</f>
        <v>0</v>
      </c>
      <c r="AV56" s="101">
        <f>'VON - Vedlejší a ostatní ...'!J33</f>
        <v>0</v>
      </c>
      <c r="AW56" s="101">
        <f>'VON - Vedlejší a ostatní ...'!J34</f>
        <v>0</v>
      </c>
      <c r="AX56" s="101">
        <f>'VON - Vedlejší a ostatní ...'!J35</f>
        <v>0</v>
      </c>
      <c r="AY56" s="101">
        <f>'VON - Vedlejší a ostatní ...'!J36</f>
        <v>0</v>
      </c>
      <c r="AZ56" s="101">
        <f>'VON - Vedlejší a ostatní ...'!F33</f>
        <v>0</v>
      </c>
      <c r="BA56" s="101">
        <f>'VON - Vedlejší a ostatní ...'!F34</f>
        <v>0</v>
      </c>
      <c r="BB56" s="101">
        <f>'VON - Vedlejší a ostatní ...'!F35</f>
        <v>0</v>
      </c>
      <c r="BC56" s="101">
        <f>'VON - Vedlejší a ostatní ...'!F36</f>
        <v>0</v>
      </c>
      <c r="BD56" s="103">
        <f>'VON - Vedlejší a ostatní ...'!F37</f>
        <v>0</v>
      </c>
      <c r="BT56" s="99" t="s">
        <v>77</v>
      </c>
      <c r="BV56" s="99" t="s">
        <v>71</v>
      </c>
      <c r="BW56" s="99" t="s">
        <v>82</v>
      </c>
      <c r="BX56" s="99" t="s">
        <v>5</v>
      </c>
      <c r="CL56" s="99" t="s">
        <v>19</v>
      </c>
      <c r="CM56" s="99" t="s">
        <v>79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xTOKrgy3TCTXTsXeiIUhMRatIXcYFcHEtlP1VvhjY1sE7O3YIH7OMKkbQZakfvT0omUsHFPswWtzGnzWQuyyqA==" saltValue="pSJswTFB7OSDDyYHwMnUiMfcHnY74JJreM/S5DA+p5qqY4EyIdM/k9zu/Pvpmvc5dPgWVqMEjOUUaVKAh6f0l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.1.1 - ASŘ'!C2" display="/"/>
    <hyperlink ref="A56" location="'VON - Vedlejší a ostatní ...'!C2" display="/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AT2" s="20" t="s">
        <v>78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79</v>
      </c>
    </row>
    <row r="4" spans="1:46" s="1" customFormat="1" ht="24.95" customHeight="1">
      <c r="B4" s="23"/>
      <c r="D4" s="106" t="s">
        <v>83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0" t="str">
        <f>'Rekapitulace stavby'!K6</f>
        <v>MŠ Sněženka Frýdek Místek, ul. Sv.Čecha 170 - oprava střešní krytiny</v>
      </c>
      <c r="F7" s="381"/>
      <c r="G7" s="381"/>
      <c r="H7" s="381"/>
      <c r="L7" s="23"/>
    </row>
    <row r="8" spans="1:46" s="2" customFormat="1" ht="12" customHeight="1">
      <c r="A8" s="37"/>
      <c r="B8" s="42"/>
      <c r="C8" s="37"/>
      <c r="D8" s="108" t="s">
        <v>84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2" t="s">
        <v>85</v>
      </c>
      <c r="F9" s="383"/>
      <c r="G9" s="383"/>
      <c r="H9" s="383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17. 4. 2026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22</v>
      </c>
      <c r="F15" s="37"/>
      <c r="G15" s="37"/>
      <c r="H15" s="37"/>
      <c r="I15" s="108" t="s">
        <v>27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4" t="str">
        <f>'Rekapitulace stavby'!E14</f>
        <v>Vyplň údaj</v>
      </c>
      <c r="F18" s="385"/>
      <c r="G18" s="385"/>
      <c r="H18" s="385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22</v>
      </c>
      <c r="F21" s="37"/>
      <c r="G21" s="37"/>
      <c r="H21" s="37"/>
      <c r="I21" s="108" t="s">
        <v>27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32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22</v>
      </c>
      <c r="F24" s="37"/>
      <c r="G24" s="37"/>
      <c r="H24" s="37"/>
      <c r="I24" s="108" t="s">
        <v>27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33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6" t="s">
        <v>19</v>
      </c>
      <c r="F27" s="386"/>
      <c r="G27" s="386"/>
      <c r="H27" s="38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35</v>
      </c>
      <c r="E30" s="37"/>
      <c r="F30" s="37"/>
      <c r="G30" s="37"/>
      <c r="H30" s="37"/>
      <c r="I30" s="37"/>
      <c r="J30" s="117">
        <f>ROUND(J91,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37</v>
      </c>
      <c r="G32" s="37"/>
      <c r="H32" s="37"/>
      <c r="I32" s="118" t="s">
        <v>36</v>
      </c>
      <c r="J32" s="118" t="s">
        <v>38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39</v>
      </c>
      <c r="E33" s="108" t="s">
        <v>40</v>
      </c>
      <c r="F33" s="120">
        <f>ROUND((SUM(BE91:BE398)),  2)</f>
        <v>0</v>
      </c>
      <c r="G33" s="37"/>
      <c r="H33" s="37"/>
      <c r="I33" s="121">
        <v>0.21</v>
      </c>
      <c r="J33" s="120">
        <f>ROUND(((SUM(BE91:BE398))*I33),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41</v>
      </c>
      <c r="F34" s="120">
        <f>ROUND((SUM(BF91:BF398)),  2)</f>
        <v>0</v>
      </c>
      <c r="G34" s="37"/>
      <c r="H34" s="37"/>
      <c r="I34" s="121">
        <v>0.12</v>
      </c>
      <c r="J34" s="120">
        <f>ROUND(((SUM(BF91:BF398))*I34),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42</v>
      </c>
      <c r="F35" s="120">
        <f>ROUND((SUM(BG91:BG398)),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43</v>
      </c>
      <c r="F36" s="120">
        <f>ROUND((SUM(BH91:BH398)),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44</v>
      </c>
      <c r="F37" s="120">
        <f>ROUND((SUM(BI91:BI398)),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86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7" t="str">
        <f>E7</f>
        <v>MŠ Sněženka Frýdek Místek, ul. Sv.Čecha 170 - oprava střešní krytiny</v>
      </c>
      <c r="F48" s="388"/>
      <c r="G48" s="388"/>
      <c r="H48" s="388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84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9" t="str">
        <f>E9</f>
        <v>D.1.1 - ASŘ</v>
      </c>
      <c r="F50" s="389"/>
      <c r="G50" s="389"/>
      <c r="H50" s="389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17. 4. 2026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 xml:space="preserve"> 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32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87</v>
      </c>
      <c r="D57" s="134"/>
      <c r="E57" s="134"/>
      <c r="F57" s="134"/>
      <c r="G57" s="134"/>
      <c r="H57" s="134"/>
      <c r="I57" s="134"/>
      <c r="J57" s="135" t="s">
        <v>88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67</v>
      </c>
      <c r="D59" s="39"/>
      <c r="E59" s="39"/>
      <c r="F59" s="39"/>
      <c r="G59" s="39"/>
      <c r="H59" s="39"/>
      <c r="I59" s="39"/>
      <c r="J59" s="80">
        <f>J91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89</v>
      </c>
    </row>
    <row r="60" spans="1:47" s="9" customFormat="1" ht="24.95" customHeight="1">
      <c r="B60" s="137"/>
      <c r="C60" s="138"/>
      <c r="D60" s="139" t="s">
        <v>90</v>
      </c>
      <c r="E60" s="140"/>
      <c r="F60" s="140"/>
      <c r="G60" s="140"/>
      <c r="H60" s="140"/>
      <c r="I60" s="140"/>
      <c r="J60" s="141">
        <f>J92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91</v>
      </c>
      <c r="E61" s="146"/>
      <c r="F61" s="146"/>
      <c r="G61" s="146"/>
      <c r="H61" s="146"/>
      <c r="I61" s="146"/>
      <c r="J61" s="147">
        <f>J93</f>
        <v>0</v>
      </c>
      <c r="K61" s="144"/>
      <c r="L61" s="148"/>
    </row>
    <row r="62" spans="1:47" s="10" customFormat="1" ht="14.85" customHeight="1">
      <c r="B62" s="143"/>
      <c r="C62" s="144"/>
      <c r="D62" s="145" t="s">
        <v>92</v>
      </c>
      <c r="E62" s="146"/>
      <c r="F62" s="146"/>
      <c r="G62" s="146"/>
      <c r="H62" s="146"/>
      <c r="I62" s="146"/>
      <c r="J62" s="147">
        <f>J94</f>
        <v>0</v>
      </c>
      <c r="K62" s="144"/>
      <c r="L62" s="148"/>
    </row>
    <row r="63" spans="1:47" s="10" customFormat="1" ht="14.85" customHeight="1">
      <c r="B63" s="143"/>
      <c r="C63" s="144"/>
      <c r="D63" s="145" t="s">
        <v>93</v>
      </c>
      <c r="E63" s="146"/>
      <c r="F63" s="146"/>
      <c r="G63" s="146"/>
      <c r="H63" s="146"/>
      <c r="I63" s="146"/>
      <c r="J63" s="147">
        <f>J109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94</v>
      </c>
      <c r="E64" s="146"/>
      <c r="F64" s="146"/>
      <c r="G64" s="146"/>
      <c r="H64" s="146"/>
      <c r="I64" s="146"/>
      <c r="J64" s="147">
        <f>J117</f>
        <v>0</v>
      </c>
      <c r="K64" s="144"/>
      <c r="L64" s="148"/>
    </row>
    <row r="65" spans="1:31" s="9" customFormat="1" ht="24.95" customHeight="1">
      <c r="B65" s="137"/>
      <c r="C65" s="138"/>
      <c r="D65" s="139" t="s">
        <v>95</v>
      </c>
      <c r="E65" s="140"/>
      <c r="F65" s="140"/>
      <c r="G65" s="140"/>
      <c r="H65" s="140"/>
      <c r="I65" s="140"/>
      <c r="J65" s="141">
        <f>J154</f>
        <v>0</v>
      </c>
      <c r="K65" s="138"/>
      <c r="L65" s="142"/>
    </row>
    <row r="66" spans="1:31" s="10" customFormat="1" ht="19.899999999999999" customHeight="1">
      <c r="B66" s="143"/>
      <c r="C66" s="144"/>
      <c r="D66" s="145" t="s">
        <v>96</v>
      </c>
      <c r="E66" s="146"/>
      <c r="F66" s="146"/>
      <c r="G66" s="146"/>
      <c r="H66" s="146"/>
      <c r="I66" s="146"/>
      <c r="J66" s="147">
        <f>J155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97</v>
      </c>
      <c r="E67" s="146"/>
      <c r="F67" s="146"/>
      <c r="G67" s="146"/>
      <c r="H67" s="146"/>
      <c r="I67" s="146"/>
      <c r="J67" s="147">
        <f>J260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98</v>
      </c>
      <c r="E68" s="146"/>
      <c r="F68" s="146"/>
      <c r="G68" s="146"/>
      <c r="H68" s="146"/>
      <c r="I68" s="146"/>
      <c r="J68" s="147">
        <f>J298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99</v>
      </c>
      <c r="E69" s="146"/>
      <c r="F69" s="146"/>
      <c r="G69" s="146"/>
      <c r="H69" s="146"/>
      <c r="I69" s="146"/>
      <c r="J69" s="147">
        <f>J306</f>
        <v>0</v>
      </c>
      <c r="K69" s="144"/>
      <c r="L69" s="148"/>
    </row>
    <row r="70" spans="1:31" s="9" customFormat="1" ht="24.95" customHeight="1">
      <c r="B70" s="137"/>
      <c r="C70" s="138"/>
      <c r="D70" s="139" t="s">
        <v>100</v>
      </c>
      <c r="E70" s="140"/>
      <c r="F70" s="140"/>
      <c r="G70" s="140"/>
      <c r="H70" s="140"/>
      <c r="I70" s="140"/>
      <c r="J70" s="141">
        <f>J348</f>
        <v>0</v>
      </c>
      <c r="K70" s="138"/>
      <c r="L70" s="142"/>
    </row>
    <row r="71" spans="1:31" s="9" customFormat="1" ht="24.95" customHeight="1">
      <c r="B71" s="137"/>
      <c r="C71" s="138"/>
      <c r="D71" s="139" t="s">
        <v>101</v>
      </c>
      <c r="E71" s="140"/>
      <c r="F71" s="140"/>
      <c r="G71" s="140"/>
      <c r="H71" s="140"/>
      <c r="I71" s="140"/>
      <c r="J71" s="141">
        <f>J382</f>
        <v>0</v>
      </c>
      <c r="K71" s="138"/>
      <c r="L71" s="142"/>
    </row>
    <row r="72" spans="1:31" s="2" customFormat="1" ht="21.7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>
      <c r="A78" s="37"/>
      <c r="B78" s="38"/>
      <c r="C78" s="26" t="s">
        <v>102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87" t="str">
        <f>E7</f>
        <v>MŠ Sněženka Frýdek Místek, ul. Sv.Čecha 170 - oprava střešní krytiny</v>
      </c>
      <c r="F81" s="388"/>
      <c r="G81" s="388"/>
      <c r="H81" s="388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84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359" t="str">
        <f>E9</f>
        <v>D.1.1 - ASŘ</v>
      </c>
      <c r="F83" s="389"/>
      <c r="G83" s="389"/>
      <c r="H83" s="38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>
      <c r="A85" s="37"/>
      <c r="B85" s="38"/>
      <c r="C85" s="32" t="s">
        <v>21</v>
      </c>
      <c r="D85" s="39"/>
      <c r="E85" s="39"/>
      <c r="F85" s="30" t="str">
        <f>F12</f>
        <v xml:space="preserve"> </v>
      </c>
      <c r="G85" s="39"/>
      <c r="H85" s="39"/>
      <c r="I85" s="32" t="s">
        <v>23</v>
      </c>
      <c r="J85" s="62" t="str">
        <f>IF(J12="","",J12)</f>
        <v>17. 4. 2026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5.2" customHeight="1">
      <c r="A87" s="37"/>
      <c r="B87" s="38"/>
      <c r="C87" s="32" t="s">
        <v>25</v>
      </c>
      <c r="D87" s="39"/>
      <c r="E87" s="39"/>
      <c r="F87" s="30" t="str">
        <f>E15</f>
        <v xml:space="preserve"> </v>
      </c>
      <c r="G87" s="39"/>
      <c r="H87" s="39"/>
      <c r="I87" s="32" t="s">
        <v>30</v>
      </c>
      <c r="J87" s="35" t="str">
        <f>E21</f>
        <v xml:space="preserve"> </v>
      </c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>
      <c r="A88" s="37"/>
      <c r="B88" s="38"/>
      <c r="C88" s="32" t="s">
        <v>28</v>
      </c>
      <c r="D88" s="39"/>
      <c r="E88" s="39"/>
      <c r="F88" s="30" t="str">
        <f>IF(E18="","",E18)</f>
        <v>Vyplň údaj</v>
      </c>
      <c r="G88" s="39"/>
      <c r="H88" s="39"/>
      <c r="I88" s="32" t="s">
        <v>32</v>
      </c>
      <c r="J88" s="35" t="str">
        <f>E24</f>
        <v xml:space="preserve"> 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>
      <c r="A90" s="149"/>
      <c r="B90" s="150"/>
      <c r="C90" s="151" t="s">
        <v>103</v>
      </c>
      <c r="D90" s="152" t="s">
        <v>54</v>
      </c>
      <c r="E90" s="152" t="s">
        <v>50</v>
      </c>
      <c r="F90" s="152" t="s">
        <v>51</v>
      </c>
      <c r="G90" s="152" t="s">
        <v>104</v>
      </c>
      <c r="H90" s="152" t="s">
        <v>105</v>
      </c>
      <c r="I90" s="152" t="s">
        <v>106</v>
      </c>
      <c r="J90" s="152" t="s">
        <v>88</v>
      </c>
      <c r="K90" s="153" t="s">
        <v>107</v>
      </c>
      <c r="L90" s="154"/>
      <c r="M90" s="71" t="s">
        <v>19</v>
      </c>
      <c r="N90" s="72" t="s">
        <v>39</v>
      </c>
      <c r="O90" s="72" t="s">
        <v>108</v>
      </c>
      <c r="P90" s="72" t="s">
        <v>109</v>
      </c>
      <c r="Q90" s="72" t="s">
        <v>110</v>
      </c>
      <c r="R90" s="72" t="s">
        <v>111</v>
      </c>
      <c r="S90" s="72" t="s">
        <v>112</v>
      </c>
      <c r="T90" s="73" t="s">
        <v>113</v>
      </c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</row>
    <row r="91" spans="1:65" s="2" customFormat="1" ht="22.9" customHeight="1">
      <c r="A91" s="37"/>
      <c r="B91" s="38"/>
      <c r="C91" s="78" t="s">
        <v>114</v>
      </c>
      <c r="D91" s="39"/>
      <c r="E91" s="39"/>
      <c r="F91" s="39"/>
      <c r="G91" s="39"/>
      <c r="H91" s="39"/>
      <c r="I91" s="39"/>
      <c r="J91" s="155">
        <f>BK91</f>
        <v>0</v>
      </c>
      <c r="K91" s="39"/>
      <c r="L91" s="42"/>
      <c r="M91" s="74"/>
      <c r="N91" s="156"/>
      <c r="O91" s="75"/>
      <c r="P91" s="157">
        <f>P92+P154+P348+P382</f>
        <v>0</v>
      </c>
      <c r="Q91" s="75"/>
      <c r="R91" s="157">
        <f>R92+R154+R348+R382</f>
        <v>16.185497600000001</v>
      </c>
      <c r="S91" s="75"/>
      <c r="T91" s="158">
        <f>T92+T154+T348+T382</f>
        <v>13.033799999999999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68</v>
      </c>
      <c r="AU91" s="20" t="s">
        <v>89</v>
      </c>
      <c r="BK91" s="159">
        <f>BK92+BK154+BK348+BK382</f>
        <v>0</v>
      </c>
    </row>
    <row r="92" spans="1:65" s="12" customFormat="1" ht="25.9" customHeight="1">
      <c r="B92" s="160"/>
      <c r="C92" s="161"/>
      <c r="D92" s="162" t="s">
        <v>68</v>
      </c>
      <c r="E92" s="163" t="s">
        <v>115</v>
      </c>
      <c r="F92" s="163" t="s">
        <v>116</v>
      </c>
      <c r="G92" s="161"/>
      <c r="H92" s="161"/>
      <c r="I92" s="164"/>
      <c r="J92" s="165">
        <f>BK92</f>
        <v>0</v>
      </c>
      <c r="K92" s="161"/>
      <c r="L92" s="166"/>
      <c r="M92" s="167"/>
      <c r="N92" s="168"/>
      <c r="O92" s="168"/>
      <c r="P92" s="169">
        <f>P93+P117</f>
        <v>0</v>
      </c>
      <c r="Q92" s="168"/>
      <c r="R92" s="169">
        <f>R93+R117</f>
        <v>0</v>
      </c>
      <c r="S92" s="168"/>
      <c r="T92" s="170">
        <f>T93+T117</f>
        <v>1.1412</v>
      </c>
      <c r="AR92" s="171" t="s">
        <v>77</v>
      </c>
      <c r="AT92" s="172" t="s">
        <v>68</v>
      </c>
      <c r="AU92" s="172" t="s">
        <v>69</v>
      </c>
      <c r="AY92" s="171" t="s">
        <v>117</v>
      </c>
      <c r="BK92" s="173">
        <f>BK93+BK117</f>
        <v>0</v>
      </c>
    </row>
    <row r="93" spans="1:65" s="12" customFormat="1" ht="22.9" customHeight="1">
      <c r="B93" s="160"/>
      <c r="C93" s="161"/>
      <c r="D93" s="162" t="s">
        <v>68</v>
      </c>
      <c r="E93" s="174" t="s">
        <v>118</v>
      </c>
      <c r="F93" s="174" t="s">
        <v>119</v>
      </c>
      <c r="G93" s="161"/>
      <c r="H93" s="161"/>
      <c r="I93" s="164"/>
      <c r="J93" s="175">
        <f>BK93</f>
        <v>0</v>
      </c>
      <c r="K93" s="161"/>
      <c r="L93" s="166"/>
      <c r="M93" s="167"/>
      <c r="N93" s="168"/>
      <c r="O93" s="168"/>
      <c r="P93" s="169">
        <f>P94+P109</f>
        <v>0</v>
      </c>
      <c r="Q93" s="168"/>
      <c r="R93" s="169">
        <f>R94+R109</f>
        <v>0</v>
      </c>
      <c r="S93" s="168"/>
      <c r="T93" s="170">
        <f>T94+T109</f>
        <v>1.1412</v>
      </c>
      <c r="AR93" s="171" t="s">
        <v>77</v>
      </c>
      <c r="AT93" s="172" t="s">
        <v>68</v>
      </c>
      <c r="AU93" s="172" t="s">
        <v>77</v>
      </c>
      <c r="AY93" s="171" t="s">
        <v>117</v>
      </c>
      <c r="BK93" s="173">
        <f>BK94+BK109</f>
        <v>0</v>
      </c>
    </row>
    <row r="94" spans="1:65" s="12" customFormat="1" ht="20.85" customHeight="1">
      <c r="B94" s="160"/>
      <c r="C94" s="161"/>
      <c r="D94" s="162" t="s">
        <v>68</v>
      </c>
      <c r="E94" s="174" t="s">
        <v>120</v>
      </c>
      <c r="F94" s="174" t="s">
        <v>121</v>
      </c>
      <c r="G94" s="161"/>
      <c r="H94" s="161"/>
      <c r="I94" s="164"/>
      <c r="J94" s="175">
        <f>BK94</f>
        <v>0</v>
      </c>
      <c r="K94" s="161"/>
      <c r="L94" s="166"/>
      <c r="M94" s="167"/>
      <c r="N94" s="168"/>
      <c r="O94" s="168"/>
      <c r="P94" s="169">
        <f>SUM(P95:P108)</f>
        <v>0</v>
      </c>
      <c r="Q94" s="168"/>
      <c r="R94" s="169">
        <f>SUM(R95:R108)</f>
        <v>0</v>
      </c>
      <c r="S94" s="168"/>
      <c r="T94" s="170">
        <f>SUM(T95:T108)</f>
        <v>0</v>
      </c>
      <c r="AR94" s="171" t="s">
        <v>77</v>
      </c>
      <c r="AT94" s="172" t="s">
        <v>68</v>
      </c>
      <c r="AU94" s="172" t="s">
        <v>79</v>
      </c>
      <c r="AY94" s="171" t="s">
        <v>117</v>
      </c>
      <c r="BK94" s="173">
        <f>SUM(BK95:BK108)</f>
        <v>0</v>
      </c>
    </row>
    <row r="95" spans="1:65" s="2" customFormat="1" ht="21.75" customHeight="1">
      <c r="A95" s="37"/>
      <c r="B95" s="38"/>
      <c r="C95" s="176" t="s">
        <v>77</v>
      </c>
      <c r="D95" s="176" t="s">
        <v>122</v>
      </c>
      <c r="E95" s="177" t="s">
        <v>123</v>
      </c>
      <c r="F95" s="178" t="s">
        <v>124</v>
      </c>
      <c r="G95" s="179" t="s">
        <v>125</v>
      </c>
      <c r="H95" s="180">
        <v>2</v>
      </c>
      <c r="I95" s="181"/>
      <c r="J95" s="182">
        <f>ROUND(I95*H95,2)</f>
        <v>0</v>
      </c>
      <c r="K95" s="178" t="s">
        <v>126</v>
      </c>
      <c r="L95" s="42"/>
      <c r="M95" s="183" t="s">
        <v>19</v>
      </c>
      <c r="N95" s="184" t="s">
        <v>40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127</v>
      </c>
      <c r="AT95" s="187" t="s">
        <v>122</v>
      </c>
      <c r="AU95" s="187" t="s">
        <v>128</v>
      </c>
      <c r="AY95" s="20" t="s">
        <v>117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77</v>
      </c>
      <c r="BK95" s="188">
        <f>ROUND(I95*H95,2)</f>
        <v>0</v>
      </c>
      <c r="BL95" s="20" t="s">
        <v>127</v>
      </c>
      <c r="BM95" s="187" t="s">
        <v>129</v>
      </c>
    </row>
    <row r="96" spans="1:65" s="2" customFormat="1" ht="19.5">
      <c r="A96" s="37"/>
      <c r="B96" s="38"/>
      <c r="C96" s="39"/>
      <c r="D96" s="189" t="s">
        <v>130</v>
      </c>
      <c r="E96" s="39"/>
      <c r="F96" s="190" t="s">
        <v>131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130</v>
      </c>
      <c r="AU96" s="20" t="s">
        <v>128</v>
      </c>
    </row>
    <row r="97" spans="1:65" s="2" customFormat="1" ht="11.25">
      <c r="A97" s="37"/>
      <c r="B97" s="38"/>
      <c r="C97" s="39"/>
      <c r="D97" s="194" t="s">
        <v>132</v>
      </c>
      <c r="E97" s="39"/>
      <c r="F97" s="195" t="s">
        <v>133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132</v>
      </c>
      <c r="AU97" s="20" t="s">
        <v>128</v>
      </c>
    </row>
    <row r="98" spans="1:65" s="13" customFormat="1" ht="11.25">
      <c r="B98" s="196"/>
      <c r="C98" s="197"/>
      <c r="D98" s="189" t="s">
        <v>134</v>
      </c>
      <c r="E98" s="198" t="s">
        <v>19</v>
      </c>
      <c r="F98" s="199" t="s">
        <v>79</v>
      </c>
      <c r="G98" s="197"/>
      <c r="H98" s="200">
        <v>2</v>
      </c>
      <c r="I98" s="201"/>
      <c r="J98" s="197"/>
      <c r="K98" s="197"/>
      <c r="L98" s="202"/>
      <c r="M98" s="203"/>
      <c r="N98" s="204"/>
      <c r="O98" s="204"/>
      <c r="P98" s="204"/>
      <c r="Q98" s="204"/>
      <c r="R98" s="204"/>
      <c r="S98" s="204"/>
      <c r="T98" s="205"/>
      <c r="AT98" s="206" t="s">
        <v>134</v>
      </c>
      <c r="AU98" s="206" t="s">
        <v>128</v>
      </c>
      <c r="AV98" s="13" t="s">
        <v>79</v>
      </c>
      <c r="AW98" s="13" t="s">
        <v>31</v>
      </c>
      <c r="AX98" s="13" t="s">
        <v>69</v>
      </c>
      <c r="AY98" s="206" t="s">
        <v>117</v>
      </c>
    </row>
    <row r="99" spans="1:65" s="14" customFormat="1" ht="11.25">
      <c r="B99" s="207"/>
      <c r="C99" s="208"/>
      <c r="D99" s="189" t="s">
        <v>134</v>
      </c>
      <c r="E99" s="209" t="s">
        <v>19</v>
      </c>
      <c r="F99" s="210" t="s">
        <v>135</v>
      </c>
      <c r="G99" s="208"/>
      <c r="H99" s="211">
        <v>2</v>
      </c>
      <c r="I99" s="212"/>
      <c r="J99" s="208"/>
      <c r="K99" s="208"/>
      <c r="L99" s="213"/>
      <c r="M99" s="214"/>
      <c r="N99" s="215"/>
      <c r="O99" s="215"/>
      <c r="P99" s="215"/>
      <c r="Q99" s="215"/>
      <c r="R99" s="215"/>
      <c r="S99" s="215"/>
      <c r="T99" s="216"/>
      <c r="AT99" s="217" t="s">
        <v>134</v>
      </c>
      <c r="AU99" s="217" t="s">
        <v>128</v>
      </c>
      <c r="AV99" s="14" t="s">
        <v>128</v>
      </c>
      <c r="AW99" s="14" t="s">
        <v>31</v>
      </c>
      <c r="AX99" s="14" t="s">
        <v>77</v>
      </c>
      <c r="AY99" s="217" t="s">
        <v>117</v>
      </c>
    </row>
    <row r="100" spans="1:65" s="2" customFormat="1" ht="21.75" customHeight="1">
      <c r="A100" s="37"/>
      <c r="B100" s="38"/>
      <c r="C100" s="176" t="s">
        <v>79</v>
      </c>
      <c r="D100" s="176" t="s">
        <v>122</v>
      </c>
      <c r="E100" s="177" t="s">
        <v>136</v>
      </c>
      <c r="F100" s="178" t="s">
        <v>137</v>
      </c>
      <c r="G100" s="179" t="s">
        <v>125</v>
      </c>
      <c r="H100" s="180">
        <v>120</v>
      </c>
      <c r="I100" s="181"/>
      <c r="J100" s="182">
        <f>ROUND(I100*H100,2)</f>
        <v>0</v>
      </c>
      <c r="K100" s="178" t="s">
        <v>126</v>
      </c>
      <c r="L100" s="42"/>
      <c r="M100" s="183" t="s">
        <v>19</v>
      </c>
      <c r="N100" s="184" t="s">
        <v>40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127</v>
      </c>
      <c r="AT100" s="187" t="s">
        <v>122</v>
      </c>
      <c r="AU100" s="187" t="s">
        <v>128</v>
      </c>
      <c r="AY100" s="20" t="s">
        <v>117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77</v>
      </c>
      <c r="BK100" s="188">
        <f>ROUND(I100*H100,2)</f>
        <v>0</v>
      </c>
      <c r="BL100" s="20" t="s">
        <v>127</v>
      </c>
      <c r="BM100" s="187" t="s">
        <v>138</v>
      </c>
    </row>
    <row r="101" spans="1:65" s="2" customFormat="1" ht="19.5">
      <c r="A101" s="37"/>
      <c r="B101" s="38"/>
      <c r="C101" s="39"/>
      <c r="D101" s="189" t="s">
        <v>130</v>
      </c>
      <c r="E101" s="39"/>
      <c r="F101" s="190" t="s">
        <v>139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130</v>
      </c>
      <c r="AU101" s="20" t="s">
        <v>128</v>
      </c>
    </row>
    <row r="102" spans="1:65" s="2" customFormat="1" ht="11.25">
      <c r="A102" s="37"/>
      <c r="B102" s="38"/>
      <c r="C102" s="39"/>
      <c r="D102" s="194" t="s">
        <v>132</v>
      </c>
      <c r="E102" s="39"/>
      <c r="F102" s="195" t="s">
        <v>140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132</v>
      </c>
      <c r="AU102" s="20" t="s">
        <v>128</v>
      </c>
    </row>
    <row r="103" spans="1:65" s="13" customFormat="1" ht="11.25">
      <c r="B103" s="196"/>
      <c r="C103" s="197"/>
      <c r="D103" s="189" t="s">
        <v>134</v>
      </c>
      <c r="E103" s="198" t="s">
        <v>19</v>
      </c>
      <c r="F103" s="199" t="s">
        <v>141</v>
      </c>
      <c r="G103" s="197"/>
      <c r="H103" s="200">
        <v>120</v>
      </c>
      <c r="I103" s="201"/>
      <c r="J103" s="197"/>
      <c r="K103" s="197"/>
      <c r="L103" s="202"/>
      <c r="M103" s="203"/>
      <c r="N103" s="204"/>
      <c r="O103" s="204"/>
      <c r="P103" s="204"/>
      <c r="Q103" s="204"/>
      <c r="R103" s="204"/>
      <c r="S103" s="204"/>
      <c r="T103" s="205"/>
      <c r="AT103" s="206" t="s">
        <v>134</v>
      </c>
      <c r="AU103" s="206" t="s">
        <v>128</v>
      </c>
      <c r="AV103" s="13" t="s">
        <v>79</v>
      </c>
      <c r="AW103" s="13" t="s">
        <v>31</v>
      </c>
      <c r="AX103" s="13" t="s">
        <v>69</v>
      </c>
      <c r="AY103" s="206" t="s">
        <v>117</v>
      </c>
    </row>
    <row r="104" spans="1:65" s="14" customFormat="1" ht="11.25">
      <c r="B104" s="207"/>
      <c r="C104" s="208"/>
      <c r="D104" s="189" t="s">
        <v>134</v>
      </c>
      <c r="E104" s="209" t="s">
        <v>19</v>
      </c>
      <c r="F104" s="210" t="s">
        <v>135</v>
      </c>
      <c r="G104" s="208"/>
      <c r="H104" s="211">
        <v>120</v>
      </c>
      <c r="I104" s="212"/>
      <c r="J104" s="208"/>
      <c r="K104" s="208"/>
      <c r="L104" s="213"/>
      <c r="M104" s="214"/>
      <c r="N104" s="215"/>
      <c r="O104" s="215"/>
      <c r="P104" s="215"/>
      <c r="Q104" s="215"/>
      <c r="R104" s="215"/>
      <c r="S104" s="215"/>
      <c r="T104" s="216"/>
      <c r="AT104" s="217" t="s">
        <v>134</v>
      </c>
      <c r="AU104" s="217" t="s">
        <v>128</v>
      </c>
      <c r="AV104" s="14" t="s">
        <v>128</v>
      </c>
      <c r="AW104" s="14" t="s">
        <v>31</v>
      </c>
      <c r="AX104" s="14" t="s">
        <v>77</v>
      </c>
      <c r="AY104" s="217" t="s">
        <v>117</v>
      </c>
    </row>
    <row r="105" spans="1:65" s="2" customFormat="1" ht="21.75" customHeight="1">
      <c r="A105" s="37"/>
      <c r="B105" s="38"/>
      <c r="C105" s="176" t="s">
        <v>128</v>
      </c>
      <c r="D105" s="176" t="s">
        <v>122</v>
      </c>
      <c r="E105" s="177" t="s">
        <v>142</v>
      </c>
      <c r="F105" s="178" t="s">
        <v>143</v>
      </c>
      <c r="G105" s="179" t="s">
        <v>125</v>
      </c>
      <c r="H105" s="180">
        <v>2</v>
      </c>
      <c r="I105" s="181"/>
      <c r="J105" s="182">
        <f>ROUND(I105*H105,2)</f>
        <v>0</v>
      </c>
      <c r="K105" s="178" t="s">
        <v>126</v>
      </c>
      <c r="L105" s="42"/>
      <c r="M105" s="183" t="s">
        <v>19</v>
      </c>
      <c r="N105" s="184" t="s">
        <v>40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127</v>
      </c>
      <c r="AT105" s="187" t="s">
        <v>122</v>
      </c>
      <c r="AU105" s="187" t="s">
        <v>128</v>
      </c>
      <c r="AY105" s="20" t="s">
        <v>117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77</v>
      </c>
      <c r="BK105" s="188">
        <f>ROUND(I105*H105,2)</f>
        <v>0</v>
      </c>
      <c r="BL105" s="20" t="s">
        <v>127</v>
      </c>
      <c r="BM105" s="187" t="s">
        <v>144</v>
      </c>
    </row>
    <row r="106" spans="1:65" s="2" customFormat="1" ht="19.5">
      <c r="A106" s="37"/>
      <c r="B106" s="38"/>
      <c r="C106" s="39"/>
      <c r="D106" s="189" t="s">
        <v>130</v>
      </c>
      <c r="E106" s="39"/>
      <c r="F106" s="190" t="s">
        <v>145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130</v>
      </c>
      <c r="AU106" s="20" t="s">
        <v>128</v>
      </c>
    </row>
    <row r="107" spans="1:65" s="2" customFormat="1" ht="11.25">
      <c r="A107" s="37"/>
      <c r="B107" s="38"/>
      <c r="C107" s="39"/>
      <c r="D107" s="194" t="s">
        <v>132</v>
      </c>
      <c r="E107" s="39"/>
      <c r="F107" s="195" t="s">
        <v>146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132</v>
      </c>
      <c r="AU107" s="20" t="s">
        <v>128</v>
      </c>
    </row>
    <row r="108" spans="1:65" s="13" customFormat="1" ht="11.25">
      <c r="B108" s="196"/>
      <c r="C108" s="197"/>
      <c r="D108" s="189" t="s">
        <v>134</v>
      </c>
      <c r="E108" s="198" t="s">
        <v>19</v>
      </c>
      <c r="F108" s="199" t="s">
        <v>79</v>
      </c>
      <c r="G108" s="197"/>
      <c r="H108" s="200">
        <v>2</v>
      </c>
      <c r="I108" s="201"/>
      <c r="J108" s="197"/>
      <c r="K108" s="197"/>
      <c r="L108" s="202"/>
      <c r="M108" s="203"/>
      <c r="N108" s="204"/>
      <c r="O108" s="204"/>
      <c r="P108" s="204"/>
      <c r="Q108" s="204"/>
      <c r="R108" s="204"/>
      <c r="S108" s="204"/>
      <c r="T108" s="205"/>
      <c r="AT108" s="206" t="s">
        <v>134</v>
      </c>
      <c r="AU108" s="206" t="s">
        <v>128</v>
      </c>
      <c r="AV108" s="13" t="s">
        <v>79</v>
      </c>
      <c r="AW108" s="13" t="s">
        <v>31</v>
      </c>
      <c r="AX108" s="13" t="s">
        <v>77</v>
      </c>
      <c r="AY108" s="206" t="s">
        <v>117</v>
      </c>
    </row>
    <row r="109" spans="1:65" s="12" customFormat="1" ht="20.85" customHeight="1">
      <c r="B109" s="160"/>
      <c r="C109" s="161"/>
      <c r="D109" s="162" t="s">
        <v>68</v>
      </c>
      <c r="E109" s="174" t="s">
        <v>147</v>
      </c>
      <c r="F109" s="174" t="s">
        <v>148</v>
      </c>
      <c r="G109" s="161"/>
      <c r="H109" s="161"/>
      <c r="I109" s="164"/>
      <c r="J109" s="175">
        <f>BK109</f>
        <v>0</v>
      </c>
      <c r="K109" s="161"/>
      <c r="L109" s="166"/>
      <c r="M109" s="167"/>
      <c r="N109" s="168"/>
      <c r="O109" s="168"/>
      <c r="P109" s="169">
        <f>SUM(P110:P116)</f>
        <v>0</v>
      </c>
      <c r="Q109" s="168"/>
      <c r="R109" s="169">
        <f>SUM(R110:R116)</f>
        <v>0</v>
      </c>
      <c r="S109" s="168"/>
      <c r="T109" s="170">
        <f>SUM(T110:T116)</f>
        <v>1.1412</v>
      </c>
      <c r="AR109" s="171" t="s">
        <v>77</v>
      </c>
      <c r="AT109" s="172" t="s">
        <v>68</v>
      </c>
      <c r="AU109" s="172" t="s">
        <v>79</v>
      </c>
      <c r="AY109" s="171" t="s">
        <v>117</v>
      </c>
      <c r="BK109" s="173">
        <f>SUM(BK110:BK116)</f>
        <v>0</v>
      </c>
    </row>
    <row r="110" spans="1:65" s="2" customFormat="1" ht="16.5" customHeight="1">
      <c r="A110" s="37"/>
      <c r="B110" s="38"/>
      <c r="C110" s="176" t="s">
        <v>127</v>
      </c>
      <c r="D110" s="176" t="s">
        <v>122</v>
      </c>
      <c r="E110" s="177" t="s">
        <v>149</v>
      </c>
      <c r="F110" s="178" t="s">
        <v>150</v>
      </c>
      <c r="G110" s="179" t="s">
        <v>151</v>
      </c>
      <c r="H110" s="180">
        <v>0.63400000000000001</v>
      </c>
      <c r="I110" s="181"/>
      <c r="J110" s="182">
        <f>ROUND(I110*H110,2)</f>
        <v>0</v>
      </c>
      <c r="K110" s="178" t="s">
        <v>126</v>
      </c>
      <c r="L110" s="42"/>
      <c r="M110" s="183" t="s">
        <v>19</v>
      </c>
      <c r="N110" s="184" t="s">
        <v>40</v>
      </c>
      <c r="O110" s="67"/>
      <c r="P110" s="185">
        <f>O110*H110</f>
        <v>0</v>
      </c>
      <c r="Q110" s="185">
        <v>0</v>
      </c>
      <c r="R110" s="185">
        <f>Q110*H110</f>
        <v>0</v>
      </c>
      <c r="S110" s="185">
        <v>1.8</v>
      </c>
      <c r="T110" s="186">
        <f>S110*H110</f>
        <v>1.1412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127</v>
      </c>
      <c r="AT110" s="187" t="s">
        <v>122</v>
      </c>
      <c r="AU110" s="187" t="s">
        <v>128</v>
      </c>
      <c r="AY110" s="20" t="s">
        <v>117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20" t="s">
        <v>77</v>
      </c>
      <c r="BK110" s="188">
        <f>ROUND(I110*H110,2)</f>
        <v>0</v>
      </c>
      <c r="BL110" s="20" t="s">
        <v>127</v>
      </c>
      <c r="BM110" s="187" t="s">
        <v>152</v>
      </c>
    </row>
    <row r="111" spans="1:65" s="2" customFormat="1" ht="11.25">
      <c r="A111" s="37"/>
      <c r="B111" s="38"/>
      <c r="C111" s="39"/>
      <c r="D111" s="189" t="s">
        <v>130</v>
      </c>
      <c r="E111" s="39"/>
      <c r="F111" s="190" t="s">
        <v>153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130</v>
      </c>
      <c r="AU111" s="20" t="s">
        <v>128</v>
      </c>
    </row>
    <row r="112" spans="1:65" s="2" customFormat="1" ht="11.25">
      <c r="A112" s="37"/>
      <c r="B112" s="38"/>
      <c r="C112" s="39"/>
      <c r="D112" s="194" t="s">
        <v>132</v>
      </c>
      <c r="E112" s="39"/>
      <c r="F112" s="195" t="s">
        <v>154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132</v>
      </c>
      <c r="AU112" s="20" t="s">
        <v>128</v>
      </c>
    </row>
    <row r="113" spans="1:65" s="15" customFormat="1" ht="11.25">
      <c r="B113" s="218"/>
      <c r="C113" s="219"/>
      <c r="D113" s="189" t="s">
        <v>134</v>
      </c>
      <c r="E113" s="220" t="s">
        <v>19</v>
      </c>
      <c r="F113" s="221" t="s">
        <v>155</v>
      </c>
      <c r="G113" s="219"/>
      <c r="H113" s="220" t="s">
        <v>19</v>
      </c>
      <c r="I113" s="222"/>
      <c r="J113" s="219"/>
      <c r="K113" s="219"/>
      <c r="L113" s="223"/>
      <c r="M113" s="224"/>
      <c r="N113" s="225"/>
      <c r="O113" s="225"/>
      <c r="P113" s="225"/>
      <c r="Q113" s="225"/>
      <c r="R113" s="225"/>
      <c r="S113" s="225"/>
      <c r="T113" s="226"/>
      <c r="AT113" s="227" t="s">
        <v>134</v>
      </c>
      <c r="AU113" s="227" t="s">
        <v>128</v>
      </c>
      <c r="AV113" s="15" t="s">
        <v>77</v>
      </c>
      <c r="AW113" s="15" t="s">
        <v>31</v>
      </c>
      <c r="AX113" s="15" t="s">
        <v>69</v>
      </c>
      <c r="AY113" s="227" t="s">
        <v>117</v>
      </c>
    </row>
    <row r="114" spans="1:65" s="13" customFormat="1" ht="11.25">
      <c r="B114" s="196"/>
      <c r="C114" s="197"/>
      <c r="D114" s="189" t="s">
        <v>134</v>
      </c>
      <c r="E114" s="198" t="s">
        <v>19</v>
      </c>
      <c r="F114" s="199" t="s">
        <v>156</v>
      </c>
      <c r="G114" s="197"/>
      <c r="H114" s="200">
        <v>0.57599999999999996</v>
      </c>
      <c r="I114" s="201"/>
      <c r="J114" s="197"/>
      <c r="K114" s="197"/>
      <c r="L114" s="202"/>
      <c r="M114" s="203"/>
      <c r="N114" s="204"/>
      <c r="O114" s="204"/>
      <c r="P114" s="204"/>
      <c r="Q114" s="204"/>
      <c r="R114" s="204"/>
      <c r="S114" s="204"/>
      <c r="T114" s="205"/>
      <c r="AT114" s="206" t="s">
        <v>134</v>
      </c>
      <c r="AU114" s="206" t="s">
        <v>128</v>
      </c>
      <c r="AV114" s="13" t="s">
        <v>79</v>
      </c>
      <c r="AW114" s="13" t="s">
        <v>31</v>
      </c>
      <c r="AX114" s="13" t="s">
        <v>69</v>
      </c>
      <c r="AY114" s="206" t="s">
        <v>117</v>
      </c>
    </row>
    <row r="115" spans="1:65" s="14" customFormat="1" ht="11.25">
      <c r="B115" s="207"/>
      <c r="C115" s="208"/>
      <c r="D115" s="189" t="s">
        <v>134</v>
      </c>
      <c r="E115" s="209" t="s">
        <v>19</v>
      </c>
      <c r="F115" s="210" t="s">
        <v>135</v>
      </c>
      <c r="G115" s="208"/>
      <c r="H115" s="211">
        <v>0.57599999999999996</v>
      </c>
      <c r="I115" s="212"/>
      <c r="J115" s="208"/>
      <c r="K115" s="208"/>
      <c r="L115" s="213"/>
      <c r="M115" s="214"/>
      <c r="N115" s="215"/>
      <c r="O115" s="215"/>
      <c r="P115" s="215"/>
      <c r="Q115" s="215"/>
      <c r="R115" s="215"/>
      <c r="S115" s="215"/>
      <c r="T115" s="216"/>
      <c r="AT115" s="217" t="s">
        <v>134</v>
      </c>
      <c r="AU115" s="217" t="s">
        <v>128</v>
      </c>
      <c r="AV115" s="14" t="s">
        <v>128</v>
      </c>
      <c r="AW115" s="14" t="s">
        <v>31</v>
      </c>
      <c r="AX115" s="14" t="s">
        <v>69</v>
      </c>
      <c r="AY115" s="217" t="s">
        <v>117</v>
      </c>
    </row>
    <row r="116" spans="1:65" s="13" customFormat="1" ht="11.25">
      <c r="B116" s="196"/>
      <c r="C116" s="197"/>
      <c r="D116" s="189" t="s">
        <v>134</v>
      </c>
      <c r="E116" s="198" t="s">
        <v>19</v>
      </c>
      <c r="F116" s="199" t="s">
        <v>157</v>
      </c>
      <c r="G116" s="197"/>
      <c r="H116" s="200">
        <v>0.63400000000000001</v>
      </c>
      <c r="I116" s="201"/>
      <c r="J116" s="197"/>
      <c r="K116" s="197"/>
      <c r="L116" s="202"/>
      <c r="M116" s="203"/>
      <c r="N116" s="204"/>
      <c r="O116" s="204"/>
      <c r="P116" s="204"/>
      <c r="Q116" s="204"/>
      <c r="R116" s="204"/>
      <c r="S116" s="204"/>
      <c r="T116" s="205"/>
      <c r="AT116" s="206" t="s">
        <v>134</v>
      </c>
      <c r="AU116" s="206" t="s">
        <v>128</v>
      </c>
      <c r="AV116" s="13" t="s">
        <v>79</v>
      </c>
      <c r="AW116" s="13" t="s">
        <v>31</v>
      </c>
      <c r="AX116" s="13" t="s">
        <v>77</v>
      </c>
      <c r="AY116" s="206" t="s">
        <v>117</v>
      </c>
    </row>
    <row r="117" spans="1:65" s="12" customFormat="1" ht="22.9" customHeight="1">
      <c r="B117" s="160"/>
      <c r="C117" s="161"/>
      <c r="D117" s="162" t="s">
        <v>68</v>
      </c>
      <c r="E117" s="174" t="s">
        <v>158</v>
      </c>
      <c r="F117" s="174" t="s">
        <v>159</v>
      </c>
      <c r="G117" s="161"/>
      <c r="H117" s="161"/>
      <c r="I117" s="164"/>
      <c r="J117" s="175">
        <f>BK117</f>
        <v>0</v>
      </c>
      <c r="K117" s="161"/>
      <c r="L117" s="166"/>
      <c r="M117" s="167"/>
      <c r="N117" s="168"/>
      <c r="O117" s="168"/>
      <c r="P117" s="169">
        <f>SUM(P118:P153)</f>
        <v>0</v>
      </c>
      <c r="Q117" s="168"/>
      <c r="R117" s="169">
        <f>SUM(R118:R153)</f>
        <v>0</v>
      </c>
      <c r="S117" s="168"/>
      <c r="T117" s="170">
        <f>SUM(T118:T153)</f>
        <v>0</v>
      </c>
      <c r="AR117" s="171" t="s">
        <v>77</v>
      </c>
      <c r="AT117" s="172" t="s">
        <v>68</v>
      </c>
      <c r="AU117" s="172" t="s">
        <v>77</v>
      </c>
      <c r="AY117" s="171" t="s">
        <v>117</v>
      </c>
      <c r="BK117" s="173">
        <f>SUM(BK118:BK153)</f>
        <v>0</v>
      </c>
    </row>
    <row r="118" spans="1:65" s="2" customFormat="1" ht="16.5" customHeight="1">
      <c r="A118" s="37"/>
      <c r="B118" s="38"/>
      <c r="C118" s="176" t="s">
        <v>160</v>
      </c>
      <c r="D118" s="176" t="s">
        <v>122</v>
      </c>
      <c r="E118" s="177" t="s">
        <v>161</v>
      </c>
      <c r="F118" s="178" t="s">
        <v>162</v>
      </c>
      <c r="G118" s="179" t="s">
        <v>163</v>
      </c>
      <c r="H118" s="180">
        <v>13.034000000000001</v>
      </c>
      <c r="I118" s="181"/>
      <c r="J118" s="182">
        <f>ROUND(I118*H118,2)</f>
        <v>0</v>
      </c>
      <c r="K118" s="178" t="s">
        <v>126</v>
      </c>
      <c r="L118" s="42"/>
      <c r="M118" s="183" t="s">
        <v>19</v>
      </c>
      <c r="N118" s="184" t="s">
        <v>40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127</v>
      </c>
      <c r="AT118" s="187" t="s">
        <v>122</v>
      </c>
      <c r="AU118" s="187" t="s">
        <v>79</v>
      </c>
      <c r="AY118" s="20" t="s">
        <v>117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77</v>
      </c>
      <c r="BK118" s="188">
        <f>ROUND(I118*H118,2)</f>
        <v>0</v>
      </c>
      <c r="BL118" s="20" t="s">
        <v>127</v>
      </c>
      <c r="BM118" s="187" t="s">
        <v>164</v>
      </c>
    </row>
    <row r="119" spans="1:65" s="2" customFormat="1" ht="11.25">
      <c r="A119" s="37"/>
      <c r="B119" s="38"/>
      <c r="C119" s="39"/>
      <c r="D119" s="189" t="s">
        <v>130</v>
      </c>
      <c r="E119" s="39"/>
      <c r="F119" s="190" t="s">
        <v>165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130</v>
      </c>
      <c r="AU119" s="20" t="s">
        <v>79</v>
      </c>
    </row>
    <row r="120" spans="1:65" s="2" customFormat="1" ht="11.25">
      <c r="A120" s="37"/>
      <c r="B120" s="38"/>
      <c r="C120" s="39"/>
      <c r="D120" s="194" t="s">
        <v>132</v>
      </c>
      <c r="E120" s="39"/>
      <c r="F120" s="195" t="s">
        <v>166</v>
      </c>
      <c r="G120" s="39"/>
      <c r="H120" s="39"/>
      <c r="I120" s="191"/>
      <c r="J120" s="39"/>
      <c r="K120" s="39"/>
      <c r="L120" s="42"/>
      <c r="M120" s="192"/>
      <c r="N120" s="193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132</v>
      </c>
      <c r="AU120" s="20" t="s">
        <v>79</v>
      </c>
    </row>
    <row r="121" spans="1:65" s="2" customFormat="1" ht="16.5" customHeight="1">
      <c r="A121" s="37"/>
      <c r="B121" s="38"/>
      <c r="C121" s="176" t="s">
        <v>167</v>
      </c>
      <c r="D121" s="176" t="s">
        <v>122</v>
      </c>
      <c r="E121" s="177" t="s">
        <v>168</v>
      </c>
      <c r="F121" s="178" t="s">
        <v>169</v>
      </c>
      <c r="G121" s="179" t="s">
        <v>163</v>
      </c>
      <c r="H121" s="180">
        <v>260.68</v>
      </c>
      <c r="I121" s="181"/>
      <c r="J121" s="182">
        <f>ROUND(I121*H121,2)</f>
        <v>0</v>
      </c>
      <c r="K121" s="178" t="s">
        <v>126</v>
      </c>
      <c r="L121" s="42"/>
      <c r="M121" s="183" t="s">
        <v>19</v>
      </c>
      <c r="N121" s="184" t="s">
        <v>40</v>
      </c>
      <c r="O121" s="67"/>
      <c r="P121" s="185">
        <f>O121*H121</f>
        <v>0</v>
      </c>
      <c r="Q121" s="185">
        <v>0</v>
      </c>
      <c r="R121" s="185">
        <f>Q121*H121</f>
        <v>0</v>
      </c>
      <c r="S121" s="185">
        <v>0</v>
      </c>
      <c r="T121" s="18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127</v>
      </c>
      <c r="AT121" s="187" t="s">
        <v>122</v>
      </c>
      <c r="AU121" s="187" t="s">
        <v>79</v>
      </c>
      <c r="AY121" s="20" t="s">
        <v>117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0" t="s">
        <v>77</v>
      </c>
      <c r="BK121" s="188">
        <f>ROUND(I121*H121,2)</f>
        <v>0</v>
      </c>
      <c r="BL121" s="20" t="s">
        <v>127</v>
      </c>
      <c r="BM121" s="187" t="s">
        <v>170</v>
      </c>
    </row>
    <row r="122" spans="1:65" s="2" customFormat="1" ht="11.25">
      <c r="A122" s="37"/>
      <c r="B122" s="38"/>
      <c r="C122" s="39"/>
      <c r="D122" s="189" t="s">
        <v>130</v>
      </c>
      <c r="E122" s="39"/>
      <c r="F122" s="190" t="s">
        <v>171</v>
      </c>
      <c r="G122" s="39"/>
      <c r="H122" s="39"/>
      <c r="I122" s="191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130</v>
      </c>
      <c r="AU122" s="20" t="s">
        <v>79</v>
      </c>
    </row>
    <row r="123" spans="1:65" s="2" customFormat="1" ht="11.25">
      <c r="A123" s="37"/>
      <c r="B123" s="38"/>
      <c r="C123" s="39"/>
      <c r="D123" s="194" t="s">
        <v>132</v>
      </c>
      <c r="E123" s="39"/>
      <c r="F123" s="195" t="s">
        <v>172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132</v>
      </c>
      <c r="AU123" s="20" t="s">
        <v>79</v>
      </c>
    </row>
    <row r="124" spans="1:65" s="13" customFormat="1" ht="11.25">
      <c r="B124" s="196"/>
      <c r="C124" s="197"/>
      <c r="D124" s="189" t="s">
        <v>134</v>
      </c>
      <c r="E124" s="198" t="s">
        <v>19</v>
      </c>
      <c r="F124" s="199" t="s">
        <v>173</v>
      </c>
      <c r="G124" s="197"/>
      <c r="H124" s="200">
        <v>260.68</v>
      </c>
      <c r="I124" s="201"/>
      <c r="J124" s="197"/>
      <c r="K124" s="197"/>
      <c r="L124" s="202"/>
      <c r="M124" s="203"/>
      <c r="N124" s="204"/>
      <c r="O124" s="204"/>
      <c r="P124" s="204"/>
      <c r="Q124" s="204"/>
      <c r="R124" s="204"/>
      <c r="S124" s="204"/>
      <c r="T124" s="205"/>
      <c r="AT124" s="206" t="s">
        <v>134</v>
      </c>
      <c r="AU124" s="206" t="s">
        <v>79</v>
      </c>
      <c r="AV124" s="13" t="s">
        <v>79</v>
      </c>
      <c r="AW124" s="13" t="s">
        <v>31</v>
      </c>
      <c r="AX124" s="13" t="s">
        <v>69</v>
      </c>
      <c r="AY124" s="206" t="s">
        <v>117</v>
      </c>
    </row>
    <row r="125" spans="1:65" s="14" customFormat="1" ht="11.25">
      <c r="B125" s="207"/>
      <c r="C125" s="208"/>
      <c r="D125" s="189" t="s">
        <v>134</v>
      </c>
      <c r="E125" s="209" t="s">
        <v>19</v>
      </c>
      <c r="F125" s="210" t="s">
        <v>135</v>
      </c>
      <c r="G125" s="208"/>
      <c r="H125" s="211">
        <v>260.68</v>
      </c>
      <c r="I125" s="212"/>
      <c r="J125" s="208"/>
      <c r="K125" s="208"/>
      <c r="L125" s="213"/>
      <c r="M125" s="214"/>
      <c r="N125" s="215"/>
      <c r="O125" s="215"/>
      <c r="P125" s="215"/>
      <c r="Q125" s="215"/>
      <c r="R125" s="215"/>
      <c r="S125" s="215"/>
      <c r="T125" s="216"/>
      <c r="AT125" s="217" t="s">
        <v>134</v>
      </c>
      <c r="AU125" s="217" t="s">
        <v>79</v>
      </c>
      <c r="AV125" s="14" t="s">
        <v>128</v>
      </c>
      <c r="AW125" s="14" t="s">
        <v>31</v>
      </c>
      <c r="AX125" s="14" t="s">
        <v>77</v>
      </c>
      <c r="AY125" s="217" t="s">
        <v>117</v>
      </c>
    </row>
    <row r="126" spans="1:65" s="2" customFormat="1" ht="16.5" customHeight="1">
      <c r="A126" s="37"/>
      <c r="B126" s="38"/>
      <c r="C126" s="176" t="s">
        <v>174</v>
      </c>
      <c r="D126" s="176" t="s">
        <v>122</v>
      </c>
      <c r="E126" s="177" t="s">
        <v>175</v>
      </c>
      <c r="F126" s="178" t="s">
        <v>176</v>
      </c>
      <c r="G126" s="179" t="s">
        <v>163</v>
      </c>
      <c r="H126" s="180">
        <v>13.034000000000001</v>
      </c>
      <c r="I126" s="181"/>
      <c r="J126" s="182">
        <f>ROUND(I126*H126,2)</f>
        <v>0</v>
      </c>
      <c r="K126" s="178" t="s">
        <v>126</v>
      </c>
      <c r="L126" s="42"/>
      <c r="M126" s="183" t="s">
        <v>19</v>
      </c>
      <c r="N126" s="184" t="s">
        <v>40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127</v>
      </c>
      <c r="AT126" s="187" t="s">
        <v>122</v>
      </c>
      <c r="AU126" s="187" t="s">
        <v>79</v>
      </c>
      <c r="AY126" s="20" t="s">
        <v>117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77</v>
      </c>
      <c r="BK126" s="188">
        <f>ROUND(I126*H126,2)</f>
        <v>0</v>
      </c>
      <c r="BL126" s="20" t="s">
        <v>127</v>
      </c>
      <c r="BM126" s="187" t="s">
        <v>177</v>
      </c>
    </row>
    <row r="127" spans="1:65" s="2" customFormat="1" ht="11.25">
      <c r="A127" s="37"/>
      <c r="B127" s="38"/>
      <c r="C127" s="39"/>
      <c r="D127" s="189" t="s">
        <v>130</v>
      </c>
      <c r="E127" s="39"/>
      <c r="F127" s="190" t="s">
        <v>178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130</v>
      </c>
      <c r="AU127" s="20" t="s">
        <v>79</v>
      </c>
    </row>
    <row r="128" spans="1:65" s="2" customFormat="1" ht="11.25">
      <c r="A128" s="37"/>
      <c r="B128" s="38"/>
      <c r="C128" s="39"/>
      <c r="D128" s="194" t="s">
        <v>132</v>
      </c>
      <c r="E128" s="39"/>
      <c r="F128" s="195" t="s">
        <v>179</v>
      </c>
      <c r="G128" s="39"/>
      <c r="H128" s="39"/>
      <c r="I128" s="191"/>
      <c r="J128" s="39"/>
      <c r="K128" s="39"/>
      <c r="L128" s="42"/>
      <c r="M128" s="192"/>
      <c r="N128" s="193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132</v>
      </c>
      <c r="AU128" s="20" t="s">
        <v>79</v>
      </c>
    </row>
    <row r="129" spans="1:65" s="2" customFormat="1" ht="16.5" customHeight="1">
      <c r="A129" s="37"/>
      <c r="B129" s="38"/>
      <c r="C129" s="176" t="s">
        <v>180</v>
      </c>
      <c r="D129" s="176" t="s">
        <v>122</v>
      </c>
      <c r="E129" s="177" t="s">
        <v>181</v>
      </c>
      <c r="F129" s="178" t="s">
        <v>182</v>
      </c>
      <c r="G129" s="179" t="s">
        <v>183</v>
      </c>
      <c r="H129" s="180">
        <v>16</v>
      </c>
      <c r="I129" s="181"/>
      <c r="J129" s="182">
        <f>ROUND(I129*H129,2)</f>
        <v>0</v>
      </c>
      <c r="K129" s="178" t="s">
        <v>126</v>
      </c>
      <c r="L129" s="42"/>
      <c r="M129" s="183" t="s">
        <v>19</v>
      </c>
      <c r="N129" s="184" t="s">
        <v>40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127</v>
      </c>
      <c r="AT129" s="187" t="s">
        <v>122</v>
      </c>
      <c r="AU129" s="187" t="s">
        <v>79</v>
      </c>
      <c r="AY129" s="20" t="s">
        <v>117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77</v>
      </c>
      <c r="BK129" s="188">
        <f>ROUND(I129*H129,2)</f>
        <v>0</v>
      </c>
      <c r="BL129" s="20" t="s">
        <v>127</v>
      </c>
      <c r="BM129" s="187" t="s">
        <v>184</v>
      </c>
    </row>
    <row r="130" spans="1:65" s="2" customFormat="1" ht="11.25">
      <c r="A130" s="37"/>
      <c r="B130" s="38"/>
      <c r="C130" s="39"/>
      <c r="D130" s="189" t="s">
        <v>130</v>
      </c>
      <c r="E130" s="39"/>
      <c r="F130" s="190" t="s">
        <v>185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130</v>
      </c>
      <c r="AU130" s="20" t="s">
        <v>79</v>
      </c>
    </row>
    <row r="131" spans="1:65" s="2" customFormat="1" ht="11.25">
      <c r="A131" s="37"/>
      <c r="B131" s="38"/>
      <c r="C131" s="39"/>
      <c r="D131" s="194" t="s">
        <v>132</v>
      </c>
      <c r="E131" s="39"/>
      <c r="F131" s="195" t="s">
        <v>186</v>
      </c>
      <c r="G131" s="39"/>
      <c r="H131" s="39"/>
      <c r="I131" s="191"/>
      <c r="J131" s="39"/>
      <c r="K131" s="39"/>
      <c r="L131" s="42"/>
      <c r="M131" s="192"/>
      <c r="N131" s="193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132</v>
      </c>
      <c r="AU131" s="20" t="s">
        <v>79</v>
      </c>
    </row>
    <row r="132" spans="1:65" s="13" customFormat="1" ht="11.25">
      <c r="B132" s="196"/>
      <c r="C132" s="197"/>
      <c r="D132" s="189" t="s">
        <v>134</v>
      </c>
      <c r="E132" s="198" t="s">
        <v>19</v>
      </c>
      <c r="F132" s="199" t="s">
        <v>187</v>
      </c>
      <c r="G132" s="197"/>
      <c r="H132" s="200">
        <v>16</v>
      </c>
      <c r="I132" s="201"/>
      <c r="J132" s="197"/>
      <c r="K132" s="197"/>
      <c r="L132" s="202"/>
      <c r="M132" s="203"/>
      <c r="N132" s="204"/>
      <c r="O132" s="204"/>
      <c r="P132" s="204"/>
      <c r="Q132" s="204"/>
      <c r="R132" s="204"/>
      <c r="S132" s="204"/>
      <c r="T132" s="205"/>
      <c r="AT132" s="206" t="s">
        <v>134</v>
      </c>
      <c r="AU132" s="206" t="s">
        <v>79</v>
      </c>
      <c r="AV132" s="13" t="s">
        <v>79</v>
      </c>
      <c r="AW132" s="13" t="s">
        <v>31</v>
      </c>
      <c r="AX132" s="13" t="s">
        <v>69</v>
      </c>
      <c r="AY132" s="206" t="s">
        <v>117</v>
      </c>
    </row>
    <row r="133" spans="1:65" s="14" customFormat="1" ht="11.25">
      <c r="B133" s="207"/>
      <c r="C133" s="208"/>
      <c r="D133" s="189" t="s">
        <v>134</v>
      </c>
      <c r="E133" s="209" t="s">
        <v>19</v>
      </c>
      <c r="F133" s="210" t="s">
        <v>135</v>
      </c>
      <c r="G133" s="208"/>
      <c r="H133" s="211">
        <v>16</v>
      </c>
      <c r="I133" s="212"/>
      <c r="J133" s="208"/>
      <c r="K133" s="208"/>
      <c r="L133" s="213"/>
      <c r="M133" s="214"/>
      <c r="N133" s="215"/>
      <c r="O133" s="215"/>
      <c r="P133" s="215"/>
      <c r="Q133" s="215"/>
      <c r="R133" s="215"/>
      <c r="S133" s="215"/>
      <c r="T133" s="216"/>
      <c r="AT133" s="217" t="s">
        <v>134</v>
      </c>
      <c r="AU133" s="217" t="s">
        <v>79</v>
      </c>
      <c r="AV133" s="14" t="s">
        <v>128</v>
      </c>
      <c r="AW133" s="14" t="s">
        <v>31</v>
      </c>
      <c r="AX133" s="14" t="s">
        <v>77</v>
      </c>
      <c r="AY133" s="217" t="s">
        <v>117</v>
      </c>
    </row>
    <row r="134" spans="1:65" s="2" customFormat="1" ht="16.5" customHeight="1">
      <c r="A134" s="37"/>
      <c r="B134" s="38"/>
      <c r="C134" s="176" t="s">
        <v>118</v>
      </c>
      <c r="D134" s="176" t="s">
        <v>122</v>
      </c>
      <c r="E134" s="177" t="s">
        <v>188</v>
      </c>
      <c r="F134" s="178" t="s">
        <v>189</v>
      </c>
      <c r="G134" s="179" t="s">
        <v>183</v>
      </c>
      <c r="H134" s="180">
        <v>96</v>
      </c>
      <c r="I134" s="181"/>
      <c r="J134" s="182">
        <f>ROUND(I134*H134,2)</f>
        <v>0</v>
      </c>
      <c r="K134" s="178" t="s">
        <v>126</v>
      </c>
      <c r="L134" s="42"/>
      <c r="M134" s="183" t="s">
        <v>19</v>
      </c>
      <c r="N134" s="184" t="s">
        <v>40</v>
      </c>
      <c r="O134" s="67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127</v>
      </c>
      <c r="AT134" s="187" t="s">
        <v>122</v>
      </c>
      <c r="AU134" s="187" t="s">
        <v>79</v>
      </c>
      <c r="AY134" s="20" t="s">
        <v>117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20" t="s">
        <v>77</v>
      </c>
      <c r="BK134" s="188">
        <f>ROUND(I134*H134,2)</f>
        <v>0</v>
      </c>
      <c r="BL134" s="20" t="s">
        <v>127</v>
      </c>
      <c r="BM134" s="187" t="s">
        <v>190</v>
      </c>
    </row>
    <row r="135" spans="1:65" s="2" customFormat="1" ht="11.25">
      <c r="A135" s="37"/>
      <c r="B135" s="38"/>
      <c r="C135" s="39"/>
      <c r="D135" s="189" t="s">
        <v>130</v>
      </c>
      <c r="E135" s="39"/>
      <c r="F135" s="190" t="s">
        <v>191</v>
      </c>
      <c r="G135" s="39"/>
      <c r="H135" s="39"/>
      <c r="I135" s="191"/>
      <c r="J135" s="39"/>
      <c r="K135" s="39"/>
      <c r="L135" s="42"/>
      <c r="M135" s="192"/>
      <c r="N135" s="193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130</v>
      </c>
      <c r="AU135" s="20" t="s">
        <v>79</v>
      </c>
    </row>
    <row r="136" spans="1:65" s="2" customFormat="1" ht="11.25">
      <c r="A136" s="37"/>
      <c r="B136" s="38"/>
      <c r="C136" s="39"/>
      <c r="D136" s="194" t="s">
        <v>132</v>
      </c>
      <c r="E136" s="39"/>
      <c r="F136" s="195" t="s">
        <v>192</v>
      </c>
      <c r="G136" s="39"/>
      <c r="H136" s="39"/>
      <c r="I136" s="191"/>
      <c r="J136" s="39"/>
      <c r="K136" s="39"/>
      <c r="L136" s="42"/>
      <c r="M136" s="192"/>
      <c r="N136" s="193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132</v>
      </c>
      <c r="AU136" s="20" t="s">
        <v>79</v>
      </c>
    </row>
    <row r="137" spans="1:65" s="15" customFormat="1" ht="11.25">
      <c r="B137" s="218"/>
      <c r="C137" s="219"/>
      <c r="D137" s="189" t="s">
        <v>134</v>
      </c>
      <c r="E137" s="220" t="s">
        <v>19</v>
      </c>
      <c r="F137" s="221" t="s">
        <v>193</v>
      </c>
      <c r="G137" s="219"/>
      <c r="H137" s="220" t="s">
        <v>19</v>
      </c>
      <c r="I137" s="222"/>
      <c r="J137" s="219"/>
      <c r="K137" s="219"/>
      <c r="L137" s="223"/>
      <c r="M137" s="224"/>
      <c r="N137" s="225"/>
      <c r="O137" s="225"/>
      <c r="P137" s="225"/>
      <c r="Q137" s="225"/>
      <c r="R137" s="225"/>
      <c r="S137" s="225"/>
      <c r="T137" s="226"/>
      <c r="AT137" s="227" t="s">
        <v>134</v>
      </c>
      <c r="AU137" s="227" t="s">
        <v>79</v>
      </c>
      <c r="AV137" s="15" t="s">
        <v>77</v>
      </c>
      <c r="AW137" s="15" t="s">
        <v>31</v>
      </c>
      <c r="AX137" s="15" t="s">
        <v>69</v>
      </c>
      <c r="AY137" s="227" t="s">
        <v>117</v>
      </c>
    </row>
    <row r="138" spans="1:65" s="13" customFormat="1" ht="11.25">
      <c r="B138" s="196"/>
      <c r="C138" s="197"/>
      <c r="D138" s="189" t="s">
        <v>134</v>
      </c>
      <c r="E138" s="198" t="s">
        <v>19</v>
      </c>
      <c r="F138" s="199" t="s">
        <v>194</v>
      </c>
      <c r="G138" s="197"/>
      <c r="H138" s="200">
        <v>96</v>
      </c>
      <c r="I138" s="201"/>
      <c r="J138" s="197"/>
      <c r="K138" s="197"/>
      <c r="L138" s="202"/>
      <c r="M138" s="203"/>
      <c r="N138" s="204"/>
      <c r="O138" s="204"/>
      <c r="P138" s="204"/>
      <c r="Q138" s="204"/>
      <c r="R138" s="204"/>
      <c r="S138" s="204"/>
      <c r="T138" s="205"/>
      <c r="AT138" s="206" t="s">
        <v>134</v>
      </c>
      <c r="AU138" s="206" t="s">
        <v>79</v>
      </c>
      <c r="AV138" s="13" t="s">
        <v>79</v>
      </c>
      <c r="AW138" s="13" t="s">
        <v>31</v>
      </c>
      <c r="AX138" s="13" t="s">
        <v>69</v>
      </c>
      <c r="AY138" s="206" t="s">
        <v>117</v>
      </c>
    </row>
    <row r="139" spans="1:65" s="14" customFormat="1" ht="11.25">
      <c r="B139" s="207"/>
      <c r="C139" s="208"/>
      <c r="D139" s="189" t="s">
        <v>134</v>
      </c>
      <c r="E139" s="209" t="s">
        <v>19</v>
      </c>
      <c r="F139" s="210" t="s">
        <v>135</v>
      </c>
      <c r="G139" s="208"/>
      <c r="H139" s="211">
        <v>96</v>
      </c>
      <c r="I139" s="212"/>
      <c r="J139" s="208"/>
      <c r="K139" s="208"/>
      <c r="L139" s="213"/>
      <c r="M139" s="214"/>
      <c r="N139" s="215"/>
      <c r="O139" s="215"/>
      <c r="P139" s="215"/>
      <c r="Q139" s="215"/>
      <c r="R139" s="215"/>
      <c r="S139" s="215"/>
      <c r="T139" s="216"/>
      <c r="AT139" s="217" t="s">
        <v>134</v>
      </c>
      <c r="AU139" s="217" t="s">
        <v>79</v>
      </c>
      <c r="AV139" s="14" t="s">
        <v>128</v>
      </c>
      <c r="AW139" s="14" t="s">
        <v>31</v>
      </c>
      <c r="AX139" s="14" t="s">
        <v>77</v>
      </c>
      <c r="AY139" s="217" t="s">
        <v>117</v>
      </c>
    </row>
    <row r="140" spans="1:65" s="2" customFormat="1" ht="21.75" customHeight="1">
      <c r="A140" s="37"/>
      <c r="B140" s="38"/>
      <c r="C140" s="176" t="s">
        <v>195</v>
      </c>
      <c r="D140" s="176" t="s">
        <v>122</v>
      </c>
      <c r="E140" s="177" t="s">
        <v>196</v>
      </c>
      <c r="F140" s="178" t="s">
        <v>197</v>
      </c>
      <c r="G140" s="179" t="s">
        <v>163</v>
      </c>
      <c r="H140" s="180">
        <v>4.4870000000000001</v>
      </c>
      <c r="I140" s="181"/>
      <c r="J140" s="182">
        <f>ROUND(I140*H140,2)</f>
        <v>0</v>
      </c>
      <c r="K140" s="178" t="s">
        <v>126</v>
      </c>
      <c r="L140" s="42"/>
      <c r="M140" s="183" t="s">
        <v>19</v>
      </c>
      <c r="N140" s="184" t="s">
        <v>40</v>
      </c>
      <c r="O140" s="67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127</v>
      </c>
      <c r="AT140" s="187" t="s">
        <v>122</v>
      </c>
      <c r="AU140" s="187" t="s">
        <v>79</v>
      </c>
      <c r="AY140" s="20" t="s">
        <v>117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20" t="s">
        <v>77</v>
      </c>
      <c r="BK140" s="188">
        <f>ROUND(I140*H140,2)</f>
        <v>0</v>
      </c>
      <c r="BL140" s="20" t="s">
        <v>127</v>
      </c>
      <c r="BM140" s="187" t="s">
        <v>198</v>
      </c>
    </row>
    <row r="141" spans="1:65" s="2" customFormat="1" ht="19.5">
      <c r="A141" s="37"/>
      <c r="B141" s="38"/>
      <c r="C141" s="39"/>
      <c r="D141" s="189" t="s">
        <v>130</v>
      </c>
      <c r="E141" s="39"/>
      <c r="F141" s="190" t="s">
        <v>199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130</v>
      </c>
      <c r="AU141" s="20" t="s">
        <v>79</v>
      </c>
    </row>
    <row r="142" spans="1:65" s="2" customFormat="1" ht="11.25">
      <c r="A142" s="37"/>
      <c r="B142" s="38"/>
      <c r="C142" s="39"/>
      <c r="D142" s="194" t="s">
        <v>132</v>
      </c>
      <c r="E142" s="39"/>
      <c r="F142" s="195" t="s">
        <v>200</v>
      </c>
      <c r="G142" s="39"/>
      <c r="H142" s="39"/>
      <c r="I142" s="191"/>
      <c r="J142" s="39"/>
      <c r="K142" s="39"/>
      <c r="L142" s="42"/>
      <c r="M142" s="192"/>
      <c r="N142" s="193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132</v>
      </c>
      <c r="AU142" s="20" t="s">
        <v>79</v>
      </c>
    </row>
    <row r="143" spans="1:65" s="13" customFormat="1" ht="11.25">
      <c r="B143" s="196"/>
      <c r="C143" s="197"/>
      <c r="D143" s="189" t="s">
        <v>134</v>
      </c>
      <c r="E143" s="198" t="s">
        <v>19</v>
      </c>
      <c r="F143" s="199" t="s">
        <v>201</v>
      </c>
      <c r="G143" s="197"/>
      <c r="H143" s="200">
        <v>13.034000000000001</v>
      </c>
      <c r="I143" s="201"/>
      <c r="J143" s="197"/>
      <c r="K143" s="197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134</v>
      </c>
      <c r="AU143" s="206" t="s">
        <v>79</v>
      </c>
      <c r="AV143" s="13" t="s">
        <v>79</v>
      </c>
      <c r="AW143" s="13" t="s">
        <v>31</v>
      </c>
      <c r="AX143" s="13" t="s">
        <v>69</v>
      </c>
      <c r="AY143" s="206" t="s">
        <v>117</v>
      </c>
    </row>
    <row r="144" spans="1:65" s="14" customFormat="1" ht="11.25">
      <c r="B144" s="207"/>
      <c r="C144" s="208"/>
      <c r="D144" s="189" t="s">
        <v>134</v>
      </c>
      <c r="E144" s="209" t="s">
        <v>19</v>
      </c>
      <c r="F144" s="210" t="s">
        <v>135</v>
      </c>
      <c r="G144" s="208"/>
      <c r="H144" s="211">
        <v>13.034000000000001</v>
      </c>
      <c r="I144" s="212"/>
      <c r="J144" s="208"/>
      <c r="K144" s="208"/>
      <c r="L144" s="213"/>
      <c r="M144" s="214"/>
      <c r="N144" s="215"/>
      <c r="O144" s="215"/>
      <c r="P144" s="215"/>
      <c r="Q144" s="215"/>
      <c r="R144" s="215"/>
      <c r="S144" s="215"/>
      <c r="T144" s="216"/>
      <c r="AT144" s="217" t="s">
        <v>134</v>
      </c>
      <c r="AU144" s="217" t="s">
        <v>79</v>
      </c>
      <c r="AV144" s="14" t="s">
        <v>128</v>
      </c>
      <c r="AW144" s="14" t="s">
        <v>31</v>
      </c>
      <c r="AX144" s="14" t="s">
        <v>69</v>
      </c>
      <c r="AY144" s="217" t="s">
        <v>117</v>
      </c>
    </row>
    <row r="145" spans="1:65" s="13" customFormat="1" ht="11.25">
      <c r="B145" s="196"/>
      <c r="C145" s="197"/>
      <c r="D145" s="189" t="s">
        <v>134</v>
      </c>
      <c r="E145" s="198" t="s">
        <v>19</v>
      </c>
      <c r="F145" s="199" t="s">
        <v>202</v>
      </c>
      <c r="G145" s="197"/>
      <c r="H145" s="200">
        <v>-8.5470000000000006</v>
      </c>
      <c r="I145" s="201"/>
      <c r="J145" s="197"/>
      <c r="K145" s="197"/>
      <c r="L145" s="202"/>
      <c r="M145" s="203"/>
      <c r="N145" s="204"/>
      <c r="O145" s="204"/>
      <c r="P145" s="204"/>
      <c r="Q145" s="204"/>
      <c r="R145" s="204"/>
      <c r="S145" s="204"/>
      <c r="T145" s="205"/>
      <c r="AT145" s="206" t="s">
        <v>134</v>
      </c>
      <c r="AU145" s="206" t="s">
        <v>79</v>
      </c>
      <c r="AV145" s="13" t="s">
        <v>79</v>
      </c>
      <c r="AW145" s="13" t="s">
        <v>31</v>
      </c>
      <c r="AX145" s="13" t="s">
        <v>69</v>
      </c>
      <c r="AY145" s="206" t="s">
        <v>117</v>
      </c>
    </row>
    <row r="146" spans="1:65" s="14" customFormat="1" ht="11.25">
      <c r="B146" s="207"/>
      <c r="C146" s="208"/>
      <c r="D146" s="189" t="s">
        <v>134</v>
      </c>
      <c r="E146" s="209" t="s">
        <v>19</v>
      </c>
      <c r="F146" s="210" t="s">
        <v>135</v>
      </c>
      <c r="G146" s="208"/>
      <c r="H146" s="211">
        <v>-8.5470000000000006</v>
      </c>
      <c r="I146" s="212"/>
      <c r="J146" s="208"/>
      <c r="K146" s="208"/>
      <c r="L146" s="213"/>
      <c r="M146" s="214"/>
      <c r="N146" s="215"/>
      <c r="O146" s="215"/>
      <c r="P146" s="215"/>
      <c r="Q146" s="215"/>
      <c r="R146" s="215"/>
      <c r="S146" s="215"/>
      <c r="T146" s="216"/>
      <c r="AT146" s="217" t="s">
        <v>134</v>
      </c>
      <c r="AU146" s="217" t="s">
        <v>79</v>
      </c>
      <c r="AV146" s="14" t="s">
        <v>128</v>
      </c>
      <c r="AW146" s="14" t="s">
        <v>31</v>
      </c>
      <c r="AX146" s="14" t="s">
        <v>69</v>
      </c>
      <c r="AY146" s="217" t="s">
        <v>117</v>
      </c>
    </row>
    <row r="147" spans="1:65" s="16" customFormat="1" ht="11.25">
      <c r="B147" s="228"/>
      <c r="C147" s="229"/>
      <c r="D147" s="189" t="s">
        <v>134</v>
      </c>
      <c r="E147" s="230" t="s">
        <v>19</v>
      </c>
      <c r="F147" s="231" t="s">
        <v>203</v>
      </c>
      <c r="G147" s="229"/>
      <c r="H147" s="232">
        <v>4.4870000000000001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AT147" s="238" t="s">
        <v>134</v>
      </c>
      <c r="AU147" s="238" t="s">
        <v>79</v>
      </c>
      <c r="AV147" s="16" t="s">
        <v>127</v>
      </c>
      <c r="AW147" s="16" t="s">
        <v>31</v>
      </c>
      <c r="AX147" s="16" t="s">
        <v>77</v>
      </c>
      <c r="AY147" s="238" t="s">
        <v>117</v>
      </c>
    </row>
    <row r="148" spans="1:65" s="2" customFormat="1" ht="16.5" customHeight="1">
      <c r="A148" s="37"/>
      <c r="B148" s="38"/>
      <c r="C148" s="176" t="s">
        <v>204</v>
      </c>
      <c r="D148" s="176" t="s">
        <v>122</v>
      </c>
      <c r="E148" s="177" t="s">
        <v>205</v>
      </c>
      <c r="F148" s="178" t="s">
        <v>206</v>
      </c>
      <c r="G148" s="179" t="s">
        <v>163</v>
      </c>
      <c r="H148" s="180">
        <v>8.5470000000000006</v>
      </c>
      <c r="I148" s="181"/>
      <c r="J148" s="182">
        <f>ROUND(I148*H148,2)</f>
        <v>0</v>
      </c>
      <c r="K148" s="178" t="s">
        <v>126</v>
      </c>
      <c r="L148" s="42"/>
      <c r="M148" s="183" t="s">
        <v>19</v>
      </c>
      <c r="N148" s="184" t="s">
        <v>40</v>
      </c>
      <c r="O148" s="67"/>
      <c r="P148" s="185">
        <f>O148*H148</f>
        <v>0</v>
      </c>
      <c r="Q148" s="185">
        <v>0</v>
      </c>
      <c r="R148" s="185">
        <f>Q148*H148</f>
        <v>0</v>
      </c>
      <c r="S148" s="185">
        <v>0</v>
      </c>
      <c r="T148" s="18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127</v>
      </c>
      <c r="AT148" s="187" t="s">
        <v>122</v>
      </c>
      <c r="AU148" s="187" t="s">
        <v>79</v>
      </c>
      <c r="AY148" s="20" t="s">
        <v>117</v>
      </c>
      <c r="BE148" s="188">
        <f>IF(N148="základní",J148,0)</f>
        <v>0</v>
      </c>
      <c r="BF148" s="188">
        <f>IF(N148="snížená",J148,0)</f>
        <v>0</v>
      </c>
      <c r="BG148" s="188">
        <f>IF(N148="zákl. přenesená",J148,0)</f>
        <v>0</v>
      </c>
      <c r="BH148" s="188">
        <f>IF(N148="sníž. přenesená",J148,0)</f>
        <v>0</v>
      </c>
      <c r="BI148" s="188">
        <f>IF(N148="nulová",J148,0)</f>
        <v>0</v>
      </c>
      <c r="BJ148" s="20" t="s">
        <v>77</v>
      </c>
      <c r="BK148" s="188">
        <f>ROUND(I148*H148,2)</f>
        <v>0</v>
      </c>
      <c r="BL148" s="20" t="s">
        <v>127</v>
      </c>
      <c r="BM148" s="187" t="s">
        <v>207</v>
      </c>
    </row>
    <row r="149" spans="1:65" s="2" customFormat="1" ht="19.5">
      <c r="A149" s="37"/>
      <c r="B149" s="38"/>
      <c r="C149" s="39"/>
      <c r="D149" s="189" t="s">
        <v>130</v>
      </c>
      <c r="E149" s="39"/>
      <c r="F149" s="190" t="s">
        <v>208</v>
      </c>
      <c r="G149" s="39"/>
      <c r="H149" s="39"/>
      <c r="I149" s="191"/>
      <c r="J149" s="39"/>
      <c r="K149" s="39"/>
      <c r="L149" s="42"/>
      <c r="M149" s="192"/>
      <c r="N149" s="193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130</v>
      </c>
      <c r="AU149" s="20" t="s">
        <v>79</v>
      </c>
    </row>
    <row r="150" spans="1:65" s="2" customFormat="1" ht="11.25">
      <c r="A150" s="37"/>
      <c r="B150" s="38"/>
      <c r="C150" s="39"/>
      <c r="D150" s="194" t="s">
        <v>132</v>
      </c>
      <c r="E150" s="39"/>
      <c r="F150" s="195" t="s">
        <v>209</v>
      </c>
      <c r="G150" s="39"/>
      <c r="H150" s="39"/>
      <c r="I150" s="191"/>
      <c r="J150" s="39"/>
      <c r="K150" s="39"/>
      <c r="L150" s="42"/>
      <c r="M150" s="192"/>
      <c r="N150" s="193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132</v>
      </c>
      <c r="AU150" s="20" t="s">
        <v>79</v>
      </c>
    </row>
    <row r="151" spans="1:65" s="13" customFormat="1" ht="11.25">
      <c r="B151" s="196"/>
      <c r="C151" s="197"/>
      <c r="D151" s="189" t="s">
        <v>134</v>
      </c>
      <c r="E151" s="198" t="s">
        <v>19</v>
      </c>
      <c r="F151" s="199" t="s">
        <v>210</v>
      </c>
      <c r="G151" s="197"/>
      <c r="H151" s="200">
        <v>8.5470000000000006</v>
      </c>
      <c r="I151" s="201"/>
      <c r="J151" s="197"/>
      <c r="K151" s="197"/>
      <c r="L151" s="202"/>
      <c r="M151" s="203"/>
      <c r="N151" s="204"/>
      <c r="O151" s="204"/>
      <c r="P151" s="204"/>
      <c r="Q151" s="204"/>
      <c r="R151" s="204"/>
      <c r="S151" s="204"/>
      <c r="T151" s="205"/>
      <c r="AT151" s="206" t="s">
        <v>134</v>
      </c>
      <c r="AU151" s="206" t="s">
        <v>79</v>
      </c>
      <c r="AV151" s="13" t="s">
        <v>79</v>
      </c>
      <c r="AW151" s="13" t="s">
        <v>31</v>
      </c>
      <c r="AX151" s="13" t="s">
        <v>69</v>
      </c>
      <c r="AY151" s="206" t="s">
        <v>117</v>
      </c>
    </row>
    <row r="152" spans="1:65" s="14" customFormat="1" ht="11.25">
      <c r="B152" s="207"/>
      <c r="C152" s="208"/>
      <c r="D152" s="189" t="s">
        <v>134</v>
      </c>
      <c r="E152" s="209" t="s">
        <v>19</v>
      </c>
      <c r="F152" s="210" t="s">
        <v>135</v>
      </c>
      <c r="G152" s="208"/>
      <c r="H152" s="211">
        <v>8.5470000000000006</v>
      </c>
      <c r="I152" s="212"/>
      <c r="J152" s="208"/>
      <c r="K152" s="208"/>
      <c r="L152" s="213"/>
      <c r="M152" s="214"/>
      <c r="N152" s="215"/>
      <c r="O152" s="215"/>
      <c r="P152" s="215"/>
      <c r="Q152" s="215"/>
      <c r="R152" s="215"/>
      <c r="S152" s="215"/>
      <c r="T152" s="216"/>
      <c r="AT152" s="217" t="s">
        <v>134</v>
      </c>
      <c r="AU152" s="217" t="s">
        <v>79</v>
      </c>
      <c r="AV152" s="14" t="s">
        <v>128</v>
      </c>
      <c r="AW152" s="14" t="s">
        <v>31</v>
      </c>
      <c r="AX152" s="14" t="s">
        <v>69</v>
      </c>
      <c r="AY152" s="217" t="s">
        <v>117</v>
      </c>
    </row>
    <row r="153" spans="1:65" s="16" customFormat="1" ht="11.25">
      <c r="B153" s="228"/>
      <c r="C153" s="229"/>
      <c r="D153" s="189" t="s">
        <v>134</v>
      </c>
      <c r="E153" s="230" t="s">
        <v>19</v>
      </c>
      <c r="F153" s="231" t="s">
        <v>203</v>
      </c>
      <c r="G153" s="229"/>
      <c r="H153" s="232">
        <v>8.5470000000000006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AT153" s="238" t="s">
        <v>134</v>
      </c>
      <c r="AU153" s="238" t="s">
        <v>79</v>
      </c>
      <c r="AV153" s="16" t="s">
        <v>127</v>
      </c>
      <c r="AW153" s="16" t="s">
        <v>31</v>
      </c>
      <c r="AX153" s="16" t="s">
        <v>77</v>
      </c>
      <c r="AY153" s="238" t="s">
        <v>117</v>
      </c>
    </row>
    <row r="154" spans="1:65" s="12" customFormat="1" ht="25.9" customHeight="1">
      <c r="B154" s="160"/>
      <c r="C154" s="161"/>
      <c r="D154" s="162" t="s">
        <v>68</v>
      </c>
      <c r="E154" s="163" t="s">
        <v>211</v>
      </c>
      <c r="F154" s="163" t="s">
        <v>212</v>
      </c>
      <c r="G154" s="161"/>
      <c r="H154" s="161"/>
      <c r="I154" s="164"/>
      <c r="J154" s="165">
        <f>BK154</f>
        <v>0</v>
      </c>
      <c r="K154" s="161"/>
      <c r="L154" s="166"/>
      <c r="M154" s="167"/>
      <c r="N154" s="168"/>
      <c r="O154" s="168"/>
      <c r="P154" s="169">
        <f>P155+P260+P298+P306</f>
        <v>0</v>
      </c>
      <c r="Q154" s="168"/>
      <c r="R154" s="169">
        <f>R155+R260+R298+R306</f>
        <v>16.185497600000001</v>
      </c>
      <c r="S154" s="168"/>
      <c r="T154" s="170">
        <f>T155+T260+T298+T306</f>
        <v>10.7676</v>
      </c>
      <c r="AR154" s="171" t="s">
        <v>79</v>
      </c>
      <c r="AT154" s="172" t="s">
        <v>68</v>
      </c>
      <c r="AU154" s="172" t="s">
        <v>69</v>
      </c>
      <c r="AY154" s="171" t="s">
        <v>117</v>
      </c>
      <c r="BK154" s="173">
        <f>BK155+BK260+BK298+BK306</f>
        <v>0</v>
      </c>
    </row>
    <row r="155" spans="1:65" s="12" customFormat="1" ht="22.9" customHeight="1">
      <c r="B155" s="160"/>
      <c r="C155" s="161"/>
      <c r="D155" s="162" t="s">
        <v>68</v>
      </c>
      <c r="E155" s="174" t="s">
        <v>213</v>
      </c>
      <c r="F155" s="174" t="s">
        <v>214</v>
      </c>
      <c r="G155" s="161"/>
      <c r="H155" s="161"/>
      <c r="I155" s="164"/>
      <c r="J155" s="175">
        <f>BK155</f>
        <v>0</v>
      </c>
      <c r="K155" s="161"/>
      <c r="L155" s="166"/>
      <c r="M155" s="167"/>
      <c r="N155" s="168"/>
      <c r="O155" s="168"/>
      <c r="P155" s="169">
        <f>SUM(P156:P259)</f>
        <v>0</v>
      </c>
      <c r="Q155" s="168"/>
      <c r="R155" s="169">
        <f>SUM(R156:R259)</f>
        <v>9.1579975999999981</v>
      </c>
      <c r="S155" s="168"/>
      <c r="T155" s="170">
        <f>SUM(T156:T259)</f>
        <v>10.1068</v>
      </c>
      <c r="AR155" s="171" t="s">
        <v>79</v>
      </c>
      <c r="AT155" s="172" t="s">
        <v>68</v>
      </c>
      <c r="AU155" s="172" t="s">
        <v>77</v>
      </c>
      <c r="AY155" s="171" t="s">
        <v>117</v>
      </c>
      <c r="BK155" s="173">
        <f>SUM(BK156:BK259)</f>
        <v>0</v>
      </c>
    </row>
    <row r="156" spans="1:65" s="2" customFormat="1" ht="21.75" customHeight="1">
      <c r="A156" s="37"/>
      <c r="B156" s="38"/>
      <c r="C156" s="176" t="s">
        <v>8</v>
      </c>
      <c r="D156" s="176" t="s">
        <v>122</v>
      </c>
      <c r="E156" s="177" t="s">
        <v>215</v>
      </c>
      <c r="F156" s="178" t="s">
        <v>216</v>
      </c>
      <c r="G156" s="179" t="s">
        <v>217</v>
      </c>
      <c r="H156" s="180">
        <v>830</v>
      </c>
      <c r="I156" s="181"/>
      <c r="J156" s="182">
        <f>ROUND(I156*H156,2)</f>
        <v>0</v>
      </c>
      <c r="K156" s="178" t="s">
        <v>126</v>
      </c>
      <c r="L156" s="42"/>
      <c r="M156" s="183" t="s">
        <v>19</v>
      </c>
      <c r="N156" s="184" t="s">
        <v>40</v>
      </c>
      <c r="O156" s="67"/>
      <c r="P156" s="185">
        <f>O156*H156</f>
        <v>0</v>
      </c>
      <c r="Q156" s="185">
        <v>0</v>
      </c>
      <c r="R156" s="185">
        <f>Q156*H156</f>
        <v>0</v>
      </c>
      <c r="S156" s="185">
        <v>6.6E-4</v>
      </c>
      <c r="T156" s="186">
        <f>S156*H156</f>
        <v>0.54779999999999995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218</v>
      </c>
      <c r="AT156" s="187" t="s">
        <v>122</v>
      </c>
      <c r="AU156" s="187" t="s">
        <v>79</v>
      </c>
      <c r="AY156" s="20" t="s">
        <v>117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77</v>
      </c>
      <c r="BK156" s="188">
        <f>ROUND(I156*H156,2)</f>
        <v>0</v>
      </c>
      <c r="BL156" s="20" t="s">
        <v>218</v>
      </c>
      <c r="BM156" s="187" t="s">
        <v>219</v>
      </c>
    </row>
    <row r="157" spans="1:65" s="2" customFormat="1" ht="11.25">
      <c r="A157" s="37"/>
      <c r="B157" s="38"/>
      <c r="C157" s="39"/>
      <c r="D157" s="189" t="s">
        <v>130</v>
      </c>
      <c r="E157" s="39"/>
      <c r="F157" s="190" t="s">
        <v>220</v>
      </c>
      <c r="G157" s="39"/>
      <c r="H157" s="39"/>
      <c r="I157" s="191"/>
      <c r="J157" s="39"/>
      <c r="K157" s="39"/>
      <c r="L157" s="42"/>
      <c r="M157" s="192"/>
      <c r="N157" s="193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130</v>
      </c>
      <c r="AU157" s="20" t="s">
        <v>79</v>
      </c>
    </row>
    <row r="158" spans="1:65" s="2" customFormat="1" ht="11.25">
      <c r="A158" s="37"/>
      <c r="B158" s="38"/>
      <c r="C158" s="39"/>
      <c r="D158" s="194" t="s">
        <v>132</v>
      </c>
      <c r="E158" s="39"/>
      <c r="F158" s="195" t="s">
        <v>221</v>
      </c>
      <c r="G158" s="39"/>
      <c r="H158" s="39"/>
      <c r="I158" s="191"/>
      <c r="J158" s="39"/>
      <c r="K158" s="39"/>
      <c r="L158" s="42"/>
      <c r="M158" s="192"/>
      <c r="N158" s="193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132</v>
      </c>
      <c r="AU158" s="20" t="s">
        <v>79</v>
      </c>
    </row>
    <row r="159" spans="1:65" s="13" customFormat="1" ht="11.25">
      <c r="B159" s="196"/>
      <c r="C159" s="197"/>
      <c r="D159" s="189" t="s">
        <v>134</v>
      </c>
      <c r="E159" s="198" t="s">
        <v>19</v>
      </c>
      <c r="F159" s="199" t="s">
        <v>222</v>
      </c>
      <c r="G159" s="197"/>
      <c r="H159" s="200">
        <v>830</v>
      </c>
      <c r="I159" s="201"/>
      <c r="J159" s="197"/>
      <c r="K159" s="197"/>
      <c r="L159" s="202"/>
      <c r="M159" s="203"/>
      <c r="N159" s="204"/>
      <c r="O159" s="204"/>
      <c r="P159" s="204"/>
      <c r="Q159" s="204"/>
      <c r="R159" s="204"/>
      <c r="S159" s="204"/>
      <c r="T159" s="205"/>
      <c r="AT159" s="206" t="s">
        <v>134</v>
      </c>
      <c r="AU159" s="206" t="s">
        <v>79</v>
      </c>
      <c r="AV159" s="13" t="s">
        <v>79</v>
      </c>
      <c r="AW159" s="13" t="s">
        <v>31</v>
      </c>
      <c r="AX159" s="13" t="s">
        <v>69</v>
      </c>
      <c r="AY159" s="206" t="s">
        <v>117</v>
      </c>
    </row>
    <row r="160" spans="1:65" s="14" customFormat="1" ht="11.25">
      <c r="B160" s="207"/>
      <c r="C160" s="208"/>
      <c r="D160" s="189" t="s">
        <v>134</v>
      </c>
      <c r="E160" s="209" t="s">
        <v>19</v>
      </c>
      <c r="F160" s="210" t="s">
        <v>135</v>
      </c>
      <c r="G160" s="208"/>
      <c r="H160" s="211">
        <v>830</v>
      </c>
      <c r="I160" s="212"/>
      <c r="J160" s="208"/>
      <c r="K160" s="208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134</v>
      </c>
      <c r="AU160" s="217" t="s">
        <v>79</v>
      </c>
      <c r="AV160" s="14" t="s">
        <v>128</v>
      </c>
      <c r="AW160" s="14" t="s">
        <v>31</v>
      </c>
      <c r="AX160" s="14" t="s">
        <v>77</v>
      </c>
      <c r="AY160" s="217" t="s">
        <v>117</v>
      </c>
    </row>
    <row r="161" spans="1:65" s="2" customFormat="1" ht="16.5" customHeight="1">
      <c r="A161" s="37"/>
      <c r="B161" s="38"/>
      <c r="C161" s="176" t="s">
        <v>223</v>
      </c>
      <c r="D161" s="176" t="s">
        <v>122</v>
      </c>
      <c r="E161" s="177" t="s">
        <v>224</v>
      </c>
      <c r="F161" s="178" t="s">
        <v>225</v>
      </c>
      <c r="G161" s="179" t="s">
        <v>217</v>
      </c>
      <c r="H161" s="180">
        <v>78</v>
      </c>
      <c r="I161" s="181"/>
      <c r="J161" s="182">
        <f>ROUND(I161*H161,2)</f>
        <v>0</v>
      </c>
      <c r="K161" s="178" t="s">
        <v>126</v>
      </c>
      <c r="L161" s="42"/>
      <c r="M161" s="183" t="s">
        <v>19</v>
      </c>
      <c r="N161" s="184" t="s">
        <v>40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5.4999999999999997E-3</v>
      </c>
      <c r="T161" s="186">
        <f>S161*H161</f>
        <v>0.42899999999999999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218</v>
      </c>
      <c r="AT161" s="187" t="s">
        <v>122</v>
      </c>
      <c r="AU161" s="187" t="s">
        <v>79</v>
      </c>
      <c r="AY161" s="20" t="s">
        <v>117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77</v>
      </c>
      <c r="BK161" s="188">
        <f>ROUND(I161*H161,2)</f>
        <v>0</v>
      </c>
      <c r="BL161" s="20" t="s">
        <v>218</v>
      </c>
      <c r="BM161" s="187" t="s">
        <v>226</v>
      </c>
    </row>
    <row r="162" spans="1:65" s="2" customFormat="1" ht="11.25">
      <c r="A162" s="37"/>
      <c r="B162" s="38"/>
      <c r="C162" s="39"/>
      <c r="D162" s="189" t="s">
        <v>130</v>
      </c>
      <c r="E162" s="39"/>
      <c r="F162" s="190" t="s">
        <v>227</v>
      </c>
      <c r="G162" s="39"/>
      <c r="H162" s="39"/>
      <c r="I162" s="191"/>
      <c r="J162" s="39"/>
      <c r="K162" s="39"/>
      <c r="L162" s="42"/>
      <c r="M162" s="192"/>
      <c r="N162" s="193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130</v>
      </c>
      <c r="AU162" s="20" t="s">
        <v>79</v>
      </c>
    </row>
    <row r="163" spans="1:65" s="2" customFormat="1" ht="11.25">
      <c r="A163" s="37"/>
      <c r="B163" s="38"/>
      <c r="C163" s="39"/>
      <c r="D163" s="194" t="s">
        <v>132</v>
      </c>
      <c r="E163" s="39"/>
      <c r="F163" s="195" t="s">
        <v>228</v>
      </c>
      <c r="G163" s="39"/>
      <c r="H163" s="39"/>
      <c r="I163" s="191"/>
      <c r="J163" s="39"/>
      <c r="K163" s="39"/>
      <c r="L163" s="42"/>
      <c r="M163" s="192"/>
      <c r="N163" s="193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132</v>
      </c>
      <c r="AU163" s="20" t="s">
        <v>79</v>
      </c>
    </row>
    <row r="164" spans="1:65" s="15" customFormat="1" ht="11.25">
      <c r="B164" s="218"/>
      <c r="C164" s="219"/>
      <c r="D164" s="189" t="s">
        <v>134</v>
      </c>
      <c r="E164" s="220" t="s">
        <v>19</v>
      </c>
      <c r="F164" s="221" t="s">
        <v>229</v>
      </c>
      <c r="G164" s="219"/>
      <c r="H164" s="220" t="s">
        <v>19</v>
      </c>
      <c r="I164" s="222"/>
      <c r="J164" s="219"/>
      <c r="K164" s="219"/>
      <c r="L164" s="223"/>
      <c r="M164" s="224"/>
      <c r="N164" s="225"/>
      <c r="O164" s="225"/>
      <c r="P164" s="225"/>
      <c r="Q164" s="225"/>
      <c r="R164" s="225"/>
      <c r="S164" s="225"/>
      <c r="T164" s="226"/>
      <c r="AT164" s="227" t="s">
        <v>134</v>
      </c>
      <c r="AU164" s="227" t="s">
        <v>79</v>
      </c>
      <c r="AV164" s="15" t="s">
        <v>77</v>
      </c>
      <c r="AW164" s="15" t="s">
        <v>31</v>
      </c>
      <c r="AX164" s="15" t="s">
        <v>69</v>
      </c>
      <c r="AY164" s="227" t="s">
        <v>117</v>
      </c>
    </row>
    <row r="165" spans="1:65" s="13" customFormat="1" ht="11.25">
      <c r="B165" s="196"/>
      <c r="C165" s="197"/>
      <c r="D165" s="189" t="s">
        <v>134</v>
      </c>
      <c r="E165" s="198" t="s">
        <v>19</v>
      </c>
      <c r="F165" s="199" t="s">
        <v>230</v>
      </c>
      <c r="G165" s="197"/>
      <c r="H165" s="200">
        <v>78</v>
      </c>
      <c r="I165" s="201"/>
      <c r="J165" s="197"/>
      <c r="K165" s="197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134</v>
      </c>
      <c r="AU165" s="206" t="s">
        <v>79</v>
      </c>
      <c r="AV165" s="13" t="s">
        <v>79</v>
      </c>
      <c r="AW165" s="13" t="s">
        <v>31</v>
      </c>
      <c r="AX165" s="13" t="s">
        <v>69</v>
      </c>
      <c r="AY165" s="206" t="s">
        <v>117</v>
      </c>
    </row>
    <row r="166" spans="1:65" s="14" customFormat="1" ht="11.25">
      <c r="B166" s="207"/>
      <c r="C166" s="208"/>
      <c r="D166" s="189" t="s">
        <v>134</v>
      </c>
      <c r="E166" s="209" t="s">
        <v>19</v>
      </c>
      <c r="F166" s="210" t="s">
        <v>135</v>
      </c>
      <c r="G166" s="208"/>
      <c r="H166" s="211">
        <v>78</v>
      </c>
      <c r="I166" s="212"/>
      <c r="J166" s="208"/>
      <c r="K166" s="208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134</v>
      </c>
      <c r="AU166" s="217" t="s">
        <v>79</v>
      </c>
      <c r="AV166" s="14" t="s">
        <v>128</v>
      </c>
      <c r="AW166" s="14" t="s">
        <v>31</v>
      </c>
      <c r="AX166" s="14" t="s">
        <v>77</v>
      </c>
      <c r="AY166" s="217" t="s">
        <v>117</v>
      </c>
    </row>
    <row r="167" spans="1:65" s="2" customFormat="1" ht="16.5" customHeight="1">
      <c r="A167" s="37"/>
      <c r="B167" s="38"/>
      <c r="C167" s="176" t="s">
        <v>231</v>
      </c>
      <c r="D167" s="176" t="s">
        <v>122</v>
      </c>
      <c r="E167" s="177" t="s">
        <v>232</v>
      </c>
      <c r="F167" s="178" t="s">
        <v>233</v>
      </c>
      <c r="G167" s="179" t="s">
        <v>217</v>
      </c>
      <c r="H167" s="180">
        <v>908</v>
      </c>
      <c r="I167" s="181"/>
      <c r="J167" s="182">
        <f>ROUND(I167*H167,2)</f>
        <v>0</v>
      </c>
      <c r="K167" s="178" t="s">
        <v>126</v>
      </c>
      <c r="L167" s="42"/>
      <c r="M167" s="183" t="s">
        <v>19</v>
      </c>
      <c r="N167" s="184" t="s">
        <v>40</v>
      </c>
      <c r="O167" s="67"/>
      <c r="P167" s="185">
        <f>O167*H167</f>
        <v>0</v>
      </c>
      <c r="Q167" s="185">
        <v>8.8000000000000003E-4</v>
      </c>
      <c r="R167" s="185">
        <f>Q167*H167</f>
        <v>0.79904000000000008</v>
      </c>
      <c r="S167" s="185">
        <v>0</v>
      </c>
      <c r="T167" s="18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218</v>
      </c>
      <c r="AT167" s="187" t="s">
        <v>122</v>
      </c>
      <c r="AU167" s="187" t="s">
        <v>79</v>
      </c>
      <c r="AY167" s="20" t="s">
        <v>117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20" t="s">
        <v>77</v>
      </c>
      <c r="BK167" s="188">
        <f>ROUND(I167*H167,2)</f>
        <v>0</v>
      </c>
      <c r="BL167" s="20" t="s">
        <v>218</v>
      </c>
      <c r="BM167" s="187" t="s">
        <v>234</v>
      </c>
    </row>
    <row r="168" spans="1:65" s="2" customFormat="1" ht="11.25">
      <c r="A168" s="37"/>
      <c r="B168" s="38"/>
      <c r="C168" s="39"/>
      <c r="D168" s="189" t="s">
        <v>130</v>
      </c>
      <c r="E168" s="39"/>
      <c r="F168" s="190" t="s">
        <v>235</v>
      </c>
      <c r="G168" s="39"/>
      <c r="H168" s="39"/>
      <c r="I168" s="191"/>
      <c r="J168" s="39"/>
      <c r="K168" s="39"/>
      <c r="L168" s="42"/>
      <c r="M168" s="192"/>
      <c r="N168" s="193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130</v>
      </c>
      <c r="AU168" s="20" t="s">
        <v>79</v>
      </c>
    </row>
    <row r="169" spans="1:65" s="2" customFormat="1" ht="11.25">
      <c r="A169" s="37"/>
      <c r="B169" s="38"/>
      <c r="C169" s="39"/>
      <c r="D169" s="194" t="s">
        <v>132</v>
      </c>
      <c r="E169" s="39"/>
      <c r="F169" s="195" t="s">
        <v>236</v>
      </c>
      <c r="G169" s="39"/>
      <c r="H169" s="39"/>
      <c r="I169" s="191"/>
      <c r="J169" s="39"/>
      <c r="K169" s="39"/>
      <c r="L169" s="42"/>
      <c r="M169" s="192"/>
      <c r="N169" s="193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132</v>
      </c>
      <c r="AU169" s="20" t="s">
        <v>79</v>
      </c>
    </row>
    <row r="170" spans="1:65" s="15" customFormat="1" ht="11.25">
      <c r="B170" s="218"/>
      <c r="C170" s="219"/>
      <c r="D170" s="189" t="s">
        <v>134</v>
      </c>
      <c r="E170" s="220" t="s">
        <v>19</v>
      </c>
      <c r="F170" s="221" t="s">
        <v>237</v>
      </c>
      <c r="G170" s="219"/>
      <c r="H170" s="220" t="s">
        <v>19</v>
      </c>
      <c r="I170" s="222"/>
      <c r="J170" s="219"/>
      <c r="K170" s="219"/>
      <c r="L170" s="223"/>
      <c r="M170" s="224"/>
      <c r="N170" s="225"/>
      <c r="O170" s="225"/>
      <c r="P170" s="225"/>
      <c r="Q170" s="225"/>
      <c r="R170" s="225"/>
      <c r="S170" s="225"/>
      <c r="T170" s="226"/>
      <c r="AT170" s="227" t="s">
        <v>134</v>
      </c>
      <c r="AU170" s="227" t="s">
        <v>79</v>
      </c>
      <c r="AV170" s="15" t="s">
        <v>77</v>
      </c>
      <c r="AW170" s="15" t="s">
        <v>31</v>
      </c>
      <c r="AX170" s="15" t="s">
        <v>69</v>
      </c>
      <c r="AY170" s="227" t="s">
        <v>117</v>
      </c>
    </row>
    <row r="171" spans="1:65" s="13" customFormat="1" ht="11.25">
      <c r="B171" s="196"/>
      <c r="C171" s="197"/>
      <c r="D171" s="189" t="s">
        <v>134</v>
      </c>
      <c r="E171" s="198" t="s">
        <v>19</v>
      </c>
      <c r="F171" s="199" t="s">
        <v>238</v>
      </c>
      <c r="G171" s="197"/>
      <c r="H171" s="200">
        <v>858</v>
      </c>
      <c r="I171" s="201"/>
      <c r="J171" s="197"/>
      <c r="K171" s="197"/>
      <c r="L171" s="202"/>
      <c r="M171" s="203"/>
      <c r="N171" s="204"/>
      <c r="O171" s="204"/>
      <c r="P171" s="204"/>
      <c r="Q171" s="204"/>
      <c r="R171" s="204"/>
      <c r="S171" s="204"/>
      <c r="T171" s="205"/>
      <c r="AT171" s="206" t="s">
        <v>134</v>
      </c>
      <c r="AU171" s="206" t="s">
        <v>79</v>
      </c>
      <c r="AV171" s="13" t="s">
        <v>79</v>
      </c>
      <c r="AW171" s="13" t="s">
        <v>31</v>
      </c>
      <c r="AX171" s="13" t="s">
        <v>69</v>
      </c>
      <c r="AY171" s="206" t="s">
        <v>117</v>
      </c>
    </row>
    <row r="172" spans="1:65" s="14" customFormat="1" ht="11.25">
      <c r="B172" s="207"/>
      <c r="C172" s="208"/>
      <c r="D172" s="189" t="s">
        <v>134</v>
      </c>
      <c r="E172" s="209" t="s">
        <v>19</v>
      </c>
      <c r="F172" s="210" t="s">
        <v>135</v>
      </c>
      <c r="G172" s="208"/>
      <c r="H172" s="211">
        <v>858</v>
      </c>
      <c r="I172" s="212"/>
      <c r="J172" s="208"/>
      <c r="K172" s="208"/>
      <c r="L172" s="213"/>
      <c r="M172" s="214"/>
      <c r="N172" s="215"/>
      <c r="O172" s="215"/>
      <c r="P172" s="215"/>
      <c r="Q172" s="215"/>
      <c r="R172" s="215"/>
      <c r="S172" s="215"/>
      <c r="T172" s="216"/>
      <c r="AT172" s="217" t="s">
        <v>134</v>
      </c>
      <c r="AU172" s="217" t="s">
        <v>79</v>
      </c>
      <c r="AV172" s="14" t="s">
        <v>128</v>
      </c>
      <c r="AW172" s="14" t="s">
        <v>31</v>
      </c>
      <c r="AX172" s="14" t="s">
        <v>69</v>
      </c>
      <c r="AY172" s="217" t="s">
        <v>117</v>
      </c>
    </row>
    <row r="173" spans="1:65" s="13" customFormat="1" ht="11.25">
      <c r="B173" s="196"/>
      <c r="C173" s="197"/>
      <c r="D173" s="189" t="s">
        <v>134</v>
      </c>
      <c r="E173" s="198" t="s">
        <v>19</v>
      </c>
      <c r="F173" s="199" t="s">
        <v>239</v>
      </c>
      <c r="G173" s="197"/>
      <c r="H173" s="200">
        <v>50</v>
      </c>
      <c r="I173" s="201"/>
      <c r="J173" s="197"/>
      <c r="K173" s="197"/>
      <c r="L173" s="202"/>
      <c r="M173" s="203"/>
      <c r="N173" s="204"/>
      <c r="O173" s="204"/>
      <c r="P173" s="204"/>
      <c r="Q173" s="204"/>
      <c r="R173" s="204"/>
      <c r="S173" s="204"/>
      <c r="T173" s="205"/>
      <c r="AT173" s="206" t="s">
        <v>134</v>
      </c>
      <c r="AU173" s="206" t="s">
        <v>79</v>
      </c>
      <c r="AV173" s="13" t="s">
        <v>79</v>
      </c>
      <c r="AW173" s="13" t="s">
        <v>31</v>
      </c>
      <c r="AX173" s="13" t="s">
        <v>69</v>
      </c>
      <c r="AY173" s="206" t="s">
        <v>117</v>
      </c>
    </row>
    <row r="174" spans="1:65" s="14" customFormat="1" ht="11.25">
      <c r="B174" s="207"/>
      <c r="C174" s="208"/>
      <c r="D174" s="189" t="s">
        <v>134</v>
      </c>
      <c r="E174" s="209" t="s">
        <v>19</v>
      </c>
      <c r="F174" s="210" t="s">
        <v>135</v>
      </c>
      <c r="G174" s="208"/>
      <c r="H174" s="211">
        <v>50</v>
      </c>
      <c r="I174" s="212"/>
      <c r="J174" s="208"/>
      <c r="K174" s="208"/>
      <c r="L174" s="213"/>
      <c r="M174" s="214"/>
      <c r="N174" s="215"/>
      <c r="O174" s="215"/>
      <c r="P174" s="215"/>
      <c r="Q174" s="215"/>
      <c r="R174" s="215"/>
      <c r="S174" s="215"/>
      <c r="T174" s="216"/>
      <c r="AT174" s="217" t="s">
        <v>134</v>
      </c>
      <c r="AU174" s="217" t="s">
        <v>79</v>
      </c>
      <c r="AV174" s="14" t="s">
        <v>128</v>
      </c>
      <c r="AW174" s="14" t="s">
        <v>31</v>
      </c>
      <c r="AX174" s="14" t="s">
        <v>69</v>
      </c>
      <c r="AY174" s="217" t="s">
        <v>117</v>
      </c>
    </row>
    <row r="175" spans="1:65" s="16" customFormat="1" ht="11.25">
      <c r="B175" s="228"/>
      <c r="C175" s="229"/>
      <c r="D175" s="189" t="s">
        <v>134</v>
      </c>
      <c r="E175" s="230" t="s">
        <v>19</v>
      </c>
      <c r="F175" s="231" t="s">
        <v>203</v>
      </c>
      <c r="G175" s="229"/>
      <c r="H175" s="232">
        <v>908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AT175" s="238" t="s">
        <v>134</v>
      </c>
      <c r="AU175" s="238" t="s">
        <v>79</v>
      </c>
      <c r="AV175" s="16" t="s">
        <v>127</v>
      </c>
      <c r="AW175" s="16" t="s">
        <v>31</v>
      </c>
      <c r="AX175" s="16" t="s">
        <v>77</v>
      </c>
      <c r="AY175" s="238" t="s">
        <v>117</v>
      </c>
    </row>
    <row r="176" spans="1:65" s="2" customFormat="1" ht="24.2" customHeight="1">
      <c r="A176" s="37"/>
      <c r="B176" s="38"/>
      <c r="C176" s="239" t="s">
        <v>240</v>
      </c>
      <c r="D176" s="239" t="s">
        <v>241</v>
      </c>
      <c r="E176" s="240" t="s">
        <v>242</v>
      </c>
      <c r="F176" s="241" t="s">
        <v>243</v>
      </c>
      <c r="G176" s="242" t="s">
        <v>217</v>
      </c>
      <c r="H176" s="243">
        <v>1058.2739999999999</v>
      </c>
      <c r="I176" s="244"/>
      <c r="J176" s="245">
        <f>ROUND(I176*H176,2)</f>
        <v>0</v>
      </c>
      <c r="K176" s="241" t="s">
        <v>126</v>
      </c>
      <c r="L176" s="246"/>
      <c r="M176" s="247" t="s">
        <v>19</v>
      </c>
      <c r="N176" s="248" t="s">
        <v>40</v>
      </c>
      <c r="O176" s="67"/>
      <c r="P176" s="185">
        <f>O176*H176</f>
        <v>0</v>
      </c>
      <c r="Q176" s="185">
        <v>5.4000000000000003E-3</v>
      </c>
      <c r="R176" s="185">
        <f>Q176*H176</f>
        <v>5.7146795999999993</v>
      </c>
      <c r="S176" s="185">
        <v>0</v>
      </c>
      <c r="T176" s="18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244</v>
      </c>
      <c r="AT176" s="187" t="s">
        <v>241</v>
      </c>
      <c r="AU176" s="187" t="s">
        <v>79</v>
      </c>
      <c r="AY176" s="20" t="s">
        <v>117</v>
      </c>
      <c r="BE176" s="188">
        <f>IF(N176="základní",J176,0)</f>
        <v>0</v>
      </c>
      <c r="BF176" s="188">
        <f>IF(N176="snížená",J176,0)</f>
        <v>0</v>
      </c>
      <c r="BG176" s="188">
        <f>IF(N176="zákl. přenesená",J176,0)</f>
        <v>0</v>
      </c>
      <c r="BH176" s="188">
        <f>IF(N176="sníž. přenesená",J176,0)</f>
        <v>0</v>
      </c>
      <c r="BI176" s="188">
        <f>IF(N176="nulová",J176,0)</f>
        <v>0</v>
      </c>
      <c r="BJ176" s="20" t="s">
        <v>77</v>
      </c>
      <c r="BK176" s="188">
        <f>ROUND(I176*H176,2)</f>
        <v>0</v>
      </c>
      <c r="BL176" s="20" t="s">
        <v>218</v>
      </c>
      <c r="BM176" s="187" t="s">
        <v>245</v>
      </c>
    </row>
    <row r="177" spans="1:65" s="2" customFormat="1" ht="19.5">
      <c r="A177" s="37"/>
      <c r="B177" s="38"/>
      <c r="C177" s="39"/>
      <c r="D177" s="189" t="s">
        <v>130</v>
      </c>
      <c r="E177" s="39"/>
      <c r="F177" s="190" t="s">
        <v>243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130</v>
      </c>
      <c r="AU177" s="20" t="s">
        <v>79</v>
      </c>
    </row>
    <row r="178" spans="1:65" s="13" customFormat="1" ht="11.25">
      <c r="B178" s="196"/>
      <c r="C178" s="197"/>
      <c r="D178" s="189" t="s">
        <v>134</v>
      </c>
      <c r="E178" s="198" t="s">
        <v>19</v>
      </c>
      <c r="F178" s="199" t="s">
        <v>238</v>
      </c>
      <c r="G178" s="197"/>
      <c r="H178" s="200">
        <v>858</v>
      </c>
      <c r="I178" s="201"/>
      <c r="J178" s="197"/>
      <c r="K178" s="197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134</v>
      </c>
      <c r="AU178" s="206" t="s">
        <v>79</v>
      </c>
      <c r="AV178" s="13" t="s">
        <v>79</v>
      </c>
      <c r="AW178" s="13" t="s">
        <v>31</v>
      </c>
      <c r="AX178" s="13" t="s">
        <v>69</v>
      </c>
      <c r="AY178" s="206" t="s">
        <v>117</v>
      </c>
    </row>
    <row r="179" spans="1:65" s="14" customFormat="1" ht="11.25">
      <c r="B179" s="207"/>
      <c r="C179" s="208"/>
      <c r="D179" s="189" t="s">
        <v>134</v>
      </c>
      <c r="E179" s="209" t="s">
        <v>19</v>
      </c>
      <c r="F179" s="210" t="s">
        <v>135</v>
      </c>
      <c r="G179" s="208"/>
      <c r="H179" s="211">
        <v>858</v>
      </c>
      <c r="I179" s="212"/>
      <c r="J179" s="208"/>
      <c r="K179" s="208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134</v>
      </c>
      <c r="AU179" s="217" t="s">
        <v>79</v>
      </c>
      <c r="AV179" s="14" t="s">
        <v>128</v>
      </c>
      <c r="AW179" s="14" t="s">
        <v>31</v>
      </c>
      <c r="AX179" s="14" t="s">
        <v>69</v>
      </c>
      <c r="AY179" s="217" t="s">
        <v>117</v>
      </c>
    </row>
    <row r="180" spans="1:65" s="13" customFormat="1" ht="11.25">
      <c r="B180" s="196"/>
      <c r="C180" s="197"/>
      <c r="D180" s="189" t="s">
        <v>134</v>
      </c>
      <c r="E180" s="198" t="s">
        <v>19</v>
      </c>
      <c r="F180" s="199" t="s">
        <v>239</v>
      </c>
      <c r="G180" s="197"/>
      <c r="H180" s="200">
        <v>50</v>
      </c>
      <c r="I180" s="201"/>
      <c r="J180" s="197"/>
      <c r="K180" s="197"/>
      <c r="L180" s="202"/>
      <c r="M180" s="203"/>
      <c r="N180" s="204"/>
      <c r="O180" s="204"/>
      <c r="P180" s="204"/>
      <c r="Q180" s="204"/>
      <c r="R180" s="204"/>
      <c r="S180" s="204"/>
      <c r="T180" s="205"/>
      <c r="AT180" s="206" t="s">
        <v>134</v>
      </c>
      <c r="AU180" s="206" t="s">
        <v>79</v>
      </c>
      <c r="AV180" s="13" t="s">
        <v>79</v>
      </c>
      <c r="AW180" s="13" t="s">
        <v>31</v>
      </c>
      <c r="AX180" s="13" t="s">
        <v>69</v>
      </c>
      <c r="AY180" s="206" t="s">
        <v>117</v>
      </c>
    </row>
    <row r="181" spans="1:65" s="14" customFormat="1" ht="11.25">
      <c r="B181" s="207"/>
      <c r="C181" s="208"/>
      <c r="D181" s="189" t="s">
        <v>134</v>
      </c>
      <c r="E181" s="209" t="s">
        <v>19</v>
      </c>
      <c r="F181" s="210" t="s">
        <v>135</v>
      </c>
      <c r="G181" s="208"/>
      <c r="H181" s="211">
        <v>50</v>
      </c>
      <c r="I181" s="212"/>
      <c r="J181" s="208"/>
      <c r="K181" s="208"/>
      <c r="L181" s="213"/>
      <c r="M181" s="214"/>
      <c r="N181" s="215"/>
      <c r="O181" s="215"/>
      <c r="P181" s="215"/>
      <c r="Q181" s="215"/>
      <c r="R181" s="215"/>
      <c r="S181" s="215"/>
      <c r="T181" s="216"/>
      <c r="AT181" s="217" t="s">
        <v>134</v>
      </c>
      <c r="AU181" s="217" t="s">
        <v>79</v>
      </c>
      <c r="AV181" s="14" t="s">
        <v>128</v>
      </c>
      <c r="AW181" s="14" t="s">
        <v>31</v>
      </c>
      <c r="AX181" s="14" t="s">
        <v>69</v>
      </c>
      <c r="AY181" s="217" t="s">
        <v>117</v>
      </c>
    </row>
    <row r="182" spans="1:65" s="16" customFormat="1" ht="11.25">
      <c r="B182" s="228"/>
      <c r="C182" s="229"/>
      <c r="D182" s="189" t="s">
        <v>134</v>
      </c>
      <c r="E182" s="230" t="s">
        <v>19</v>
      </c>
      <c r="F182" s="231" t="s">
        <v>203</v>
      </c>
      <c r="G182" s="229"/>
      <c r="H182" s="232">
        <v>908</v>
      </c>
      <c r="I182" s="233"/>
      <c r="J182" s="229"/>
      <c r="K182" s="229"/>
      <c r="L182" s="234"/>
      <c r="M182" s="235"/>
      <c r="N182" s="236"/>
      <c r="O182" s="236"/>
      <c r="P182" s="236"/>
      <c r="Q182" s="236"/>
      <c r="R182" s="236"/>
      <c r="S182" s="236"/>
      <c r="T182" s="237"/>
      <c r="AT182" s="238" t="s">
        <v>134</v>
      </c>
      <c r="AU182" s="238" t="s">
        <v>79</v>
      </c>
      <c r="AV182" s="16" t="s">
        <v>127</v>
      </c>
      <c r="AW182" s="16" t="s">
        <v>31</v>
      </c>
      <c r="AX182" s="16" t="s">
        <v>77</v>
      </c>
      <c r="AY182" s="238" t="s">
        <v>117</v>
      </c>
    </row>
    <row r="183" spans="1:65" s="13" customFormat="1" ht="11.25">
      <c r="B183" s="196"/>
      <c r="C183" s="197"/>
      <c r="D183" s="189" t="s">
        <v>134</v>
      </c>
      <c r="E183" s="197"/>
      <c r="F183" s="199" t="s">
        <v>246</v>
      </c>
      <c r="G183" s="197"/>
      <c r="H183" s="200">
        <v>1058.2739999999999</v>
      </c>
      <c r="I183" s="201"/>
      <c r="J183" s="197"/>
      <c r="K183" s="197"/>
      <c r="L183" s="202"/>
      <c r="M183" s="203"/>
      <c r="N183" s="204"/>
      <c r="O183" s="204"/>
      <c r="P183" s="204"/>
      <c r="Q183" s="204"/>
      <c r="R183" s="204"/>
      <c r="S183" s="204"/>
      <c r="T183" s="205"/>
      <c r="AT183" s="206" t="s">
        <v>134</v>
      </c>
      <c r="AU183" s="206" t="s">
        <v>79</v>
      </c>
      <c r="AV183" s="13" t="s">
        <v>79</v>
      </c>
      <c r="AW183" s="13" t="s">
        <v>4</v>
      </c>
      <c r="AX183" s="13" t="s">
        <v>77</v>
      </c>
      <c r="AY183" s="206" t="s">
        <v>117</v>
      </c>
    </row>
    <row r="184" spans="1:65" s="2" customFormat="1" ht="16.5" customHeight="1">
      <c r="A184" s="37"/>
      <c r="B184" s="38"/>
      <c r="C184" s="176" t="s">
        <v>218</v>
      </c>
      <c r="D184" s="176" t="s">
        <v>122</v>
      </c>
      <c r="E184" s="177" t="s">
        <v>247</v>
      </c>
      <c r="F184" s="178" t="s">
        <v>248</v>
      </c>
      <c r="G184" s="179" t="s">
        <v>217</v>
      </c>
      <c r="H184" s="180">
        <v>50</v>
      </c>
      <c r="I184" s="181"/>
      <c r="J184" s="182">
        <f>ROUND(I184*H184,2)</f>
        <v>0</v>
      </c>
      <c r="K184" s="178" t="s">
        <v>126</v>
      </c>
      <c r="L184" s="42"/>
      <c r="M184" s="183" t="s">
        <v>19</v>
      </c>
      <c r="N184" s="184" t="s">
        <v>40</v>
      </c>
      <c r="O184" s="67"/>
      <c r="P184" s="185">
        <f>O184*H184</f>
        <v>0</v>
      </c>
      <c r="Q184" s="185">
        <v>0</v>
      </c>
      <c r="R184" s="185">
        <f>Q184*H184</f>
        <v>0</v>
      </c>
      <c r="S184" s="185">
        <v>3.2000000000000002E-3</v>
      </c>
      <c r="T184" s="186">
        <f>S184*H184</f>
        <v>0.16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218</v>
      </c>
      <c r="AT184" s="187" t="s">
        <v>122</v>
      </c>
      <c r="AU184" s="187" t="s">
        <v>79</v>
      </c>
      <c r="AY184" s="20" t="s">
        <v>117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20" t="s">
        <v>77</v>
      </c>
      <c r="BK184" s="188">
        <f>ROUND(I184*H184,2)</f>
        <v>0</v>
      </c>
      <c r="BL184" s="20" t="s">
        <v>218</v>
      </c>
      <c r="BM184" s="187" t="s">
        <v>249</v>
      </c>
    </row>
    <row r="185" spans="1:65" s="2" customFormat="1" ht="11.25">
      <c r="A185" s="37"/>
      <c r="B185" s="38"/>
      <c r="C185" s="39"/>
      <c r="D185" s="189" t="s">
        <v>130</v>
      </c>
      <c r="E185" s="39"/>
      <c r="F185" s="190" t="s">
        <v>250</v>
      </c>
      <c r="G185" s="39"/>
      <c r="H185" s="39"/>
      <c r="I185" s="191"/>
      <c r="J185" s="39"/>
      <c r="K185" s="39"/>
      <c r="L185" s="42"/>
      <c r="M185" s="192"/>
      <c r="N185" s="193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130</v>
      </c>
      <c r="AU185" s="20" t="s">
        <v>79</v>
      </c>
    </row>
    <row r="186" spans="1:65" s="2" customFormat="1" ht="11.25">
      <c r="A186" s="37"/>
      <c r="B186" s="38"/>
      <c r="C186" s="39"/>
      <c r="D186" s="194" t="s">
        <v>132</v>
      </c>
      <c r="E186" s="39"/>
      <c r="F186" s="195" t="s">
        <v>251</v>
      </c>
      <c r="G186" s="39"/>
      <c r="H186" s="39"/>
      <c r="I186" s="191"/>
      <c r="J186" s="39"/>
      <c r="K186" s="39"/>
      <c r="L186" s="42"/>
      <c r="M186" s="192"/>
      <c r="N186" s="193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132</v>
      </c>
      <c r="AU186" s="20" t="s">
        <v>79</v>
      </c>
    </row>
    <row r="187" spans="1:65" s="13" customFormat="1" ht="11.25">
      <c r="B187" s="196"/>
      <c r="C187" s="197"/>
      <c r="D187" s="189" t="s">
        <v>134</v>
      </c>
      <c r="E187" s="198" t="s">
        <v>19</v>
      </c>
      <c r="F187" s="199" t="s">
        <v>252</v>
      </c>
      <c r="G187" s="197"/>
      <c r="H187" s="200">
        <v>50</v>
      </c>
      <c r="I187" s="201"/>
      <c r="J187" s="197"/>
      <c r="K187" s="197"/>
      <c r="L187" s="202"/>
      <c r="M187" s="203"/>
      <c r="N187" s="204"/>
      <c r="O187" s="204"/>
      <c r="P187" s="204"/>
      <c r="Q187" s="204"/>
      <c r="R187" s="204"/>
      <c r="S187" s="204"/>
      <c r="T187" s="205"/>
      <c r="AT187" s="206" t="s">
        <v>134</v>
      </c>
      <c r="AU187" s="206" t="s">
        <v>79</v>
      </c>
      <c r="AV187" s="13" t="s">
        <v>79</v>
      </c>
      <c r="AW187" s="13" t="s">
        <v>31</v>
      </c>
      <c r="AX187" s="13" t="s">
        <v>69</v>
      </c>
      <c r="AY187" s="206" t="s">
        <v>117</v>
      </c>
    </row>
    <row r="188" spans="1:65" s="14" customFormat="1" ht="11.25">
      <c r="B188" s="207"/>
      <c r="C188" s="208"/>
      <c r="D188" s="189" t="s">
        <v>134</v>
      </c>
      <c r="E188" s="209" t="s">
        <v>19</v>
      </c>
      <c r="F188" s="210" t="s">
        <v>135</v>
      </c>
      <c r="G188" s="208"/>
      <c r="H188" s="211">
        <v>50</v>
      </c>
      <c r="I188" s="212"/>
      <c r="J188" s="208"/>
      <c r="K188" s="208"/>
      <c r="L188" s="213"/>
      <c r="M188" s="214"/>
      <c r="N188" s="215"/>
      <c r="O188" s="215"/>
      <c r="P188" s="215"/>
      <c r="Q188" s="215"/>
      <c r="R188" s="215"/>
      <c r="S188" s="215"/>
      <c r="T188" s="216"/>
      <c r="AT188" s="217" t="s">
        <v>134</v>
      </c>
      <c r="AU188" s="217" t="s">
        <v>79</v>
      </c>
      <c r="AV188" s="14" t="s">
        <v>128</v>
      </c>
      <c r="AW188" s="14" t="s">
        <v>31</v>
      </c>
      <c r="AX188" s="14" t="s">
        <v>69</v>
      </c>
      <c r="AY188" s="217" t="s">
        <v>117</v>
      </c>
    </row>
    <row r="189" spans="1:65" s="16" customFormat="1" ht="11.25">
      <c r="B189" s="228"/>
      <c r="C189" s="229"/>
      <c r="D189" s="189" t="s">
        <v>134</v>
      </c>
      <c r="E189" s="230" t="s">
        <v>19</v>
      </c>
      <c r="F189" s="231" t="s">
        <v>203</v>
      </c>
      <c r="G189" s="229"/>
      <c r="H189" s="232">
        <v>50</v>
      </c>
      <c r="I189" s="233"/>
      <c r="J189" s="229"/>
      <c r="K189" s="229"/>
      <c r="L189" s="234"/>
      <c r="M189" s="235"/>
      <c r="N189" s="236"/>
      <c r="O189" s="236"/>
      <c r="P189" s="236"/>
      <c r="Q189" s="236"/>
      <c r="R189" s="236"/>
      <c r="S189" s="236"/>
      <c r="T189" s="237"/>
      <c r="AT189" s="238" t="s">
        <v>134</v>
      </c>
      <c r="AU189" s="238" t="s">
        <v>79</v>
      </c>
      <c r="AV189" s="16" t="s">
        <v>127</v>
      </c>
      <c r="AW189" s="16" t="s">
        <v>31</v>
      </c>
      <c r="AX189" s="16" t="s">
        <v>77</v>
      </c>
      <c r="AY189" s="238" t="s">
        <v>117</v>
      </c>
    </row>
    <row r="190" spans="1:65" s="2" customFormat="1" ht="16.5" customHeight="1">
      <c r="A190" s="37"/>
      <c r="B190" s="38"/>
      <c r="C190" s="176" t="s">
        <v>253</v>
      </c>
      <c r="D190" s="176" t="s">
        <v>122</v>
      </c>
      <c r="E190" s="177" t="s">
        <v>254</v>
      </c>
      <c r="F190" s="178" t="s">
        <v>255</v>
      </c>
      <c r="G190" s="179" t="s">
        <v>183</v>
      </c>
      <c r="H190" s="180">
        <v>476</v>
      </c>
      <c r="I190" s="181"/>
      <c r="J190" s="182">
        <f>ROUND(I190*H190,2)</f>
        <v>0</v>
      </c>
      <c r="K190" s="178" t="s">
        <v>126</v>
      </c>
      <c r="L190" s="42"/>
      <c r="M190" s="183" t="s">
        <v>19</v>
      </c>
      <c r="N190" s="184" t="s">
        <v>40</v>
      </c>
      <c r="O190" s="67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218</v>
      </c>
      <c r="AT190" s="187" t="s">
        <v>122</v>
      </c>
      <c r="AU190" s="187" t="s">
        <v>79</v>
      </c>
      <c r="AY190" s="20" t="s">
        <v>117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20" t="s">
        <v>77</v>
      </c>
      <c r="BK190" s="188">
        <f>ROUND(I190*H190,2)</f>
        <v>0</v>
      </c>
      <c r="BL190" s="20" t="s">
        <v>218</v>
      </c>
      <c r="BM190" s="187" t="s">
        <v>256</v>
      </c>
    </row>
    <row r="191" spans="1:65" s="2" customFormat="1" ht="19.5">
      <c r="A191" s="37"/>
      <c r="B191" s="38"/>
      <c r="C191" s="39"/>
      <c r="D191" s="189" t="s">
        <v>130</v>
      </c>
      <c r="E191" s="39"/>
      <c r="F191" s="190" t="s">
        <v>257</v>
      </c>
      <c r="G191" s="39"/>
      <c r="H191" s="39"/>
      <c r="I191" s="191"/>
      <c r="J191" s="39"/>
      <c r="K191" s="39"/>
      <c r="L191" s="42"/>
      <c r="M191" s="192"/>
      <c r="N191" s="193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130</v>
      </c>
      <c r="AU191" s="20" t="s">
        <v>79</v>
      </c>
    </row>
    <row r="192" spans="1:65" s="2" customFormat="1" ht="11.25">
      <c r="A192" s="37"/>
      <c r="B192" s="38"/>
      <c r="C192" s="39"/>
      <c r="D192" s="194" t="s">
        <v>132</v>
      </c>
      <c r="E192" s="39"/>
      <c r="F192" s="195" t="s">
        <v>258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132</v>
      </c>
      <c r="AU192" s="20" t="s">
        <v>79</v>
      </c>
    </row>
    <row r="193" spans="1:65" s="13" customFormat="1" ht="11.25">
      <c r="B193" s="196"/>
      <c r="C193" s="197"/>
      <c r="D193" s="189" t="s">
        <v>134</v>
      </c>
      <c r="E193" s="198" t="s">
        <v>19</v>
      </c>
      <c r="F193" s="199" t="s">
        <v>259</v>
      </c>
      <c r="G193" s="197"/>
      <c r="H193" s="200">
        <v>420</v>
      </c>
      <c r="I193" s="201"/>
      <c r="J193" s="197"/>
      <c r="K193" s="197"/>
      <c r="L193" s="202"/>
      <c r="M193" s="203"/>
      <c r="N193" s="204"/>
      <c r="O193" s="204"/>
      <c r="P193" s="204"/>
      <c r="Q193" s="204"/>
      <c r="R193" s="204"/>
      <c r="S193" s="204"/>
      <c r="T193" s="205"/>
      <c r="AT193" s="206" t="s">
        <v>134</v>
      </c>
      <c r="AU193" s="206" t="s">
        <v>79</v>
      </c>
      <c r="AV193" s="13" t="s">
        <v>79</v>
      </c>
      <c r="AW193" s="13" t="s">
        <v>31</v>
      </c>
      <c r="AX193" s="13" t="s">
        <v>69</v>
      </c>
      <c r="AY193" s="206" t="s">
        <v>117</v>
      </c>
    </row>
    <row r="194" spans="1:65" s="14" customFormat="1" ht="11.25">
      <c r="B194" s="207"/>
      <c r="C194" s="208"/>
      <c r="D194" s="189" t="s">
        <v>134</v>
      </c>
      <c r="E194" s="209" t="s">
        <v>19</v>
      </c>
      <c r="F194" s="210" t="s">
        <v>135</v>
      </c>
      <c r="G194" s="208"/>
      <c r="H194" s="211">
        <v>420</v>
      </c>
      <c r="I194" s="212"/>
      <c r="J194" s="208"/>
      <c r="K194" s="208"/>
      <c r="L194" s="213"/>
      <c r="M194" s="214"/>
      <c r="N194" s="215"/>
      <c r="O194" s="215"/>
      <c r="P194" s="215"/>
      <c r="Q194" s="215"/>
      <c r="R194" s="215"/>
      <c r="S194" s="215"/>
      <c r="T194" s="216"/>
      <c r="AT194" s="217" t="s">
        <v>134</v>
      </c>
      <c r="AU194" s="217" t="s">
        <v>79</v>
      </c>
      <c r="AV194" s="14" t="s">
        <v>128</v>
      </c>
      <c r="AW194" s="14" t="s">
        <v>31</v>
      </c>
      <c r="AX194" s="14" t="s">
        <v>69</v>
      </c>
      <c r="AY194" s="217" t="s">
        <v>117</v>
      </c>
    </row>
    <row r="195" spans="1:65" s="13" customFormat="1" ht="11.25">
      <c r="B195" s="196"/>
      <c r="C195" s="197"/>
      <c r="D195" s="189" t="s">
        <v>134</v>
      </c>
      <c r="E195" s="198" t="s">
        <v>19</v>
      </c>
      <c r="F195" s="199" t="s">
        <v>260</v>
      </c>
      <c r="G195" s="197"/>
      <c r="H195" s="200">
        <v>56</v>
      </c>
      <c r="I195" s="201"/>
      <c r="J195" s="197"/>
      <c r="K195" s="197"/>
      <c r="L195" s="202"/>
      <c r="M195" s="203"/>
      <c r="N195" s="204"/>
      <c r="O195" s="204"/>
      <c r="P195" s="204"/>
      <c r="Q195" s="204"/>
      <c r="R195" s="204"/>
      <c r="S195" s="204"/>
      <c r="T195" s="205"/>
      <c r="AT195" s="206" t="s">
        <v>134</v>
      </c>
      <c r="AU195" s="206" t="s">
        <v>79</v>
      </c>
      <c r="AV195" s="13" t="s">
        <v>79</v>
      </c>
      <c r="AW195" s="13" t="s">
        <v>31</v>
      </c>
      <c r="AX195" s="13" t="s">
        <v>69</v>
      </c>
      <c r="AY195" s="206" t="s">
        <v>117</v>
      </c>
    </row>
    <row r="196" spans="1:65" s="14" customFormat="1" ht="11.25">
      <c r="B196" s="207"/>
      <c r="C196" s="208"/>
      <c r="D196" s="189" t="s">
        <v>134</v>
      </c>
      <c r="E196" s="209" t="s">
        <v>19</v>
      </c>
      <c r="F196" s="210" t="s">
        <v>135</v>
      </c>
      <c r="G196" s="208"/>
      <c r="H196" s="211">
        <v>56</v>
      </c>
      <c r="I196" s="212"/>
      <c r="J196" s="208"/>
      <c r="K196" s="208"/>
      <c r="L196" s="213"/>
      <c r="M196" s="214"/>
      <c r="N196" s="215"/>
      <c r="O196" s="215"/>
      <c r="P196" s="215"/>
      <c r="Q196" s="215"/>
      <c r="R196" s="215"/>
      <c r="S196" s="215"/>
      <c r="T196" s="216"/>
      <c r="AT196" s="217" t="s">
        <v>134</v>
      </c>
      <c r="AU196" s="217" t="s">
        <v>79</v>
      </c>
      <c r="AV196" s="14" t="s">
        <v>128</v>
      </c>
      <c r="AW196" s="14" t="s">
        <v>31</v>
      </c>
      <c r="AX196" s="14" t="s">
        <v>69</v>
      </c>
      <c r="AY196" s="217" t="s">
        <v>117</v>
      </c>
    </row>
    <row r="197" spans="1:65" s="16" customFormat="1" ht="11.25">
      <c r="B197" s="228"/>
      <c r="C197" s="229"/>
      <c r="D197" s="189" t="s">
        <v>134</v>
      </c>
      <c r="E197" s="230" t="s">
        <v>19</v>
      </c>
      <c r="F197" s="231" t="s">
        <v>203</v>
      </c>
      <c r="G197" s="229"/>
      <c r="H197" s="232">
        <v>476</v>
      </c>
      <c r="I197" s="233"/>
      <c r="J197" s="229"/>
      <c r="K197" s="229"/>
      <c r="L197" s="234"/>
      <c r="M197" s="235"/>
      <c r="N197" s="236"/>
      <c r="O197" s="236"/>
      <c r="P197" s="236"/>
      <c r="Q197" s="236"/>
      <c r="R197" s="236"/>
      <c r="S197" s="236"/>
      <c r="T197" s="237"/>
      <c r="AT197" s="238" t="s">
        <v>134</v>
      </c>
      <c r="AU197" s="238" t="s">
        <v>79</v>
      </c>
      <c r="AV197" s="16" t="s">
        <v>127</v>
      </c>
      <c r="AW197" s="16" t="s">
        <v>31</v>
      </c>
      <c r="AX197" s="16" t="s">
        <v>77</v>
      </c>
      <c r="AY197" s="238" t="s">
        <v>117</v>
      </c>
    </row>
    <row r="198" spans="1:65" s="2" customFormat="1" ht="16.5" customHeight="1">
      <c r="A198" s="37"/>
      <c r="B198" s="38"/>
      <c r="C198" s="239" t="s">
        <v>261</v>
      </c>
      <c r="D198" s="239" t="s">
        <v>241</v>
      </c>
      <c r="E198" s="240" t="s">
        <v>262</v>
      </c>
      <c r="F198" s="241" t="s">
        <v>263</v>
      </c>
      <c r="G198" s="242" t="s">
        <v>217</v>
      </c>
      <c r="H198" s="243">
        <v>47.6</v>
      </c>
      <c r="I198" s="244"/>
      <c r="J198" s="245">
        <f>ROUND(I198*H198,2)</f>
        <v>0</v>
      </c>
      <c r="K198" s="241" t="s">
        <v>126</v>
      </c>
      <c r="L198" s="246"/>
      <c r="M198" s="247" t="s">
        <v>19</v>
      </c>
      <c r="N198" s="248" t="s">
        <v>40</v>
      </c>
      <c r="O198" s="67"/>
      <c r="P198" s="185">
        <f>O198*H198</f>
        <v>0</v>
      </c>
      <c r="Q198" s="185">
        <v>2.2000000000000001E-3</v>
      </c>
      <c r="R198" s="185">
        <f>Q198*H198</f>
        <v>0.10472000000000001</v>
      </c>
      <c r="S198" s="185">
        <v>0</v>
      </c>
      <c r="T198" s="186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7" t="s">
        <v>244</v>
      </c>
      <c r="AT198" s="187" t="s">
        <v>241</v>
      </c>
      <c r="AU198" s="187" t="s">
        <v>79</v>
      </c>
      <c r="AY198" s="20" t="s">
        <v>117</v>
      </c>
      <c r="BE198" s="188">
        <f>IF(N198="základní",J198,0)</f>
        <v>0</v>
      </c>
      <c r="BF198" s="188">
        <f>IF(N198="snížená",J198,0)</f>
        <v>0</v>
      </c>
      <c r="BG198" s="188">
        <f>IF(N198="zákl. přenesená",J198,0)</f>
        <v>0</v>
      </c>
      <c r="BH198" s="188">
        <f>IF(N198="sníž. přenesená",J198,0)</f>
        <v>0</v>
      </c>
      <c r="BI198" s="188">
        <f>IF(N198="nulová",J198,0)</f>
        <v>0</v>
      </c>
      <c r="BJ198" s="20" t="s">
        <v>77</v>
      </c>
      <c r="BK198" s="188">
        <f>ROUND(I198*H198,2)</f>
        <v>0</v>
      </c>
      <c r="BL198" s="20" t="s">
        <v>218</v>
      </c>
      <c r="BM198" s="187" t="s">
        <v>264</v>
      </c>
    </row>
    <row r="199" spans="1:65" s="2" customFormat="1" ht="11.25">
      <c r="A199" s="37"/>
      <c r="B199" s="38"/>
      <c r="C199" s="39"/>
      <c r="D199" s="189" t="s">
        <v>130</v>
      </c>
      <c r="E199" s="39"/>
      <c r="F199" s="190" t="s">
        <v>263</v>
      </c>
      <c r="G199" s="39"/>
      <c r="H199" s="39"/>
      <c r="I199" s="191"/>
      <c r="J199" s="39"/>
      <c r="K199" s="39"/>
      <c r="L199" s="42"/>
      <c r="M199" s="192"/>
      <c r="N199" s="193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130</v>
      </c>
      <c r="AU199" s="20" t="s">
        <v>79</v>
      </c>
    </row>
    <row r="200" spans="1:65" s="13" customFormat="1" ht="11.25">
      <c r="B200" s="196"/>
      <c r="C200" s="197"/>
      <c r="D200" s="189" t="s">
        <v>134</v>
      </c>
      <c r="E200" s="198" t="s">
        <v>19</v>
      </c>
      <c r="F200" s="199" t="s">
        <v>265</v>
      </c>
      <c r="G200" s="197"/>
      <c r="H200" s="200">
        <v>47.6</v>
      </c>
      <c r="I200" s="201"/>
      <c r="J200" s="197"/>
      <c r="K200" s="197"/>
      <c r="L200" s="202"/>
      <c r="M200" s="203"/>
      <c r="N200" s="204"/>
      <c r="O200" s="204"/>
      <c r="P200" s="204"/>
      <c r="Q200" s="204"/>
      <c r="R200" s="204"/>
      <c r="S200" s="204"/>
      <c r="T200" s="205"/>
      <c r="AT200" s="206" t="s">
        <v>134</v>
      </c>
      <c r="AU200" s="206" t="s">
        <v>79</v>
      </c>
      <c r="AV200" s="13" t="s">
        <v>79</v>
      </c>
      <c r="AW200" s="13" t="s">
        <v>31</v>
      </c>
      <c r="AX200" s="13" t="s">
        <v>77</v>
      </c>
      <c r="AY200" s="206" t="s">
        <v>117</v>
      </c>
    </row>
    <row r="201" spans="1:65" s="2" customFormat="1" ht="24.2" customHeight="1">
      <c r="A201" s="37"/>
      <c r="B201" s="38"/>
      <c r="C201" s="176" t="s">
        <v>266</v>
      </c>
      <c r="D201" s="176" t="s">
        <v>122</v>
      </c>
      <c r="E201" s="177" t="s">
        <v>267</v>
      </c>
      <c r="F201" s="178" t="s">
        <v>268</v>
      </c>
      <c r="G201" s="179" t="s">
        <v>217</v>
      </c>
      <c r="H201" s="180">
        <v>780</v>
      </c>
      <c r="I201" s="181"/>
      <c r="J201" s="182">
        <f>ROUND(I201*H201,2)</f>
        <v>0</v>
      </c>
      <c r="K201" s="178" t="s">
        <v>126</v>
      </c>
      <c r="L201" s="42"/>
      <c r="M201" s="183" t="s">
        <v>19</v>
      </c>
      <c r="N201" s="184" t="s">
        <v>40</v>
      </c>
      <c r="O201" s="67"/>
      <c r="P201" s="185">
        <f>O201*H201</f>
        <v>0</v>
      </c>
      <c r="Q201" s="185">
        <v>1.3999999999999999E-4</v>
      </c>
      <c r="R201" s="185">
        <f>Q201*H201</f>
        <v>0.10919999999999999</v>
      </c>
      <c r="S201" s="185">
        <v>0</v>
      </c>
      <c r="T201" s="18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218</v>
      </c>
      <c r="AT201" s="187" t="s">
        <v>122</v>
      </c>
      <c r="AU201" s="187" t="s">
        <v>79</v>
      </c>
      <c r="AY201" s="20" t="s">
        <v>117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77</v>
      </c>
      <c r="BK201" s="188">
        <f>ROUND(I201*H201,2)</f>
        <v>0</v>
      </c>
      <c r="BL201" s="20" t="s">
        <v>218</v>
      </c>
      <c r="BM201" s="187" t="s">
        <v>269</v>
      </c>
    </row>
    <row r="202" spans="1:65" s="2" customFormat="1" ht="19.5">
      <c r="A202" s="37"/>
      <c r="B202" s="38"/>
      <c r="C202" s="39"/>
      <c r="D202" s="189" t="s">
        <v>130</v>
      </c>
      <c r="E202" s="39"/>
      <c r="F202" s="190" t="s">
        <v>270</v>
      </c>
      <c r="G202" s="39"/>
      <c r="H202" s="39"/>
      <c r="I202" s="191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130</v>
      </c>
      <c r="AU202" s="20" t="s">
        <v>79</v>
      </c>
    </row>
    <row r="203" spans="1:65" s="2" customFormat="1" ht="11.25">
      <c r="A203" s="37"/>
      <c r="B203" s="38"/>
      <c r="C203" s="39"/>
      <c r="D203" s="194" t="s">
        <v>132</v>
      </c>
      <c r="E203" s="39"/>
      <c r="F203" s="195" t="s">
        <v>271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132</v>
      </c>
      <c r="AU203" s="20" t="s">
        <v>79</v>
      </c>
    </row>
    <row r="204" spans="1:65" s="15" customFormat="1" ht="11.25">
      <c r="B204" s="218"/>
      <c r="C204" s="219"/>
      <c r="D204" s="189" t="s">
        <v>134</v>
      </c>
      <c r="E204" s="220" t="s">
        <v>19</v>
      </c>
      <c r="F204" s="221" t="s">
        <v>272</v>
      </c>
      <c r="G204" s="219"/>
      <c r="H204" s="220" t="s">
        <v>19</v>
      </c>
      <c r="I204" s="222"/>
      <c r="J204" s="219"/>
      <c r="K204" s="219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134</v>
      </c>
      <c r="AU204" s="227" t="s">
        <v>79</v>
      </c>
      <c r="AV204" s="15" t="s">
        <v>77</v>
      </c>
      <c r="AW204" s="15" t="s">
        <v>31</v>
      </c>
      <c r="AX204" s="15" t="s">
        <v>69</v>
      </c>
      <c r="AY204" s="227" t="s">
        <v>117</v>
      </c>
    </row>
    <row r="205" spans="1:65" s="13" customFormat="1" ht="11.25">
      <c r="B205" s="196"/>
      <c r="C205" s="197"/>
      <c r="D205" s="189" t="s">
        <v>134</v>
      </c>
      <c r="E205" s="198" t="s">
        <v>19</v>
      </c>
      <c r="F205" s="199" t="s">
        <v>273</v>
      </c>
      <c r="G205" s="197"/>
      <c r="H205" s="200">
        <v>780</v>
      </c>
      <c r="I205" s="201"/>
      <c r="J205" s="197"/>
      <c r="K205" s="197"/>
      <c r="L205" s="202"/>
      <c r="M205" s="203"/>
      <c r="N205" s="204"/>
      <c r="O205" s="204"/>
      <c r="P205" s="204"/>
      <c r="Q205" s="204"/>
      <c r="R205" s="204"/>
      <c r="S205" s="204"/>
      <c r="T205" s="205"/>
      <c r="AT205" s="206" t="s">
        <v>134</v>
      </c>
      <c r="AU205" s="206" t="s">
        <v>79</v>
      </c>
      <c r="AV205" s="13" t="s">
        <v>79</v>
      </c>
      <c r="AW205" s="13" t="s">
        <v>31</v>
      </c>
      <c r="AX205" s="13" t="s">
        <v>69</v>
      </c>
      <c r="AY205" s="206" t="s">
        <v>117</v>
      </c>
    </row>
    <row r="206" spans="1:65" s="14" customFormat="1" ht="11.25">
      <c r="B206" s="207"/>
      <c r="C206" s="208"/>
      <c r="D206" s="189" t="s">
        <v>134</v>
      </c>
      <c r="E206" s="209" t="s">
        <v>19</v>
      </c>
      <c r="F206" s="210" t="s">
        <v>135</v>
      </c>
      <c r="G206" s="208"/>
      <c r="H206" s="211">
        <v>780</v>
      </c>
      <c r="I206" s="212"/>
      <c r="J206" s="208"/>
      <c r="K206" s="208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134</v>
      </c>
      <c r="AU206" s="217" t="s">
        <v>79</v>
      </c>
      <c r="AV206" s="14" t="s">
        <v>128</v>
      </c>
      <c r="AW206" s="14" t="s">
        <v>31</v>
      </c>
      <c r="AX206" s="14" t="s">
        <v>77</v>
      </c>
      <c r="AY206" s="217" t="s">
        <v>117</v>
      </c>
    </row>
    <row r="207" spans="1:65" s="2" customFormat="1" ht="16.5" customHeight="1">
      <c r="A207" s="37"/>
      <c r="B207" s="38"/>
      <c r="C207" s="239" t="s">
        <v>274</v>
      </c>
      <c r="D207" s="239" t="s">
        <v>241</v>
      </c>
      <c r="E207" s="240" t="s">
        <v>262</v>
      </c>
      <c r="F207" s="241" t="s">
        <v>263</v>
      </c>
      <c r="G207" s="242" t="s">
        <v>217</v>
      </c>
      <c r="H207" s="243">
        <v>909.09</v>
      </c>
      <c r="I207" s="244"/>
      <c r="J207" s="245">
        <f>ROUND(I207*H207,2)</f>
        <v>0</v>
      </c>
      <c r="K207" s="241" t="s">
        <v>126</v>
      </c>
      <c r="L207" s="246"/>
      <c r="M207" s="247" t="s">
        <v>19</v>
      </c>
      <c r="N207" s="248" t="s">
        <v>40</v>
      </c>
      <c r="O207" s="67"/>
      <c r="P207" s="185">
        <f>O207*H207</f>
        <v>0</v>
      </c>
      <c r="Q207" s="185">
        <v>2.2000000000000001E-3</v>
      </c>
      <c r="R207" s="185">
        <f>Q207*H207</f>
        <v>1.9999980000000002</v>
      </c>
      <c r="S207" s="185">
        <v>0</v>
      </c>
      <c r="T207" s="18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244</v>
      </c>
      <c r="AT207" s="187" t="s">
        <v>241</v>
      </c>
      <c r="AU207" s="187" t="s">
        <v>79</v>
      </c>
      <c r="AY207" s="20" t="s">
        <v>117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20" t="s">
        <v>77</v>
      </c>
      <c r="BK207" s="188">
        <f>ROUND(I207*H207,2)</f>
        <v>0</v>
      </c>
      <c r="BL207" s="20" t="s">
        <v>218</v>
      </c>
      <c r="BM207" s="187" t="s">
        <v>275</v>
      </c>
    </row>
    <row r="208" spans="1:65" s="2" customFormat="1" ht="11.25">
      <c r="A208" s="37"/>
      <c r="B208" s="38"/>
      <c r="C208" s="39"/>
      <c r="D208" s="189" t="s">
        <v>130</v>
      </c>
      <c r="E208" s="39"/>
      <c r="F208" s="190" t="s">
        <v>263</v>
      </c>
      <c r="G208" s="39"/>
      <c r="H208" s="39"/>
      <c r="I208" s="191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130</v>
      </c>
      <c r="AU208" s="20" t="s">
        <v>79</v>
      </c>
    </row>
    <row r="209" spans="1:65" s="13" customFormat="1" ht="11.25">
      <c r="B209" s="196"/>
      <c r="C209" s="197"/>
      <c r="D209" s="189" t="s">
        <v>134</v>
      </c>
      <c r="E209" s="198" t="s">
        <v>19</v>
      </c>
      <c r="F209" s="199" t="s">
        <v>276</v>
      </c>
      <c r="G209" s="197"/>
      <c r="H209" s="200">
        <v>909.09</v>
      </c>
      <c r="I209" s="201"/>
      <c r="J209" s="197"/>
      <c r="K209" s="197"/>
      <c r="L209" s="202"/>
      <c r="M209" s="203"/>
      <c r="N209" s="204"/>
      <c r="O209" s="204"/>
      <c r="P209" s="204"/>
      <c r="Q209" s="204"/>
      <c r="R209" s="204"/>
      <c r="S209" s="204"/>
      <c r="T209" s="205"/>
      <c r="AT209" s="206" t="s">
        <v>134</v>
      </c>
      <c r="AU209" s="206" t="s">
        <v>79</v>
      </c>
      <c r="AV209" s="13" t="s">
        <v>79</v>
      </c>
      <c r="AW209" s="13" t="s">
        <v>31</v>
      </c>
      <c r="AX209" s="13" t="s">
        <v>77</v>
      </c>
      <c r="AY209" s="206" t="s">
        <v>117</v>
      </c>
    </row>
    <row r="210" spans="1:65" s="2" customFormat="1" ht="24.2" customHeight="1">
      <c r="A210" s="37"/>
      <c r="B210" s="38"/>
      <c r="C210" s="176" t="s">
        <v>7</v>
      </c>
      <c r="D210" s="176" t="s">
        <v>122</v>
      </c>
      <c r="E210" s="177" t="s">
        <v>277</v>
      </c>
      <c r="F210" s="178" t="s">
        <v>278</v>
      </c>
      <c r="G210" s="179" t="s">
        <v>217</v>
      </c>
      <c r="H210" s="180">
        <v>46</v>
      </c>
      <c r="I210" s="181"/>
      <c r="J210" s="182">
        <f>ROUND(I210*H210,2)</f>
        <v>0</v>
      </c>
      <c r="K210" s="178" t="s">
        <v>126</v>
      </c>
      <c r="L210" s="42"/>
      <c r="M210" s="183" t="s">
        <v>19</v>
      </c>
      <c r="N210" s="184" t="s">
        <v>40</v>
      </c>
      <c r="O210" s="67"/>
      <c r="P210" s="185">
        <f>O210*H210</f>
        <v>0</v>
      </c>
      <c r="Q210" s="185">
        <v>2.7999999999999998E-4</v>
      </c>
      <c r="R210" s="185">
        <f>Q210*H210</f>
        <v>1.2879999999999999E-2</v>
      </c>
      <c r="S210" s="185">
        <v>0</v>
      </c>
      <c r="T210" s="18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218</v>
      </c>
      <c r="AT210" s="187" t="s">
        <v>122</v>
      </c>
      <c r="AU210" s="187" t="s">
        <v>79</v>
      </c>
      <c r="AY210" s="20" t="s">
        <v>117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20" t="s">
        <v>77</v>
      </c>
      <c r="BK210" s="188">
        <f>ROUND(I210*H210,2)</f>
        <v>0</v>
      </c>
      <c r="BL210" s="20" t="s">
        <v>218</v>
      </c>
      <c r="BM210" s="187" t="s">
        <v>279</v>
      </c>
    </row>
    <row r="211" spans="1:65" s="2" customFormat="1" ht="19.5">
      <c r="A211" s="37"/>
      <c r="B211" s="38"/>
      <c r="C211" s="39"/>
      <c r="D211" s="189" t="s">
        <v>130</v>
      </c>
      <c r="E211" s="39"/>
      <c r="F211" s="190" t="s">
        <v>280</v>
      </c>
      <c r="G211" s="39"/>
      <c r="H211" s="39"/>
      <c r="I211" s="191"/>
      <c r="J211" s="39"/>
      <c r="K211" s="39"/>
      <c r="L211" s="42"/>
      <c r="M211" s="192"/>
      <c r="N211" s="193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130</v>
      </c>
      <c r="AU211" s="20" t="s">
        <v>79</v>
      </c>
    </row>
    <row r="212" spans="1:65" s="2" customFormat="1" ht="11.25">
      <c r="A212" s="37"/>
      <c r="B212" s="38"/>
      <c r="C212" s="39"/>
      <c r="D212" s="194" t="s">
        <v>132</v>
      </c>
      <c r="E212" s="39"/>
      <c r="F212" s="195" t="s">
        <v>281</v>
      </c>
      <c r="G212" s="39"/>
      <c r="H212" s="39"/>
      <c r="I212" s="191"/>
      <c r="J212" s="39"/>
      <c r="K212" s="39"/>
      <c r="L212" s="42"/>
      <c r="M212" s="192"/>
      <c r="N212" s="193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132</v>
      </c>
      <c r="AU212" s="20" t="s">
        <v>79</v>
      </c>
    </row>
    <row r="213" spans="1:65" s="15" customFormat="1" ht="11.25">
      <c r="B213" s="218"/>
      <c r="C213" s="219"/>
      <c r="D213" s="189" t="s">
        <v>134</v>
      </c>
      <c r="E213" s="220" t="s">
        <v>19</v>
      </c>
      <c r="F213" s="221" t="s">
        <v>282</v>
      </c>
      <c r="G213" s="219"/>
      <c r="H213" s="220" t="s">
        <v>19</v>
      </c>
      <c r="I213" s="222"/>
      <c r="J213" s="219"/>
      <c r="K213" s="219"/>
      <c r="L213" s="223"/>
      <c r="M213" s="224"/>
      <c r="N213" s="225"/>
      <c r="O213" s="225"/>
      <c r="P213" s="225"/>
      <c r="Q213" s="225"/>
      <c r="R213" s="225"/>
      <c r="S213" s="225"/>
      <c r="T213" s="226"/>
      <c r="AT213" s="227" t="s">
        <v>134</v>
      </c>
      <c r="AU213" s="227" t="s">
        <v>79</v>
      </c>
      <c r="AV213" s="15" t="s">
        <v>77</v>
      </c>
      <c r="AW213" s="15" t="s">
        <v>31</v>
      </c>
      <c r="AX213" s="15" t="s">
        <v>69</v>
      </c>
      <c r="AY213" s="227" t="s">
        <v>117</v>
      </c>
    </row>
    <row r="214" spans="1:65" s="13" customFormat="1" ht="11.25">
      <c r="B214" s="196"/>
      <c r="C214" s="197"/>
      <c r="D214" s="189" t="s">
        <v>134</v>
      </c>
      <c r="E214" s="198" t="s">
        <v>19</v>
      </c>
      <c r="F214" s="199" t="s">
        <v>283</v>
      </c>
      <c r="G214" s="197"/>
      <c r="H214" s="200">
        <v>46</v>
      </c>
      <c r="I214" s="201"/>
      <c r="J214" s="197"/>
      <c r="K214" s="197"/>
      <c r="L214" s="202"/>
      <c r="M214" s="203"/>
      <c r="N214" s="204"/>
      <c r="O214" s="204"/>
      <c r="P214" s="204"/>
      <c r="Q214" s="204"/>
      <c r="R214" s="204"/>
      <c r="S214" s="204"/>
      <c r="T214" s="205"/>
      <c r="AT214" s="206" t="s">
        <v>134</v>
      </c>
      <c r="AU214" s="206" t="s">
        <v>79</v>
      </c>
      <c r="AV214" s="13" t="s">
        <v>79</v>
      </c>
      <c r="AW214" s="13" t="s">
        <v>31</v>
      </c>
      <c r="AX214" s="13" t="s">
        <v>69</v>
      </c>
      <c r="AY214" s="206" t="s">
        <v>117</v>
      </c>
    </row>
    <row r="215" spans="1:65" s="14" customFormat="1" ht="11.25">
      <c r="B215" s="207"/>
      <c r="C215" s="208"/>
      <c r="D215" s="189" t="s">
        <v>134</v>
      </c>
      <c r="E215" s="209" t="s">
        <v>19</v>
      </c>
      <c r="F215" s="210" t="s">
        <v>135</v>
      </c>
      <c r="G215" s="208"/>
      <c r="H215" s="211">
        <v>46</v>
      </c>
      <c r="I215" s="212"/>
      <c r="J215" s="208"/>
      <c r="K215" s="208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134</v>
      </c>
      <c r="AU215" s="217" t="s">
        <v>79</v>
      </c>
      <c r="AV215" s="14" t="s">
        <v>128</v>
      </c>
      <c r="AW215" s="14" t="s">
        <v>31</v>
      </c>
      <c r="AX215" s="14" t="s">
        <v>69</v>
      </c>
      <c r="AY215" s="217" t="s">
        <v>117</v>
      </c>
    </row>
    <row r="216" spans="1:65" s="16" customFormat="1" ht="11.25">
      <c r="B216" s="228"/>
      <c r="C216" s="229"/>
      <c r="D216" s="189" t="s">
        <v>134</v>
      </c>
      <c r="E216" s="230" t="s">
        <v>19</v>
      </c>
      <c r="F216" s="231" t="s">
        <v>203</v>
      </c>
      <c r="G216" s="229"/>
      <c r="H216" s="232">
        <v>46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AT216" s="238" t="s">
        <v>134</v>
      </c>
      <c r="AU216" s="238" t="s">
        <v>79</v>
      </c>
      <c r="AV216" s="16" t="s">
        <v>127</v>
      </c>
      <c r="AW216" s="16" t="s">
        <v>31</v>
      </c>
      <c r="AX216" s="16" t="s">
        <v>77</v>
      </c>
      <c r="AY216" s="238" t="s">
        <v>117</v>
      </c>
    </row>
    <row r="217" spans="1:65" s="2" customFormat="1" ht="16.5" customHeight="1">
      <c r="A217" s="37"/>
      <c r="B217" s="38"/>
      <c r="C217" s="239" t="s">
        <v>284</v>
      </c>
      <c r="D217" s="239" t="s">
        <v>241</v>
      </c>
      <c r="E217" s="240" t="s">
        <v>262</v>
      </c>
      <c r="F217" s="241" t="s">
        <v>263</v>
      </c>
      <c r="G217" s="242" t="s">
        <v>217</v>
      </c>
      <c r="H217" s="243">
        <v>53.613</v>
      </c>
      <c r="I217" s="244"/>
      <c r="J217" s="245">
        <f>ROUND(I217*H217,2)</f>
        <v>0</v>
      </c>
      <c r="K217" s="241" t="s">
        <v>126</v>
      </c>
      <c r="L217" s="246"/>
      <c r="M217" s="247" t="s">
        <v>19</v>
      </c>
      <c r="N217" s="248" t="s">
        <v>40</v>
      </c>
      <c r="O217" s="67"/>
      <c r="P217" s="185">
        <f>O217*H217</f>
        <v>0</v>
      </c>
      <c r="Q217" s="185">
        <v>2.2000000000000001E-3</v>
      </c>
      <c r="R217" s="185">
        <f>Q217*H217</f>
        <v>0.1179486</v>
      </c>
      <c r="S217" s="185">
        <v>0</v>
      </c>
      <c r="T217" s="18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7" t="s">
        <v>244</v>
      </c>
      <c r="AT217" s="187" t="s">
        <v>241</v>
      </c>
      <c r="AU217" s="187" t="s">
        <v>79</v>
      </c>
      <c r="AY217" s="20" t="s">
        <v>117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20" t="s">
        <v>77</v>
      </c>
      <c r="BK217" s="188">
        <f>ROUND(I217*H217,2)</f>
        <v>0</v>
      </c>
      <c r="BL217" s="20" t="s">
        <v>218</v>
      </c>
      <c r="BM217" s="187" t="s">
        <v>285</v>
      </c>
    </row>
    <row r="218" spans="1:65" s="2" customFormat="1" ht="11.25">
      <c r="A218" s="37"/>
      <c r="B218" s="38"/>
      <c r="C218" s="39"/>
      <c r="D218" s="189" t="s">
        <v>130</v>
      </c>
      <c r="E218" s="39"/>
      <c r="F218" s="190" t="s">
        <v>263</v>
      </c>
      <c r="G218" s="39"/>
      <c r="H218" s="39"/>
      <c r="I218" s="191"/>
      <c r="J218" s="39"/>
      <c r="K218" s="39"/>
      <c r="L218" s="42"/>
      <c r="M218" s="192"/>
      <c r="N218" s="193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130</v>
      </c>
      <c r="AU218" s="20" t="s">
        <v>79</v>
      </c>
    </row>
    <row r="219" spans="1:65" s="13" customFormat="1" ht="11.25">
      <c r="B219" s="196"/>
      <c r="C219" s="197"/>
      <c r="D219" s="189" t="s">
        <v>134</v>
      </c>
      <c r="E219" s="198" t="s">
        <v>19</v>
      </c>
      <c r="F219" s="199" t="s">
        <v>286</v>
      </c>
      <c r="G219" s="197"/>
      <c r="H219" s="200">
        <v>53.613</v>
      </c>
      <c r="I219" s="201"/>
      <c r="J219" s="197"/>
      <c r="K219" s="197"/>
      <c r="L219" s="202"/>
      <c r="M219" s="203"/>
      <c r="N219" s="204"/>
      <c r="O219" s="204"/>
      <c r="P219" s="204"/>
      <c r="Q219" s="204"/>
      <c r="R219" s="204"/>
      <c r="S219" s="204"/>
      <c r="T219" s="205"/>
      <c r="AT219" s="206" t="s">
        <v>134</v>
      </c>
      <c r="AU219" s="206" t="s">
        <v>79</v>
      </c>
      <c r="AV219" s="13" t="s">
        <v>79</v>
      </c>
      <c r="AW219" s="13" t="s">
        <v>31</v>
      </c>
      <c r="AX219" s="13" t="s">
        <v>77</v>
      </c>
      <c r="AY219" s="206" t="s">
        <v>117</v>
      </c>
    </row>
    <row r="220" spans="1:65" s="2" customFormat="1" ht="24.2" customHeight="1">
      <c r="A220" s="37"/>
      <c r="B220" s="38"/>
      <c r="C220" s="176" t="s">
        <v>287</v>
      </c>
      <c r="D220" s="176" t="s">
        <v>122</v>
      </c>
      <c r="E220" s="177" t="s">
        <v>288</v>
      </c>
      <c r="F220" s="178" t="s">
        <v>289</v>
      </c>
      <c r="G220" s="179" t="s">
        <v>217</v>
      </c>
      <c r="H220" s="180">
        <v>4</v>
      </c>
      <c r="I220" s="181"/>
      <c r="J220" s="182">
        <f>ROUND(I220*H220,2)</f>
        <v>0</v>
      </c>
      <c r="K220" s="178" t="s">
        <v>126</v>
      </c>
      <c r="L220" s="42"/>
      <c r="M220" s="183" t="s">
        <v>19</v>
      </c>
      <c r="N220" s="184" t="s">
        <v>40</v>
      </c>
      <c r="O220" s="67"/>
      <c r="P220" s="185">
        <f>O220*H220</f>
        <v>0</v>
      </c>
      <c r="Q220" s="185">
        <v>4.2000000000000002E-4</v>
      </c>
      <c r="R220" s="185">
        <f>Q220*H220</f>
        <v>1.6800000000000001E-3</v>
      </c>
      <c r="S220" s="185">
        <v>0</v>
      </c>
      <c r="T220" s="18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7" t="s">
        <v>218</v>
      </c>
      <c r="AT220" s="187" t="s">
        <v>122</v>
      </c>
      <c r="AU220" s="187" t="s">
        <v>79</v>
      </c>
      <c r="AY220" s="20" t="s">
        <v>117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20" t="s">
        <v>77</v>
      </c>
      <c r="BK220" s="188">
        <f>ROUND(I220*H220,2)</f>
        <v>0</v>
      </c>
      <c r="BL220" s="20" t="s">
        <v>218</v>
      </c>
      <c r="BM220" s="187" t="s">
        <v>290</v>
      </c>
    </row>
    <row r="221" spans="1:65" s="2" customFormat="1" ht="19.5">
      <c r="A221" s="37"/>
      <c r="B221" s="38"/>
      <c r="C221" s="39"/>
      <c r="D221" s="189" t="s">
        <v>130</v>
      </c>
      <c r="E221" s="39"/>
      <c r="F221" s="190" t="s">
        <v>291</v>
      </c>
      <c r="G221" s="39"/>
      <c r="H221" s="39"/>
      <c r="I221" s="191"/>
      <c r="J221" s="39"/>
      <c r="K221" s="39"/>
      <c r="L221" s="42"/>
      <c r="M221" s="192"/>
      <c r="N221" s="193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130</v>
      </c>
      <c r="AU221" s="20" t="s">
        <v>79</v>
      </c>
    </row>
    <row r="222" spans="1:65" s="2" customFormat="1" ht="11.25">
      <c r="A222" s="37"/>
      <c r="B222" s="38"/>
      <c r="C222" s="39"/>
      <c r="D222" s="194" t="s">
        <v>132</v>
      </c>
      <c r="E222" s="39"/>
      <c r="F222" s="195" t="s">
        <v>292</v>
      </c>
      <c r="G222" s="39"/>
      <c r="H222" s="39"/>
      <c r="I222" s="191"/>
      <c r="J222" s="39"/>
      <c r="K222" s="39"/>
      <c r="L222" s="42"/>
      <c r="M222" s="192"/>
      <c r="N222" s="193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132</v>
      </c>
      <c r="AU222" s="20" t="s">
        <v>79</v>
      </c>
    </row>
    <row r="223" spans="1:65" s="13" customFormat="1" ht="11.25">
      <c r="B223" s="196"/>
      <c r="C223" s="197"/>
      <c r="D223" s="189" t="s">
        <v>134</v>
      </c>
      <c r="E223" s="198" t="s">
        <v>19</v>
      </c>
      <c r="F223" s="199" t="s">
        <v>127</v>
      </c>
      <c r="G223" s="197"/>
      <c r="H223" s="200">
        <v>4</v>
      </c>
      <c r="I223" s="201"/>
      <c r="J223" s="197"/>
      <c r="K223" s="197"/>
      <c r="L223" s="202"/>
      <c r="M223" s="203"/>
      <c r="N223" s="204"/>
      <c r="O223" s="204"/>
      <c r="P223" s="204"/>
      <c r="Q223" s="204"/>
      <c r="R223" s="204"/>
      <c r="S223" s="204"/>
      <c r="T223" s="205"/>
      <c r="AT223" s="206" t="s">
        <v>134</v>
      </c>
      <c r="AU223" s="206" t="s">
        <v>79</v>
      </c>
      <c r="AV223" s="13" t="s">
        <v>79</v>
      </c>
      <c r="AW223" s="13" t="s">
        <v>31</v>
      </c>
      <c r="AX223" s="13" t="s">
        <v>69</v>
      </c>
      <c r="AY223" s="206" t="s">
        <v>117</v>
      </c>
    </row>
    <row r="224" spans="1:65" s="14" customFormat="1" ht="11.25">
      <c r="B224" s="207"/>
      <c r="C224" s="208"/>
      <c r="D224" s="189" t="s">
        <v>134</v>
      </c>
      <c r="E224" s="209" t="s">
        <v>19</v>
      </c>
      <c r="F224" s="210" t="s">
        <v>135</v>
      </c>
      <c r="G224" s="208"/>
      <c r="H224" s="211">
        <v>4</v>
      </c>
      <c r="I224" s="212"/>
      <c r="J224" s="208"/>
      <c r="K224" s="208"/>
      <c r="L224" s="213"/>
      <c r="M224" s="214"/>
      <c r="N224" s="215"/>
      <c r="O224" s="215"/>
      <c r="P224" s="215"/>
      <c r="Q224" s="215"/>
      <c r="R224" s="215"/>
      <c r="S224" s="215"/>
      <c r="T224" s="216"/>
      <c r="AT224" s="217" t="s">
        <v>134</v>
      </c>
      <c r="AU224" s="217" t="s">
        <v>79</v>
      </c>
      <c r="AV224" s="14" t="s">
        <v>128</v>
      </c>
      <c r="AW224" s="14" t="s">
        <v>31</v>
      </c>
      <c r="AX224" s="14" t="s">
        <v>77</v>
      </c>
      <c r="AY224" s="217" t="s">
        <v>117</v>
      </c>
    </row>
    <row r="225" spans="1:65" s="2" customFormat="1" ht="16.5" customHeight="1">
      <c r="A225" s="37"/>
      <c r="B225" s="38"/>
      <c r="C225" s="239" t="s">
        <v>293</v>
      </c>
      <c r="D225" s="239" t="s">
        <v>241</v>
      </c>
      <c r="E225" s="240" t="s">
        <v>262</v>
      </c>
      <c r="F225" s="241" t="s">
        <v>263</v>
      </c>
      <c r="G225" s="242" t="s">
        <v>217</v>
      </c>
      <c r="H225" s="243">
        <v>4.6619999999999999</v>
      </c>
      <c r="I225" s="244"/>
      <c r="J225" s="245">
        <f>ROUND(I225*H225,2)</f>
        <v>0</v>
      </c>
      <c r="K225" s="241" t="s">
        <v>126</v>
      </c>
      <c r="L225" s="246"/>
      <c r="M225" s="247" t="s">
        <v>19</v>
      </c>
      <c r="N225" s="248" t="s">
        <v>40</v>
      </c>
      <c r="O225" s="67"/>
      <c r="P225" s="185">
        <f>O225*H225</f>
        <v>0</v>
      </c>
      <c r="Q225" s="185">
        <v>2.2000000000000001E-3</v>
      </c>
      <c r="R225" s="185">
        <f>Q225*H225</f>
        <v>1.0256400000000001E-2</v>
      </c>
      <c r="S225" s="185">
        <v>0</v>
      </c>
      <c r="T225" s="18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7" t="s">
        <v>244</v>
      </c>
      <c r="AT225" s="187" t="s">
        <v>241</v>
      </c>
      <c r="AU225" s="187" t="s">
        <v>79</v>
      </c>
      <c r="AY225" s="20" t="s">
        <v>117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20" t="s">
        <v>77</v>
      </c>
      <c r="BK225" s="188">
        <f>ROUND(I225*H225,2)</f>
        <v>0</v>
      </c>
      <c r="BL225" s="20" t="s">
        <v>218</v>
      </c>
      <c r="BM225" s="187" t="s">
        <v>294</v>
      </c>
    </row>
    <row r="226" spans="1:65" s="2" customFormat="1" ht="11.25">
      <c r="A226" s="37"/>
      <c r="B226" s="38"/>
      <c r="C226" s="39"/>
      <c r="D226" s="189" t="s">
        <v>130</v>
      </c>
      <c r="E226" s="39"/>
      <c r="F226" s="190" t="s">
        <v>263</v>
      </c>
      <c r="G226" s="39"/>
      <c r="H226" s="39"/>
      <c r="I226" s="191"/>
      <c r="J226" s="39"/>
      <c r="K226" s="39"/>
      <c r="L226" s="42"/>
      <c r="M226" s="192"/>
      <c r="N226" s="193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130</v>
      </c>
      <c r="AU226" s="20" t="s">
        <v>79</v>
      </c>
    </row>
    <row r="227" spans="1:65" s="13" customFormat="1" ht="11.25">
      <c r="B227" s="196"/>
      <c r="C227" s="197"/>
      <c r="D227" s="189" t="s">
        <v>134</v>
      </c>
      <c r="E227" s="198" t="s">
        <v>19</v>
      </c>
      <c r="F227" s="199" t="s">
        <v>295</v>
      </c>
      <c r="G227" s="197"/>
      <c r="H227" s="200">
        <v>4.6619999999999999</v>
      </c>
      <c r="I227" s="201"/>
      <c r="J227" s="197"/>
      <c r="K227" s="197"/>
      <c r="L227" s="202"/>
      <c r="M227" s="203"/>
      <c r="N227" s="204"/>
      <c r="O227" s="204"/>
      <c r="P227" s="204"/>
      <c r="Q227" s="204"/>
      <c r="R227" s="204"/>
      <c r="S227" s="204"/>
      <c r="T227" s="205"/>
      <c r="AT227" s="206" t="s">
        <v>134</v>
      </c>
      <c r="AU227" s="206" t="s">
        <v>79</v>
      </c>
      <c r="AV227" s="13" t="s">
        <v>79</v>
      </c>
      <c r="AW227" s="13" t="s">
        <v>31</v>
      </c>
      <c r="AX227" s="13" t="s">
        <v>77</v>
      </c>
      <c r="AY227" s="206" t="s">
        <v>117</v>
      </c>
    </row>
    <row r="228" spans="1:65" s="2" customFormat="1" ht="16.5" customHeight="1">
      <c r="A228" s="37"/>
      <c r="B228" s="38"/>
      <c r="C228" s="176" t="s">
        <v>296</v>
      </c>
      <c r="D228" s="176" t="s">
        <v>122</v>
      </c>
      <c r="E228" s="177" t="s">
        <v>297</v>
      </c>
      <c r="F228" s="178" t="s">
        <v>298</v>
      </c>
      <c r="G228" s="179" t="s">
        <v>217</v>
      </c>
      <c r="H228" s="180">
        <v>780</v>
      </c>
      <c r="I228" s="181"/>
      <c r="J228" s="182">
        <f>ROUND(I228*H228,2)</f>
        <v>0</v>
      </c>
      <c r="K228" s="178" t="s">
        <v>299</v>
      </c>
      <c r="L228" s="42"/>
      <c r="M228" s="183" t="s">
        <v>19</v>
      </c>
      <c r="N228" s="184" t="s">
        <v>40</v>
      </c>
      <c r="O228" s="67"/>
      <c r="P228" s="185">
        <f>O228*H228</f>
        <v>0</v>
      </c>
      <c r="Q228" s="185">
        <v>0</v>
      </c>
      <c r="R228" s="185">
        <f>Q228*H228</f>
        <v>0</v>
      </c>
      <c r="S228" s="185">
        <v>9.4999999999999998E-3</v>
      </c>
      <c r="T228" s="186">
        <f>S228*H228</f>
        <v>7.41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7" t="s">
        <v>218</v>
      </c>
      <c r="AT228" s="187" t="s">
        <v>122</v>
      </c>
      <c r="AU228" s="187" t="s">
        <v>79</v>
      </c>
      <c r="AY228" s="20" t="s">
        <v>117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20" t="s">
        <v>77</v>
      </c>
      <c r="BK228" s="188">
        <f>ROUND(I228*H228,2)</f>
        <v>0</v>
      </c>
      <c r="BL228" s="20" t="s">
        <v>218</v>
      </c>
      <c r="BM228" s="187" t="s">
        <v>300</v>
      </c>
    </row>
    <row r="229" spans="1:65" s="2" customFormat="1" ht="19.5">
      <c r="A229" s="37"/>
      <c r="B229" s="38"/>
      <c r="C229" s="39"/>
      <c r="D229" s="189" t="s">
        <v>130</v>
      </c>
      <c r="E229" s="39"/>
      <c r="F229" s="190" t="s">
        <v>301</v>
      </c>
      <c r="G229" s="39"/>
      <c r="H229" s="39"/>
      <c r="I229" s="191"/>
      <c r="J229" s="39"/>
      <c r="K229" s="39"/>
      <c r="L229" s="42"/>
      <c r="M229" s="192"/>
      <c r="N229" s="193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130</v>
      </c>
      <c r="AU229" s="20" t="s">
        <v>79</v>
      </c>
    </row>
    <row r="230" spans="1:65" s="13" customFormat="1" ht="11.25">
      <c r="B230" s="196"/>
      <c r="C230" s="197"/>
      <c r="D230" s="189" t="s">
        <v>134</v>
      </c>
      <c r="E230" s="198" t="s">
        <v>19</v>
      </c>
      <c r="F230" s="199" t="s">
        <v>302</v>
      </c>
      <c r="G230" s="197"/>
      <c r="H230" s="200">
        <v>780</v>
      </c>
      <c r="I230" s="201"/>
      <c r="J230" s="197"/>
      <c r="K230" s="197"/>
      <c r="L230" s="202"/>
      <c r="M230" s="203"/>
      <c r="N230" s="204"/>
      <c r="O230" s="204"/>
      <c r="P230" s="204"/>
      <c r="Q230" s="204"/>
      <c r="R230" s="204"/>
      <c r="S230" s="204"/>
      <c r="T230" s="205"/>
      <c r="AT230" s="206" t="s">
        <v>134</v>
      </c>
      <c r="AU230" s="206" t="s">
        <v>79</v>
      </c>
      <c r="AV230" s="13" t="s">
        <v>79</v>
      </c>
      <c r="AW230" s="13" t="s">
        <v>31</v>
      </c>
      <c r="AX230" s="13" t="s">
        <v>69</v>
      </c>
      <c r="AY230" s="206" t="s">
        <v>117</v>
      </c>
    </row>
    <row r="231" spans="1:65" s="14" customFormat="1" ht="11.25">
      <c r="B231" s="207"/>
      <c r="C231" s="208"/>
      <c r="D231" s="189" t="s">
        <v>134</v>
      </c>
      <c r="E231" s="209" t="s">
        <v>19</v>
      </c>
      <c r="F231" s="210" t="s">
        <v>135</v>
      </c>
      <c r="G231" s="208"/>
      <c r="H231" s="211">
        <v>780</v>
      </c>
      <c r="I231" s="212"/>
      <c r="J231" s="208"/>
      <c r="K231" s="208"/>
      <c r="L231" s="213"/>
      <c r="M231" s="214"/>
      <c r="N231" s="215"/>
      <c r="O231" s="215"/>
      <c r="P231" s="215"/>
      <c r="Q231" s="215"/>
      <c r="R231" s="215"/>
      <c r="S231" s="215"/>
      <c r="T231" s="216"/>
      <c r="AT231" s="217" t="s">
        <v>134</v>
      </c>
      <c r="AU231" s="217" t="s">
        <v>79</v>
      </c>
      <c r="AV231" s="14" t="s">
        <v>128</v>
      </c>
      <c r="AW231" s="14" t="s">
        <v>31</v>
      </c>
      <c r="AX231" s="14" t="s">
        <v>77</v>
      </c>
      <c r="AY231" s="217" t="s">
        <v>117</v>
      </c>
    </row>
    <row r="232" spans="1:65" s="2" customFormat="1" ht="16.5" customHeight="1">
      <c r="A232" s="37"/>
      <c r="B232" s="38"/>
      <c r="C232" s="176" t="s">
        <v>303</v>
      </c>
      <c r="D232" s="176" t="s">
        <v>122</v>
      </c>
      <c r="E232" s="177" t="s">
        <v>304</v>
      </c>
      <c r="F232" s="178" t="s">
        <v>305</v>
      </c>
      <c r="G232" s="179" t="s">
        <v>217</v>
      </c>
      <c r="H232" s="180">
        <v>830</v>
      </c>
      <c r="I232" s="181"/>
      <c r="J232" s="182">
        <f>ROUND(I232*H232,2)</f>
        <v>0</v>
      </c>
      <c r="K232" s="178" t="s">
        <v>126</v>
      </c>
      <c r="L232" s="42"/>
      <c r="M232" s="183" t="s">
        <v>19</v>
      </c>
      <c r="N232" s="184" t="s">
        <v>40</v>
      </c>
      <c r="O232" s="67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7" t="s">
        <v>218</v>
      </c>
      <c r="AT232" s="187" t="s">
        <v>122</v>
      </c>
      <c r="AU232" s="187" t="s">
        <v>79</v>
      </c>
      <c r="AY232" s="20" t="s">
        <v>117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20" t="s">
        <v>77</v>
      </c>
      <c r="BK232" s="188">
        <f>ROUND(I232*H232,2)</f>
        <v>0</v>
      </c>
      <c r="BL232" s="20" t="s">
        <v>218</v>
      </c>
      <c r="BM232" s="187" t="s">
        <v>306</v>
      </c>
    </row>
    <row r="233" spans="1:65" s="2" customFormat="1" ht="11.25">
      <c r="A233" s="37"/>
      <c r="B233" s="38"/>
      <c r="C233" s="39"/>
      <c r="D233" s="189" t="s">
        <v>130</v>
      </c>
      <c r="E233" s="39"/>
      <c r="F233" s="190" t="s">
        <v>307</v>
      </c>
      <c r="G233" s="39"/>
      <c r="H233" s="39"/>
      <c r="I233" s="191"/>
      <c r="J233" s="39"/>
      <c r="K233" s="39"/>
      <c r="L233" s="42"/>
      <c r="M233" s="192"/>
      <c r="N233" s="193"/>
      <c r="O233" s="67"/>
      <c r="P233" s="67"/>
      <c r="Q233" s="67"/>
      <c r="R233" s="67"/>
      <c r="S233" s="67"/>
      <c r="T233" s="68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20" t="s">
        <v>130</v>
      </c>
      <c r="AU233" s="20" t="s">
        <v>79</v>
      </c>
    </row>
    <row r="234" spans="1:65" s="2" customFormat="1" ht="11.25">
      <c r="A234" s="37"/>
      <c r="B234" s="38"/>
      <c r="C234" s="39"/>
      <c r="D234" s="194" t="s">
        <v>132</v>
      </c>
      <c r="E234" s="39"/>
      <c r="F234" s="195" t="s">
        <v>308</v>
      </c>
      <c r="G234" s="39"/>
      <c r="H234" s="39"/>
      <c r="I234" s="191"/>
      <c r="J234" s="39"/>
      <c r="K234" s="39"/>
      <c r="L234" s="42"/>
      <c r="M234" s="192"/>
      <c r="N234" s="193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132</v>
      </c>
      <c r="AU234" s="20" t="s">
        <v>79</v>
      </c>
    </row>
    <row r="235" spans="1:65" s="13" customFormat="1" ht="11.25">
      <c r="B235" s="196"/>
      <c r="C235" s="197"/>
      <c r="D235" s="189" t="s">
        <v>134</v>
      </c>
      <c r="E235" s="198" t="s">
        <v>19</v>
      </c>
      <c r="F235" s="199" t="s">
        <v>273</v>
      </c>
      <c r="G235" s="197"/>
      <c r="H235" s="200">
        <v>780</v>
      </c>
      <c r="I235" s="201"/>
      <c r="J235" s="197"/>
      <c r="K235" s="197"/>
      <c r="L235" s="202"/>
      <c r="M235" s="203"/>
      <c r="N235" s="204"/>
      <c r="O235" s="204"/>
      <c r="P235" s="204"/>
      <c r="Q235" s="204"/>
      <c r="R235" s="204"/>
      <c r="S235" s="204"/>
      <c r="T235" s="205"/>
      <c r="AT235" s="206" t="s">
        <v>134</v>
      </c>
      <c r="AU235" s="206" t="s">
        <v>79</v>
      </c>
      <c r="AV235" s="13" t="s">
        <v>79</v>
      </c>
      <c r="AW235" s="13" t="s">
        <v>31</v>
      </c>
      <c r="AX235" s="13" t="s">
        <v>69</v>
      </c>
      <c r="AY235" s="206" t="s">
        <v>117</v>
      </c>
    </row>
    <row r="236" spans="1:65" s="14" customFormat="1" ht="11.25">
      <c r="B236" s="207"/>
      <c r="C236" s="208"/>
      <c r="D236" s="189" t="s">
        <v>134</v>
      </c>
      <c r="E236" s="209" t="s">
        <v>19</v>
      </c>
      <c r="F236" s="210" t="s">
        <v>135</v>
      </c>
      <c r="G236" s="208"/>
      <c r="H236" s="211">
        <v>780</v>
      </c>
      <c r="I236" s="212"/>
      <c r="J236" s="208"/>
      <c r="K236" s="208"/>
      <c r="L236" s="213"/>
      <c r="M236" s="214"/>
      <c r="N236" s="215"/>
      <c r="O236" s="215"/>
      <c r="P236" s="215"/>
      <c r="Q236" s="215"/>
      <c r="R236" s="215"/>
      <c r="S236" s="215"/>
      <c r="T236" s="216"/>
      <c r="AT236" s="217" t="s">
        <v>134</v>
      </c>
      <c r="AU236" s="217" t="s">
        <v>79</v>
      </c>
      <c r="AV236" s="14" t="s">
        <v>128</v>
      </c>
      <c r="AW236" s="14" t="s">
        <v>31</v>
      </c>
      <c r="AX236" s="14" t="s">
        <v>69</v>
      </c>
      <c r="AY236" s="217" t="s">
        <v>117</v>
      </c>
    </row>
    <row r="237" spans="1:65" s="13" customFormat="1" ht="11.25">
      <c r="B237" s="196"/>
      <c r="C237" s="197"/>
      <c r="D237" s="189" t="s">
        <v>134</v>
      </c>
      <c r="E237" s="198" t="s">
        <v>19</v>
      </c>
      <c r="F237" s="199" t="s">
        <v>239</v>
      </c>
      <c r="G237" s="197"/>
      <c r="H237" s="200">
        <v>50</v>
      </c>
      <c r="I237" s="201"/>
      <c r="J237" s="197"/>
      <c r="K237" s="197"/>
      <c r="L237" s="202"/>
      <c r="M237" s="203"/>
      <c r="N237" s="204"/>
      <c r="O237" s="204"/>
      <c r="P237" s="204"/>
      <c r="Q237" s="204"/>
      <c r="R237" s="204"/>
      <c r="S237" s="204"/>
      <c r="T237" s="205"/>
      <c r="AT237" s="206" t="s">
        <v>134</v>
      </c>
      <c r="AU237" s="206" t="s">
        <v>79</v>
      </c>
      <c r="AV237" s="13" t="s">
        <v>79</v>
      </c>
      <c r="AW237" s="13" t="s">
        <v>31</v>
      </c>
      <c r="AX237" s="13" t="s">
        <v>69</v>
      </c>
      <c r="AY237" s="206" t="s">
        <v>117</v>
      </c>
    </row>
    <row r="238" spans="1:65" s="14" customFormat="1" ht="11.25">
      <c r="B238" s="207"/>
      <c r="C238" s="208"/>
      <c r="D238" s="189" t="s">
        <v>134</v>
      </c>
      <c r="E238" s="209" t="s">
        <v>19</v>
      </c>
      <c r="F238" s="210" t="s">
        <v>135</v>
      </c>
      <c r="G238" s="208"/>
      <c r="H238" s="211">
        <v>50</v>
      </c>
      <c r="I238" s="212"/>
      <c r="J238" s="208"/>
      <c r="K238" s="208"/>
      <c r="L238" s="213"/>
      <c r="M238" s="214"/>
      <c r="N238" s="215"/>
      <c r="O238" s="215"/>
      <c r="P238" s="215"/>
      <c r="Q238" s="215"/>
      <c r="R238" s="215"/>
      <c r="S238" s="215"/>
      <c r="T238" s="216"/>
      <c r="AT238" s="217" t="s">
        <v>134</v>
      </c>
      <c r="AU238" s="217" t="s">
        <v>79</v>
      </c>
      <c r="AV238" s="14" t="s">
        <v>128</v>
      </c>
      <c r="AW238" s="14" t="s">
        <v>31</v>
      </c>
      <c r="AX238" s="14" t="s">
        <v>69</v>
      </c>
      <c r="AY238" s="217" t="s">
        <v>117</v>
      </c>
    </row>
    <row r="239" spans="1:65" s="16" customFormat="1" ht="11.25">
      <c r="B239" s="228"/>
      <c r="C239" s="229"/>
      <c r="D239" s="189" t="s">
        <v>134</v>
      </c>
      <c r="E239" s="230" t="s">
        <v>19</v>
      </c>
      <c r="F239" s="231" t="s">
        <v>203</v>
      </c>
      <c r="G239" s="229"/>
      <c r="H239" s="232">
        <v>830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AT239" s="238" t="s">
        <v>134</v>
      </c>
      <c r="AU239" s="238" t="s">
        <v>79</v>
      </c>
      <c r="AV239" s="16" t="s">
        <v>127</v>
      </c>
      <c r="AW239" s="16" t="s">
        <v>31</v>
      </c>
      <c r="AX239" s="16" t="s">
        <v>77</v>
      </c>
      <c r="AY239" s="238" t="s">
        <v>117</v>
      </c>
    </row>
    <row r="240" spans="1:65" s="2" customFormat="1" ht="16.5" customHeight="1">
      <c r="A240" s="37"/>
      <c r="B240" s="38"/>
      <c r="C240" s="239" t="s">
        <v>309</v>
      </c>
      <c r="D240" s="239" t="s">
        <v>241</v>
      </c>
      <c r="E240" s="240" t="s">
        <v>310</v>
      </c>
      <c r="F240" s="241" t="s">
        <v>311</v>
      </c>
      <c r="G240" s="242" t="s">
        <v>217</v>
      </c>
      <c r="H240" s="243">
        <v>958.65</v>
      </c>
      <c r="I240" s="244"/>
      <c r="J240" s="245">
        <f>ROUND(I240*H240,2)</f>
        <v>0</v>
      </c>
      <c r="K240" s="241" t="s">
        <v>126</v>
      </c>
      <c r="L240" s="246"/>
      <c r="M240" s="247" t="s">
        <v>19</v>
      </c>
      <c r="N240" s="248" t="s">
        <v>40</v>
      </c>
      <c r="O240" s="67"/>
      <c r="P240" s="185">
        <f>O240*H240</f>
        <v>0</v>
      </c>
      <c r="Q240" s="185">
        <v>2.9999999999999997E-4</v>
      </c>
      <c r="R240" s="185">
        <f>Q240*H240</f>
        <v>0.28759499999999999</v>
      </c>
      <c r="S240" s="185">
        <v>0</v>
      </c>
      <c r="T240" s="186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7" t="s">
        <v>244</v>
      </c>
      <c r="AT240" s="187" t="s">
        <v>241</v>
      </c>
      <c r="AU240" s="187" t="s">
        <v>79</v>
      </c>
      <c r="AY240" s="20" t="s">
        <v>117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20" t="s">
        <v>77</v>
      </c>
      <c r="BK240" s="188">
        <f>ROUND(I240*H240,2)</f>
        <v>0</v>
      </c>
      <c r="BL240" s="20" t="s">
        <v>218</v>
      </c>
      <c r="BM240" s="187" t="s">
        <v>312</v>
      </c>
    </row>
    <row r="241" spans="1:65" s="2" customFormat="1" ht="11.25">
      <c r="A241" s="37"/>
      <c r="B241" s="38"/>
      <c r="C241" s="39"/>
      <c r="D241" s="189" t="s">
        <v>130</v>
      </c>
      <c r="E241" s="39"/>
      <c r="F241" s="190" t="s">
        <v>311</v>
      </c>
      <c r="G241" s="39"/>
      <c r="H241" s="39"/>
      <c r="I241" s="191"/>
      <c r="J241" s="39"/>
      <c r="K241" s="39"/>
      <c r="L241" s="42"/>
      <c r="M241" s="192"/>
      <c r="N241" s="193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130</v>
      </c>
      <c r="AU241" s="20" t="s">
        <v>79</v>
      </c>
    </row>
    <row r="242" spans="1:65" s="13" customFormat="1" ht="11.25">
      <c r="B242" s="196"/>
      <c r="C242" s="197"/>
      <c r="D242" s="189" t="s">
        <v>134</v>
      </c>
      <c r="E242" s="198" t="s">
        <v>19</v>
      </c>
      <c r="F242" s="199" t="s">
        <v>273</v>
      </c>
      <c r="G242" s="197"/>
      <c r="H242" s="200">
        <v>780</v>
      </c>
      <c r="I242" s="201"/>
      <c r="J242" s="197"/>
      <c r="K242" s="197"/>
      <c r="L242" s="202"/>
      <c r="M242" s="203"/>
      <c r="N242" s="204"/>
      <c r="O242" s="204"/>
      <c r="P242" s="204"/>
      <c r="Q242" s="204"/>
      <c r="R242" s="204"/>
      <c r="S242" s="204"/>
      <c r="T242" s="205"/>
      <c r="AT242" s="206" t="s">
        <v>134</v>
      </c>
      <c r="AU242" s="206" t="s">
        <v>79</v>
      </c>
      <c r="AV242" s="13" t="s">
        <v>79</v>
      </c>
      <c r="AW242" s="13" t="s">
        <v>31</v>
      </c>
      <c r="AX242" s="13" t="s">
        <v>69</v>
      </c>
      <c r="AY242" s="206" t="s">
        <v>117</v>
      </c>
    </row>
    <row r="243" spans="1:65" s="14" customFormat="1" ht="11.25">
      <c r="B243" s="207"/>
      <c r="C243" s="208"/>
      <c r="D243" s="189" t="s">
        <v>134</v>
      </c>
      <c r="E243" s="209" t="s">
        <v>19</v>
      </c>
      <c r="F243" s="210" t="s">
        <v>135</v>
      </c>
      <c r="G243" s="208"/>
      <c r="H243" s="211">
        <v>780</v>
      </c>
      <c r="I243" s="212"/>
      <c r="J243" s="208"/>
      <c r="K243" s="208"/>
      <c r="L243" s="213"/>
      <c r="M243" s="214"/>
      <c r="N243" s="215"/>
      <c r="O243" s="215"/>
      <c r="P243" s="215"/>
      <c r="Q243" s="215"/>
      <c r="R243" s="215"/>
      <c r="S243" s="215"/>
      <c r="T243" s="216"/>
      <c r="AT243" s="217" t="s">
        <v>134</v>
      </c>
      <c r="AU243" s="217" t="s">
        <v>79</v>
      </c>
      <c r="AV243" s="14" t="s">
        <v>128</v>
      </c>
      <c r="AW243" s="14" t="s">
        <v>31</v>
      </c>
      <c r="AX243" s="14" t="s">
        <v>69</v>
      </c>
      <c r="AY243" s="217" t="s">
        <v>117</v>
      </c>
    </row>
    <row r="244" spans="1:65" s="13" customFormat="1" ht="11.25">
      <c r="B244" s="196"/>
      <c r="C244" s="197"/>
      <c r="D244" s="189" t="s">
        <v>134</v>
      </c>
      <c r="E244" s="198" t="s">
        <v>19</v>
      </c>
      <c r="F244" s="199" t="s">
        <v>239</v>
      </c>
      <c r="G244" s="197"/>
      <c r="H244" s="200">
        <v>50</v>
      </c>
      <c r="I244" s="201"/>
      <c r="J244" s="197"/>
      <c r="K244" s="197"/>
      <c r="L244" s="202"/>
      <c r="M244" s="203"/>
      <c r="N244" s="204"/>
      <c r="O244" s="204"/>
      <c r="P244" s="204"/>
      <c r="Q244" s="204"/>
      <c r="R244" s="204"/>
      <c r="S244" s="204"/>
      <c r="T244" s="205"/>
      <c r="AT244" s="206" t="s">
        <v>134</v>
      </c>
      <c r="AU244" s="206" t="s">
        <v>79</v>
      </c>
      <c r="AV244" s="13" t="s">
        <v>79</v>
      </c>
      <c r="AW244" s="13" t="s">
        <v>31</v>
      </c>
      <c r="AX244" s="13" t="s">
        <v>69</v>
      </c>
      <c r="AY244" s="206" t="s">
        <v>117</v>
      </c>
    </row>
    <row r="245" spans="1:65" s="14" customFormat="1" ht="11.25">
      <c r="B245" s="207"/>
      <c r="C245" s="208"/>
      <c r="D245" s="189" t="s">
        <v>134</v>
      </c>
      <c r="E245" s="209" t="s">
        <v>19</v>
      </c>
      <c r="F245" s="210" t="s">
        <v>135</v>
      </c>
      <c r="G245" s="208"/>
      <c r="H245" s="211">
        <v>50</v>
      </c>
      <c r="I245" s="212"/>
      <c r="J245" s="208"/>
      <c r="K245" s="208"/>
      <c r="L245" s="213"/>
      <c r="M245" s="214"/>
      <c r="N245" s="215"/>
      <c r="O245" s="215"/>
      <c r="P245" s="215"/>
      <c r="Q245" s="215"/>
      <c r="R245" s="215"/>
      <c r="S245" s="215"/>
      <c r="T245" s="216"/>
      <c r="AT245" s="217" t="s">
        <v>134</v>
      </c>
      <c r="AU245" s="217" t="s">
        <v>79</v>
      </c>
      <c r="AV245" s="14" t="s">
        <v>128</v>
      </c>
      <c r="AW245" s="14" t="s">
        <v>31</v>
      </c>
      <c r="AX245" s="14" t="s">
        <v>69</v>
      </c>
      <c r="AY245" s="217" t="s">
        <v>117</v>
      </c>
    </row>
    <row r="246" spans="1:65" s="16" customFormat="1" ht="11.25">
      <c r="B246" s="228"/>
      <c r="C246" s="229"/>
      <c r="D246" s="189" t="s">
        <v>134</v>
      </c>
      <c r="E246" s="230" t="s">
        <v>19</v>
      </c>
      <c r="F246" s="231" t="s">
        <v>203</v>
      </c>
      <c r="G246" s="229"/>
      <c r="H246" s="232">
        <v>830</v>
      </c>
      <c r="I246" s="233"/>
      <c r="J246" s="229"/>
      <c r="K246" s="229"/>
      <c r="L246" s="234"/>
      <c r="M246" s="235"/>
      <c r="N246" s="236"/>
      <c r="O246" s="236"/>
      <c r="P246" s="236"/>
      <c r="Q246" s="236"/>
      <c r="R246" s="236"/>
      <c r="S246" s="236"/>
      <c r="T246" s="237"/>
      <c r="AT246" s="238" t="s">
        <v>134</v>
      </c>
      <c r="AU246" s="238" t="s">
        <v>79</v>
      </c>
      <c r="AV246" s="16" t="s">
        <v>127</v>
      </c>
      <c r="AW246" s="16" t="s">
        <v>31</v>
      </c>
      <c r="AX246" s="16" t="s">
        <v>69</v>
      </c>
      <c r="AY246" s="238" t="s">
        <v>117</v>
      </c>
    </row>
    <row r="247" spans="1:65" s="13" customFormat="1" ht="11.25">
      <c r="B247" s="196"/>
      <c r="C247" s="197"/>
      <c r="D247" s="189" t="s">
        <v>134</v>
      </c>
      <c r="E247" s="198" t="s">
        <v>19</v>
      </c>
      <c r="F247" s="199" t="s">
        <v>313</v>
      </c>
      <c r="G247" s="197"/>
      <c r="H247" s="200">
        <v>958.65</v>
      </c>
      <c r="I247" s="201"/>
      <c r="J247" s="197"/>
      <c r="K247" s="197"/>
      <c r="L247" s="202"/>
      <c r="M247" s="203"/>
      <c r="N247" s="204"/>
      <c r="O247" s="204"/>
      <c r="P247" s="204"/>
      <c r="Q247" s="204"/>
      <c r="R247" s="204"/>
      <c r="S247" s="204"/>
      <c r="T247" s="205"/>
      <c r="AT247" s="206" t="s">
        <v>134</v>
      </c>
      <c r="AU247" s="206" t="s">
        <v>79</v>
      </c>
      <c r="AV247" s="13" t="s">
        <v>79</v>
      </c>
      <c r="AW247" s="13" t="s">
        <v>31</v>
      </c>
      <c r="AX247" s="13" t="s">
        <v>77</v>
      </c>
      <c r="AY247" s="206" t="s">
        <v>117</v>
      </c>
    </row>
    <row r="248" spans="1:65" s="2" customFormat="1" ht="21.75" customHeight="1">
      <c r="A248" s="37"/>
      <c r="B248" s="38"/>
      <c r="C248" s="176" t="s">
        <v>314</v>
      </c>
      <c r="D248" s="176" t="s">
        <v>122</v>
      </c>
      <c r="E248" s="177" t="s">
        <v>315</v>
      </c>
      <c r="F248" s="178" t="s">
        <v>316</v>
      </c>
      <c r="G248" s="179" t="s">
        <v>217</v>
      </c>
      <c r="H248" s="180">
        <v>780</v>
      </c>
      <c r="I248" s="181"/>
      <c r="J248" s="182">
        <f>ROUND(I248*H248,2)</f>
        <v>0</v>
      </c>
      <c r="K248" s="178" t="s">
        <v>126</v>
      </c>
      <c r="L248" s="42"/>
      <c r="M248" s="183" t="s">
        <v>19</v>
      </c>
      <c r="N248" s="184" t="s">
        <v>40</v>
      </c>
      <c r="O248" s="67"/>
      <c r="P248" s="185">
        <f>O248*H248</f>
        <v>0</v>
      </c>
      <c r="Q248" s="185">
        <v>0</v>
      </c>
      <c r="R248" s="185">
        <f>Q248*H248</f>
        <v>0</v>
      </c>
      <c r="S248" s="185">
        <v>2E-3</v>
      </c>
      <c r="T248" s="186">
        <f>S248*H248</f>
        <v>1.56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7" t="s">
        <v>218</v>
      </c>
      <c r="AT248" s="187" t="s">
        <v>122</v>
      </c>
      <c r="AU248" s="187" t="s">
        <v>79</v>
      </c>
      <c r="AY248" s="20" t="s">
        <v>117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20" t="s">
        <v>77</v>
      </c>
      <c r="BK248" s="188">
        <f>ROUND(I248*H248,2)</f>
        <v>0</v>
      </c>
      <c r="BL248" s="20" t="s">
        <v>218</v>
      </c>
      <c r="BM248" s="187" t="s">
        <v>317</v>
      </c>
    </row>
    <row r="249" spans="1:65" s="2" customFormat="1" ht="11.25">
      <c r="A249" s="37"/>
      <c r="B249" s="38"/>
      <c r="C249" s="39"/>
      <c r="D249" s="189" t="s">
        <v>130</v>
      </c>
      <c r="E249" s="39"/>
      <c r="F249" s="190" t="s">
        <v>318</v>
      </c>
      <c r="G249" s="39"/>
      <c r="H249" s="39"/>
      <c r="I249" s="191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130</v>
      </c>
      <c r="AU249" s="20" t="s">
        <v>79</v>
      </c>
    </row>
    <row r="250" spans="1:65" s="2" customFormat="1" ht="11.25">
      <c r="A250" s="37"/>
      <c r="B250" s="38"/>
      <c r="C250" s="39"/>
      <c r="D250" s="194" t="s">
        <v>132</v>
      </c>
      <c r="E250" s="39"/>
      <c r="F250" s="195" t="s">
        <v>319</v>
      </c>
      <c r="G250" s="39"/>
      <c r="H250" s="39"/>
      <c r="I250" s="191"/>
      <c r="J250" s="39"/>
      <c r="K250" s="39"/>
      <c r="L250" s="42"/>
      <c r="M250" s="192"/>
      <c r="N250" s="193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20" t="s">
        <v>132</v>
      </c>
      <c r="AU250" s="20" t="s">
        <v>79</v>
      </c>
    </row>
    <row r="251" spans="1:65" s="13" customFormat="1" ht="11.25">
      <c r="B251" s="196"/>
      <c r="C251" s="197"/>
      <c r="D251" s="189" t="s">
        <v>134</v>
      </c>
      <c r="E251" s="198" t="s">
        <v>19</v>
      </c>
      <c r="F251" s="199" t="s">
        <v>302</v>
      </c>
      <c r="G251" s="197"/>
      <c r="H251" s="200">
        <v>780</v>
      </c>
      <c r="I251" s="201"/>
      <c r="J251" s="197"/>
      <c r="K251" s="197"/>
      <c r="L251" s="202"/>
      <c r="M251" s="203"/>
      <c r="N251" s="204"/>
      <c r="O251" s="204"/>
      <c r="P251" s="204"/>
      <c r="Q251" s="204"/>
      <c r="R251" s="204"/>
      <c r="S251" s="204"/>
      <c r="T251" s="205"/>
      <c r="AT251" s="206" t="s">
        <v>134</v>
      </c>
      <c r="AU251" s="206" t="s">
        <v>79</v>
      </c>
      <c r="AV251" s="13" t="s">
        <v>79</v>
      </c>
      <c r="AW251" s="13" t="s">
        <v>31</v>
      </c>
      <c r="AX251" s="13" t="s">
        <v>69</v>
      </c>
      <c r="AY251" s="206" t="s">
        <v>117</v>
      </c>
    </row>
    <row r="252" spans="1:65" s="14" customFormat="1" ht="11.25">
      <c r="B252" s="207"/>
      <c r="C252" s="208"/>
      <c r="D252" s="189" t="s">
        <v>134</v>
      </c>
      <c r="E252" s="209" t="s">
        <v>19</v>
      </c>
      <c r="F252" s="210" t="s">
        <v>135</v>
      </c>
      <c r="G252" s="208"/>
      <c r="H252" s="211">
        <v>780</v>
      </c>
      <c r="I252" s="212"/>
      <c r="J252" s="208"/>
      <c r="K252" s="208"/>
      <c r="L252" s="213"/>
      <c r="M252" s="214"/>
      <c r="N252" s="215"/>
      <c r="O252" s="215"/>
      <c r="P252" s="215"/>
      <c r="Q252" s="215"/>
      <c r="R252" s="215"/>
      <c r="S252" s="215"/>
      <c r="T252" s="216"/>
      <c r="AT252" s="217" t="s">
        <v>134</v>
      </c>
      <c r="AU252" s="217" t="s">
        <v>79</v>
      </c>
      <c r="AV252" s="14" t="s">
        <v>128</v>
      </c>
      <c r="AW252" s="14" t="s">
        <v>31</v>
      </c>
      <c r="AX252" s="14" t="s">
        <v>77</v>
      </c>
      <c r="AY252" s="217" t="s">
        <v>117</v>
      </c>
    </row>
    <row r="253" spans="1:65" s="2" customFormat="1" ht="16.5" customHeight="1">
      <c r="A253" s="37"/>
      <c r="B253" s="38"/>
      <c r="C253" s="176" t="s">
        <v>320</v>
      </c>
      <c r="D253" s="176" t="s">
        <v>122</v>
      </c>
      <c r="E253" s="177" t="s">
        <v>321</v>
      </c>
      <c r="F253" s="178" t="s">
        <v>322</v>
      </c>
      <c r="G253" s="179" t="s">
        <v>323</v>
      </c>
      <c r="H253" s="180">
        <v>1</v>
      </c>
      <c r="I253" s="181"/>
      <c r="J253" s="182">
        <f>ROUND(I253*H253,2)</f>
        <v>0</v>
      </c>
      <c r="K253" s="178" t="s">
        <v>299</v>
      </c>
      <c r="L253" s="42"/>
      <c r="M253" s="183" t="s">
        <v>19</v>
      </c>
      <c r="N253" s="184" t="s">
        <v>40</v>
      </c>
      <c r="O253" s="67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7" t="s">
        <v>218</v>
      </c>
      <c r="AT253" s="187" t="s">
        <v>122</v>
      </c>
      <c r="AU253" s="187" t="s">
        <v>79</v>
      </c>
      <c r="AY253" s="20" t="s">
        <v>117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20" t="s">
        <v>77</v>
      </c>
      <c r="BK253" s="188">
        <f>ROUND(I253*H253,2)</f>
        <v>0</v>
      </c>
      <c r="BL253" s="20" t="s">
        <v>218</v>
      </c>
      <c r="BM253" s="187" t="s">
        <v>324</v>
      </c>
    </row>
    <row r="254" spans="1:65" s="2" customFormat="1" ht="11.25">
      <c r="A254" s="37"/>
      <c r="B254" s="38"/>
      <c r="C254" s="39"/>
      <c r="D254" s="189" t="s">
        <v>130</v>
      </c>
      <c r="E254" s="39"/>
      <c r="F254" s="190" t="s">
        <v>325</v>
      </c>
      <c r="G254" s="39"/>
      <c r="H254" s="39"/>
      <c r="I254" s="191"/>
      <c r="J254" s="39"/>
      <c r="K254" s="39"/>
      <c r="L254" s="42"/>
      <c r="M254" s="192"/>
      <c r="N254" s="193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130</v>
      </c>
      <c r="AU254" s="20" t="s">
        <v>79</v>
      </c>
    </row>
    <row r="255" spans="1:65" s="13" customFormat="1" ht="11.25">
      <c r="B255" s="196"/>
      <c r="C255" s="197"/>
      <c r="D255" s="189" t="s">
        <v>134</v>
      </c>
      <c r="E255" s="198" t="s">
        <v>19</v>
      </c>
      <c r="F255" s="199" t="s">
        <v>326</v>
      </c>
      <c r="G255" s="197"/>
      <c r="H255" s="200">
        <v>1</v>
      </c>
      <c r="I255" s="201"/>
      <c r="J255" s="197"/>
      <c r="K255" s="197"/>
      <c r="L255" s="202"/>
      <c r="M255" s="203"/>
      <c r="N255" s="204"/>
      <c r="O255" s="204"/>
      <c r="P255" s="204"/>
      <c r="Q255" s="204"/>
      <c r="R255" s="204"/>
      <c r="S255" s="204"/>
      <c r="T255" s="205"/>
      <c r="AT255" s="206" t="s">
        <v>134</v>
      </c>
      <c r="AU255" s="206" t="s">
        <v>79</v>
      </c>
      <c r="AV255" s="13" t="s">
        <v>79</v>
      </c>
      <c r="AW255" s="13" t="s">
        <v>31</v>
      </c>
      <c r="AX255" s="13" t="s">
        <v>69</v>
      </c>
      <c r="AY255" s="206" t="s">
        <v>117</v>
      </c>
    </row>
    <row r="256" spans="1:65" s="14" customFormat="1" ht="11.25">
      <c r="B256" s="207"/>
      <c r="C256" s="208"/>
      <c r="D256" s="189" t="s">
        <v>134</v>
      </c>
      <c r="E256" s="209" t="s">
        <v>19</v>
      </c>
      <c r="F256" s="210" t="s">
        <v>135</v>
      </c>
      <c r="G256" s="208"/>
      <c r="H256" s="211">
        <v>1</v>
      </c>
      <c r="I256" s="212"/>
      <c r="J256" s="208"/>
      <c r="K256" s="208"/>
      <c r="L256" s="213"/>
      <c r="M256" s="214"/>
      <c r="N256" s="215"/>
      <c r="O256" s="215"/>
      <c r="P256" s="215"/>
      <c r="Q256" s="215"/>
      <c r="R256" s="215"/>
      <c r="S256" s="215"/>
      <c r="T256" s="216"/>
      <c r="AT256" s="217" t="s">
        <v>134</v>
      </c>
      <c r="AU256" s="217" t="s">
        <v>79</v>
      </c>
      <c r="AV256" s="14" t="s">
        <v>128</v>
      </c>
      <c r="AW256" s="14" t="s">
        <v>31</v>
      </c>
      <c r="AX256" s="14" t="s">
        <v>77</v>
      </c>
      <c r="AY256" s="217" t="s">
        <v>117</v>
      </c>
    </row>
    <row r="257" spans="1:65" s="2" customFormat="1" ht="21.75" customHeight="1">
      <c r="A257" s="37"/>
      <c r="B257" s="38"/>
      <c r="C257" s="176" t="s">
        <v>327</v>
      </c>
      <c r="D257" s="176" t="s">
        <v>122</v>
      </c>
      <c r="E257" s="177" t="s">
        <v>328</v>
      </c>
      <c r="F257" s="178" t="s">
        <v>329</v>
      </c>
      <c r="G257" s="179" t="s">
        <v>163</v>
      </c>
      <c r="H257" s="180">
        <v>9.1579999999999995</v>
      </c>
      <c r="I257" s="181"/>
      <c r="J257" s="182">
        <f>ROUND(I257*H257,2)</f>
        <v>0</v>
      </c>
      <c r="K257" s="178" t="s">
        <v>126</v>
      </c>
      <c r="L257" s="42"/>
      <c r="M257" s="183" t="s">
        <v>19</v>
      </c>
      <c r="N257" s="184" t="s">
        <v>40</v>
      </c>
      <c r="O257" s="67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7" t="s">
        <v>218</v>
      </c>
      <c r="AT257" s="187" t="s">
        <v>122</v>
      </c>
      <c r="AU257" s="187" t="s">
        <v>79</v>
      </c>
      <c r="AY257" s="20" t="s">
        <v>117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20" t="s">
        <v>77</v>
      </c>
      <c r="BK257" s="188">
        <f>ROUND(I257*H257,2)</f>
        <v>0</v>
      </c>
      <c r="BL257" s="20" t="s">
        <v>218</v>
      </c>
      <c r="BM257" s="187" t="s">
        <v>330</v>
      </c>
    </row>
    <row r="258" spans="1:65" s="2" customFormat="1" ht="19.5">
      <c r="A258" s="37"/>
      <c r="B258" s="38"/>
      <c r="C258" s="39"/>
      <c r="D258" s="189" t="s">
        <v>130</v>
      </c>
      <c r="E258" s="39"/>
      <c r="F258" s="190" t="s">
        <v>331</v>
      </c>
      <c r="G258" s="39"/>
      <c r="H258" s="39"/>
      <c r="I258" s="191"/>
      <c r="J258" s="39"/>
      <c r="K258" s="39"/>
      <c r="L258" s="42"/>
      <c r="M258" s="192"/>
      <c r="N258" s="193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130</v>
      </c>
      <c r="AU258" s="20" t="s">
        <v>79</v>
      </c>
    </row>
    <row r="259" spans="1:65" s="2" customFormat="1" ht="11.25">
      <c r="A259" s="37"/>
      <c r="B259" s="38"/>
      <c r="C259" s="39"/>
      <c r="D259" s="194" t="s">
        <v>132</v>
      </c>
      <c r="E259" s="39"/>
      <c r="F259" s="195" t="s">
        <v>332</v>
      </c>
      <c r="G259" s="39"/>
      <c r="H259" s="39"/>
      <c r="I259" s="191"/>
      <c r="J259" s="39"/>
      <c r="K259" s="39"/>
      <c r="L259" s="42"/>
      <c r="M259" s="192"/>
      <c r="N259" s="193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132</v>
      </c>
      <c r="AU259" s="20" t="s">
        <v>79</v>
      </c>
    </row>
    <row r="260" spans="1:65" s="12" customFormat="1" ht="22.9" customHeight="1">
      <c r="B260" s="160"/>
      <c r="C260" s="161"/>
      <c r="D260" s="162" t="s">
        <v>68</v>
      </c>
      <c r="E260" s="174" t="s">
        <v>333</v>
      </c>
      <c r="F260" s="174" t="s">
        <v>334</v>
      </c>
      <c r="G260" s="161"/>
      <c r="H260" s="161"/>
      <c r="I260" s="164"/>
      <c r="J260" s="175">
        <f>BK260</f>
        <v>0</v>
      </c>
      <c r="K260" s="161"/>
      <c r="L260" s="166"/>
      <c r="M260" s="167"/>
      <c r="N260" s="168"/>
      <c r="O260" s="168"/>
      <c r="P260" s="169">
        <f>SUM(P261:P297)</f>
        <v>0</v>
      </c>
      <c r="Q260" s="168"/>
      <c r="R260" s="169">
        <f>SUM(R261:R297)</f>
        <v>6.6378000000000013</v>
      </c>
      <c r="S260" s="168"/>
      <c r="T260" s="170">
        <f>SUM(T261:T297)</f>
        <v>0.126</v>
      </c>
      <c r="AR260" s="171" t="s">
        <v>79</v>
      </c>
      <c r="AT260" s="172" t="s">
        <v>68</v>
      </c>
      <c r="AU260" s="172" t="s">
        <v>77</v>
      </c>
      <c r="AY260" s="171" t="s">
        <v>117</v>
      </c>
      <c r="BK260" s="173">
        <f>SUM(BK261:BK297)</f>
        <v>0</v>
      </c>
    </row>
    <row r="261" spans="1:65" s="2" customFormat="1" ht="21.75" customHeight="1">
      <c r="A261" s="37"/>
      <c r="B261" s="38"/>
      <c r="C261" s="176" t="s">
        <v>335</v>
      </c>
      <c r="D261" s="176" t="s">
        <v>122</v>
      </c>
      <c r="E261" s="177" t="s">
        <v>336</v>
      </c>
      <c r="F261" s="178" t="s">
        <v>337</v>
      </c>
      <c r="G261" s="179" t="s">
        <v>217</v>
      </c>
      <c r="H261" s="180">
        <v>1560</v>
      </c>
      <c r="I261" s="181"/>
      <c r="J261" s="182">
        <f>ROUND(I261*H261,2)</f>
        <v>0</v>
      </c>
      <c r="K261" s="178" t="s">
        <v>126</v>
      </c>
      <c r="L261" s="42"/>
      <c r="M261" s="183" t="s">
        <v>19</v>
      </c>
      <c r="N261" s="184" t="s">
        <v>40</v>
      </c>
      <c r="O261" s="67"/>
      <c r="P261" s="185">
        <f>O261*H261</f>
        <v>0</v>
      </c>
      <c r="Q261" s="185">
        <v>1.16E-3</v>
      </c>
      <c r="R261" s="185">
        <f>Q261*H261</f>
        <v>1.8096000000000001</v>
      </c>
      <c r="S261" s="185">
        <v>0</v>
      </c>
      <c r="T261" s="186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7" t="s">
        <v>218</v>
      </c>
      <c r="AT261" s="187" t="s">
        <v>122</v>
      </c>
      <c r="AU261" s="187" t="s">
        <v>79</v>
      </c>
      <c r="AY261" s="20" t="s">
        <v>117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20" t="s">
        <v>77</v>
      </c>
      <c r="BK261" s="188">
        <f>ROUND(I261*H261,2)</f>
        <v>0</v>
      </c>
      <c r="BL261" s="20" t="s">
        <v>218</v>
      </c>
      <c r="BM261" s="187" t="s">
        <v>338</v>
      </c>
    </row>
    <row r="262" spans="1:65" s="2" customFormat="1" ht="19.5">
      <c r="A262" s="37"/>
      <c r="B262" s="38"/>
      <c r="C262" s="39"/>
      <c r="D262" s="189" t="s">
        <v>130</v>
      </c>
      <c r="E262" s="39"/>
      <c r="F262" s="190" t="s">
        <v>339</v>
      </c>
      <c r="G262" s="39"/>
      <c r="H262" s="39"/>
      <c r="I262" s="191"/>
      <c r="J262" s="39"/>
      <c r="K262" s="39"/>
      <c r="L262" s="42"/>
      <c r="M262" s="192"/>
      <c r="N262" s="193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130</v>
      </c>
      <c r="AU262" s="20" t="s">
        <v>79</v>
      </c>
    </row>
    <row r="263" spans="1:65" s="2" customFormat="1" ht="11.25">
      <c r="A263" s="37"/>
      <c r="B263" s="38"/>
      <c r="C263" s="39"/>
      <c r="D263" s="194" t="s">
        <v>132</v>
      </c>
      <c r="E263" s="39"/>
      <c r="F263" s="195" t="s">
        <v>340</v>
      </c>
      <c r="G263" s="39"/>
      <c r="H263" s="39"/>
      <c r="I263" s="191"/>
      <c r="J263" s="39"/>
      <c r="K263" s="39"/>
      <c r="L263" s="42"/>
      <c r="M263" s="192"/>
      <c r="N263" s="193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132</v>
      </c>
      <c r="AU263" s="20" t="s">
        <v>79</v>
      </c>
    </row>
    <row r="264" spans="1:65" s="15" customFormat="1" ht="11.25">
      <c r="B264" s="218"/>
      <c r="C264" s="219"/>
      <c r="D264" s="189" t="s">
        <v>134</v>
      </c>
      <c r="E264" s="220" t="s">
        <v>19</v>
      </c>
      <c r="F264" s="221" t="s">
        <v>341</v>
      </c>
      <c r="G264" s="219"/>
      <c r="H264" s="220" t="s">
        <v>19</v>
      </c>
      <c r="I264" s="222"/>
      <c r="J264" s="219"/>
      <c r="K264" s="219"/>
      <c r="L264" s="223"/>
      <c r="M264" s="224"/>
      <c r="N264" s="225"/>
      <c r="O264" s="225"/>
      <c r="P264" s="225"/>
      <c r="Q264" s="225"/>
      <c r="R264" s="225"/>
      <c r="S264" s="225"/>
      <c r="T264" s="226"/>
      <c r="AT264" s="227" t="s">
        <v>134</v>
      </c>
      <c r="AU264" s="227" t="s">
        <v>79</v>
      </c>
      <c r="AV264" s="15" t="s">
        <v>77</v>
      </c>
      <c r="AW264" s="15" t="s">
        <v>31</v>
      </c>
      <c r="AX264" s="15" t="s">
        <v>69</v>
      </c>
      <c r="AY264" s="227" t="s">
        <v>117</v>
      </c>
    </row>
    <row r="265" spans="1:65" s="13" customFormat="1" ht="11.25">
      <c r="B265" s="196"/>
      <c r="C265" s="197"/>
      <c r="D265" s="189" t="s">
        <v>134</v>
      </c>
      <c r="E265" s="198" t="s">
        <v>19</v>
      </c>
      <c r="F265" s="199" t="s">
        <v>342</v>
      </c>
      <c r="G265" s="197"/>
      <c r="H265" s="200">
        <v>780</v>
      </c>
      <c r="I265" s="201"/>
      <c r="J265" s="197"/>
      <c r="K265" s="197"/>
      <c r="L265" s="202"/>
      <c r="M265" s="203"/>
      <c r="N265" s="204"/>
      <c r="O265" s="204"/>
      <c r="P265" s="204"/>
      <c r="Q265" s="204"/>
      <c r="R265" s="204"/>
      <c r="S265" s="204"/>
      <c r="T265" s="205"/>
      <c r="AT265" s="206" t="s">
        <v>134</v>
      </c>
      <c r="AU265" s="206" t="s">
        <v>79</v>
      </c>
      <c r="AV265" s="13" t="s">
        <v>79</v>
      </c>
      <c r="AW265" s="13" t="s">
        <v>31</v>
      </c>
      <c r="AX265" s="13" t="s">
        <v>69</v>
      </c>
      <c r="AY265" s="206" t="s">
        <v>117</v>
      </c>
    </row>
    <row r="266" spans="1:65" s="14" customFormat="1" ht="11.25">
      <c r="B266" s="207"/>
      <c r="C266" s="208"/>
      <c r="D266" s="189" t="s">
        <v>134</v>
      </c>
      <c r="E266" s="209" t="s">
        <v>19</v>
      </c>
      <c r="F266" s="210" t="s">
        <v>135</v>
      </c>
      <c r="G266" s="208"/>
      <c r="H266" s="211">
        <v>780</v>
      </c>
      <c r="I266" s="212"/>
      <c r="J266" s="208"/>
      <c r="K266" s="208"/>
      <c r="L266" s="213"/>
      <c r="M266" s="214"/>
      <c r="N266" s="215"/>
      <c r="O266" s="215"/>
      <c r="P266" s="215"/>
      <c r="Q266" s="215"/>
      <c r="R266" s="215"/>
      <c r="S266" s="215"/>
      <c r="T266" s="216"/>
      <c r="AT266" s="217" t="s">
        <v>134</v>
      </c>
      <c r="AU266" s="217" t="s">
        <v>79</v>
      </c>
      <c r="AV266" s="14" t="s">
        <v>128</v>
      </c>
      <c r="AW266" s="14" t="s">
        <v>31</v>
      </c>
      <c r="AX266" s="14" t="s">
        <v>69</v>
      </c>
      <c r="AY266" s="217" t="s">
        <v>117</v>
      </c>
    </row>
    <row r="267" spans="1:65" s="13" customFormat="1" ht="11.25">
      <c r="B267" s="196"/>
      <c r="C267" s="197"/>
      <c r="D267" s="189" t="s">
        <v>134</v>
      </c>
      <c r="E267" s="198" t="s">
        <v>19</v>
      </c>
      <c r="F267" s="199" t="s">
        <v>343</v>
      </c>
      <c r="G267" s="197"/>
      <c r="H267" s="200">
        <v>780</v>
      </c>
      <c r="I267" s="201"/>
      <c r="J267" s="197"/>
      <c r="K267" s="197"/>
      <c r="L267" s="202"/>
      <c r="M267" s="203"/>
      <c r="N267" s="204"/>
      <c r="O267" s="204"/>
      <c r="P267" s="204"/>
      <c r="Q267" s="204"/>
      <c r="R267" s="204"/>
      <c r="S267" s="204"/>
      <c r="T267" s="205"/>
      <c r="AT267" s="206" t="s">
        <v>134</v>
      </c>
      <c r="AU267" s="206" t="s">
        <v>79</v>
      </c>
      <c r="AV267" s="13" t="s">
        <v>79</v>
      </c>
      <c r="AW267" s="13" t="s">
        <v>31</v>
      </c>
      <c r="AX267" s="13" t="s">
        <v>69</v>
      </c>
      <c r="AY267" s="206" t="s">
        <v>117</v>
      </c>
    </row>
    <row r="268" spans="1:65" s="14" customFormat="1" ht="11.25">
      <c r="B268" s="207"/>
      <c r="C268" s="208"/>
      <c r="D268" s="189" t="s">
        <v>134</v>
      </c>
      <c r="E268" s="209" t="s">
        <v>19</v>
      </c>
      <c r="F268" s="210" t="s">
        <v>135</v>
      </c>
      <c r="G268" s="208"/>
      <c r="H268" s="211">
        <v>780</v>
      </c>
      <c r="I268" s="212"/>
      <c r="J268" s="208"/>
      <c r="K268" s="208"/>
      <c r="L268" s="213"/>
      <c r="M268" s="214"/>
      <c r="N268" s="215"/>
      <c r="O268" s="215"/>
      <c r="P268" s="215"/>
      <c r="Q268" s="215"/>
      <c r="R268" s="215"/>
      <c r="S268" s="215"/>
      <c r="T268" s="216"/>
      <c r="AT268" s="217" t="s">
        <v>134</v>
      </c>
      <c r="AU268" s="217" t="s">
        <v>79</v>
      </c>
      <c r="AV268" s="14" t="s">
        <v>128</v>
      </c>
      <c r="AW268" s="14" t="s">
        <v>31</v>
      </c>
      <c r="AX268" s="14" t="s">
        <v>69</v>
      </c>
      <c r="AY268" s="217" t="s">
        <v>117</v>
      </c>
    </row>
    <row r="269" spans="1:65" s="16" customFormat="1" ht="11.25">
      <c r="B269" s="228"/>
      <c r="C269" s="229"/>
      <c r="D269" s="189" t="s">
        <v>134</v>
      </c>
      <c r="E269" s="230" t="s">
        <v>19</v>
      </c>
      <c r="F269" s="231" t="s">
        <v>203</v>
      </c>
      <c r="G269" s="229"/>
      <c r="H269" s="232">
        <v>1560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AT269" s="238" t="s">
        <v>134</v>
      </c>
      <c r="AU269" s="238" t="s">
        <v>79</v>
      </c>
      <c r="AV269" s="16" t="s">
        <v>127</v>
      </c>
      <c r="AW269" s="16" t="s">
        <v>31</v>
      </c>
      <c r="AX269" s="16" t="s">
        <v>77</v>
      </c>
      <c r="AY269" s="238" t="s">
        <v>117</v>
      </c>
    </row>
    <row r="270" spans="1:65" s="2" customFormat="1" ht="16.5" customHeight="1">
      <c r="A270" s="37"/>
      <c r="B270" s="38"/>
      <c r="C270" s="239" t="s">
        <v>244</v>
      </c>
      <c r="D270" s="239" t="s">
        <v>241</v>
      </c>
      <c r="E270" s="240" t="s">
        <v>344</v>
      </c>
      <c r="F270" s="241" t="s">
        <v>345</v>
      </c>
      <c r="G270" s="242" t="s">
        <v>151</v>
      </c>
      <c r="H270" s="243">
        <v>98.28</v>
      </c>
      <c r="I270" s="244"/>
      <c r="J270" s="245">
        <f>ROUND(I270*H270,2)</f>
        <v>0</v>
      </c>
      <c r="K270" s="241" t="s">
        <v>126</v>
      </c>
      <c r="L270" s="246"/>
      <c r="M270" s="247" t="s">
        <v>19</v>
      </c>
      <c r="N270" s="248" t="s">
        <v>40</v>
      </c>
      <c r="O270" s="67"/>
      <c r="P270" s="185">
        <f>O270*H270</f>
        <v>0</v>
      </c>
      <c r="Q270" s="185">
        <v>2.5000000000000001E-2</v>
      </c>
      <c r="R270" s="185">
        <f>Q270*H270</f>
        <v>2.4570000000000003</v>
      </c>
      <c r="S270" s="185">
        <v>0</v>
      </c>
      <c r="T270" s="186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7" t="s">
        <v>244</v>
      </c>
      <c r="AT270" s="187" t="s">
        <v>241</v>
      </c>
      <c r="AU270" s="187" t="s">
        <v>79</v>
      </c>
      <c r="AY270" s="20" t="s">
        <v>117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20" t="s">
        <v>77</v>
      </c>
      <c r="BK270" s="188">
        <f>ROUND(I270*H270,2)</f>
        <v>0</v>
      </c>
      <c r="BL270" s="20" t="s">
        <v>218</v>
      </c>
      <c r="BM270" s="187" t="s">
        <v>346</v>
      </c>
    </row>
    <row r="271" spans="1:65" s="2" customFormat="1" ht="11.25">
      <c r="A271" s="37"/>
      <c r="B271" s="38"/>
      <c r="C271" s="39"/>
      <c r="D271" s="189" t="s">
        <v>130</v>
      </c>
      <c r="E271" s="39"/>
      <c r="F271" s="190" t="s">
        <v>345</v>
      </c>
      <c r="G271" s="39"/>
      <c r="H271" s="39"/>
      <c r="I271" s="191"/>
      <c r="J271" s="39"/>
      <c r="K271" s="39"/>
      <c r="L271" s="42"/>
      <c r="M271" s="192"/>
      <c r="N271" s="193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130</v>
      </c>
      <c r="AU271" s="20" t="s">
        <v>79</v>
      </c>
    </row>
    <row r="272" spans="1:65" s="15" customFormat="1" ht="11.25">
      <c r="B272" s="218"/>
      <c r="C272" s="219"/>
      <c r="D272" s="189" t="s">
        <v>134</v>
      </c>
      <c r="E272" s="220" t="s">
        <v>19</v>
      </c>
      <c r="F272" s="221" t="s">
        <v>341</v>
      </c>
      <c r="G272" s="219"/>
      <c r="H272" s="220" t="s">
        <v>19</v>
      </c>
      <c r="I272" s="222"/>
      <c r="J272" s="219"/>
      <c r="K272" s="219"/>
      <c r="L272" s="223"/>
      <c r="M272" s="224"/>
      <c r="N272" s="225"/>
      <c r="O272" s="225"/>
      <c r="P272" s="225"/>
      <c r="Q272" s="225"/>
      <c r="R272" s="225"/>
      <c r="S272" s="225"/>
      <c r="T272" s="226"/>
      <c r="AT272" s="227" t="s">
        <v>134</v>
      </c>
      <c r="AU272" s="227" t="s">
        <v>79</v>
      </c>
      <c r="AV272" s="15" t="s">
        <v>77</v>
      </c>
      <c r="AW272" s="15" t="s">
        <v>31</v>
      </c>
      <c r="AX272" s="15" t="s">
        <v>69</v>
      </c>
      <c r="AY272" s="227" t="s">
        <v>117</v>
      </c>
    </row>
    <row r="273" spans="1:65" s="15" customFormat="1" ht="11.25">
      <c r="B273" s="218"/>
      <c r="C273" s="219"/>
      <c r="D273" s="189" t="s">
        <v>134</v>
      </c>
      <c r="E273" s="220" t="s">
        <v>19</v>
      </c>
      <c r="F273" s="221" t="s">
        <v>347</v>
      </c>
      <c r="G273" s="219"/>
      <c r="H273" s="220" t="s">
        <v>19</v>
      </c>
      <c r="I273" s="222"/>
      <c r="J273" s="219"/>
      <c r="K273" s="219"/>
      <c r="L273" s="223"/>
      <c r="M273" s="224"/>
      <c r="N273" s="225"/>
      <c r="O273" s="225"/>
      <c r="P273" s="225"/>
      <c r="Q273" s="225"/>
      <c r="R273" s="225"/>
      <c r="S273" s="225"/>
      <c r="T273" s="226"/>
      <c r="AT273" s="227" t="s">
        <v>134</v>
      </c>
      <c r="AU273" s="227" t="s">
        <v>79</v>
      </c>
      <c r="AV273" s="15" t="s">
        <v>77</v>
      </c>
      <c r="AW273" s="15" t="s">
        <v>31</v>
      </c>
      <c r="AX273" s="15" t="s">
        <v>69</v>
      </c>
      <c r="AY273" s="227" t="s">
        <v>117</v>
      </c>
    </row>
    <row r="274" spans="1:65" s="13" customFormat="1" ht="11.25">
      <c r="B274" s="196"/>
      <c r="C274" s="197"/>
      <c r="D274" s="189" t="s">
        <v>134</v>
      </c>
      <c r="E274" s="198" t="s">
        <v>19</v>
      </c>
      <c r="F274" s="199" t="s">
        <v>348</v>
      </c>
      <c r="G274" s="197"/>
      <c r="H274" s="200">
        <v>93.6</v>
      </c>
      <c r="I274" s="201"/>
      <c r="J274" s="197"/>
      <c r="K274" s="197"/>
      <c r="L274" s="202"/>
      <c r="M274" s="203"/>
      <c r="N274" s="204"/>
      <c r="O274" s="204"/>
      <c r="P274" s="204"/>
      <c r="Q274" s="204"/>
      <c r="R274" s="204"/>
      <c r="S274" s="204"/>
      <c r="T274" s="205"/>
      <c r="AT274" s="206" t="s">
        <v>134</v>
      </c>
      <c r="AU274" s="206" t="s">
        <v>79</v>
      </c>
      <c r="AV274" s="13" t="s">
        <v>79</v>
      </c>
      <c r="AW274" s="13" t="s">
        <v>31</v>
      </c>
      <c r="AX274" s="13" t="s">
        <v>69</v>
      </c>
      <c r="AY274" s="206" t="s">
        <v>117</v>
      </c>
    </row>
    <row r="275" spans="1:65" s="14" customFormat="1" ht="11.25">
      <c r="B275" s="207"/>
      <c r="C275" s="208"/>
      <c r="D275" s="189" t="s">
        <v>134</v>
      </c>
      <c r="E275" s="209" t="s">
        <v>19</v>
      </c>
      <c r="F275" s="210" t="s">
        <v>135</v>
      </c>
      <c r="G275" s="208"/>
      <c r="H275" s="211">
        <v>93.6</v>
      </c>
      <c r="I275" s="212"/>
      <c r="J275" s="208"/>
      <c r="K275" s="208"/>
      <c r="L275" s="213"/>
      <c r="M275" s="214"/>
      <c r="N275" s="215"/>
      <c r="O275" s="215"/>
      <c r="P275" s="215"/>
      <c r="Q275" s="215"/>
      <c r="R275" s="215"/>
      <c r="S275" s="215"/>
      <c r="T275" s="216"/>
      <c r="AT275" s="217" t="s">
        <v>134</v>
      </c>
      <c r="AU275" s="217" t="s">
        <v>79</v>
      </c>
      <c r="AV275" s="14" t="s">
        <v>128</v>
      </c>
      <c r="AW275" s="14" t="s">
        <v>31</v>
      </c>
      <c r="AX275" s="14" t="s">
        <v>69</v>
      </c>
      <c r="AY275" s="217" t="s">
        <v>117</v>
      </c>
    </row>
    <row r="276" spans="1:65" s="16" customFormat="1" ht="11.25">
      <c r="B276" s="228"/>
      <c r="C276" s="229"/>
      <c r="D276" s="189" t="s">
        <v>134</v>
      </c>
      <c r="E276" s="230" t="s">
        <v>19</v>
      </c>
      <c r="F276" s="231" t="s">
        <v>203</v>
      </c>
      <c r="G276" s="229"/>
      <c r="H276" s="232">
        <v>93.6</v>
      </c>
      <c r="I276" s="233"/>
      <c r="J276" s="229"/>
      <c r="K276" s="229"/>
      <c r="L276" s="234"/>
      <c r="M276" s="235"/>
      <c r="N276" s="236"/>
      <c r="O276" s="236"/>
      <c r="P276" s="236"/>
      <c r="Q276" s="236"/>
      <c r="R276" s="236"/>
      <c r="S276" s="236"/>
      <c r="T276" s="237"/>
      <c r="AT276" s="238" t="s">
        <v>134</v>
      </c>
      <c r="AU276" s="238" t="s">
        <v>79</v>
      </c>
      <c r="AV276" s="16" t="s">
        <v>127</v>
      </c>
      <c r="AW276" s="16" t="s">
        <v>31</v>
      </c>
      <c r="AX276" s="16" t="s">
        <v>69</v>
      </c>
      <c r="AY276" s="238" t="s">
        <v>117</v>
      </c>
    </row>
    <row r="277" spans="1:65" s="13" customFormat="1" ht="11.25">
      <c r="B277" s="196"/>
      <c r="C277" s="197"/>
      <c r="D277" s="189" t="s">
        <v>134</v>
      </c>
      <c r="E277" s="198" t="s">
        <v>19</v>
      </c>
      <c r="F277" s="199" t="s">
        <v>349</v>
      </c>
      <c r="G277" s="197"/>
      <c r="H277" s="200">
        <v>98.28</v>
      </c>
      <c r="I277" s="201"/>
      <c r="J277" s="197"/>
      <c r="K277" s="197"/>
      <c r="L277" s="202"/>
      <c r="M277" s="203"/>
      <c r="N277" s="204"/>
      <c r="O277" s="204"/>
      <c r="P277" s="204"/>
      <c r="Q277" s="204"/>
      <c r="R277" s="204"/>
      <c r="S277" s="204"/>
      <c r="T277" s="205"/>
      <c r="AT277" s="206" t="s">
        <v>134</v>
      </c>
      <c r="AU277" s="206" t="s">
        <v>79</v>
      </c>
      <c r="AV277" s="13" t="s">
        <v>79</v>
      </c>
      <c r="AW277" s="13" t="s">
        <v>31</v>
      </c>
      <c r="AX277" s="13" t="s">
        <v>77</v>
      </c>
      <c r="AY277" s="206" t="s">
        <v>117</v>
      </c>
    </row>
    <row r="278" spans="1:65" s="2" customFormat="1" ht="16.5" customHeight="1">
      <c r="A278" s="37"/>
      <c r="B278" s="38"/>
      <c r="C278" s="239" t="s">
        <v>350</v>
      </c>
      <c r="D278" s="239" t="s">
        <v>241</v>
      </c>
      <c r="E278" s="240" t="s">
        <v>351</v>
      </c>
      <c r="F278" s="241" t="s">
        <v>352</v>
      </c>
      <c r="G278" s="242" t="s">
        <v>217</v>
      </c>
      <c r="H278" s="243">
        <v>819</v>
      </c>
      <c r="I278" s="244"/>
      <c r="J278" s="245">
        <f>ROUND(I278*H278,2)</f>
        <v>0</v>
      </c>
      <c r="K278" s="241" t="s">
        <v>126</v>
      </c>
      <c r="L278" s="246"/>
      <c r="M278" s="247" t="s">
        <v>19</v>
      </c>
      <c r="N278" s="248" t="s">
        <v>40</v>
      </c>
      <c r="O278" s="67"/>
      <c r="P278" s="185">
        <f>O278*H278</f>
        <v>0</v>
      </c>
      <c r="Q278" s="185">
        <v>2.8E-3</v>
      </c>
      <c r="R278" s="185">
        <f>Q278*H278</f>
        <v>2.2932000000000001</v>
      </c>
      <c r="S278" s="185">
        <v>0</v>
      </c>
      <c r="T278" s="186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7" t="s">
        <v>244</v>
      </c>
      <c r="AT278" s="187" t="s">
        <v>241</v>
      </c>
      <c r="AU278" s="187" t="s">
        <v>79</v>
      </c>
      <c r="AY278" s="20" t="s">
        <v>117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20" t="s">
        <v>77</v>
      </c>
      <c r="BK278" s="188">
        <f>ROUND(I278*H278,2)</f>
        <v>0</v>
      </c>
      <c r="BL278" s="20" t="s">
        <v>218</v>
      </c>
      <c r="BM278" s="187" t="s">
        <v>353</v>
      </c>
    </row>
    <row r="279" spans="1:65" s="2" customFormat="1" ht="11.25">
      <c r="A279" s="37"/>
      <c r="B279" s="38"/>
      <c r="C279" s="39"/>
      <c r="D279" s="189" t="s">
        <v>130</v>
      </c>
      <c r="E279" s="39"/>
      <c r="F279" s="190" t="s">
        <v>352</v>
      </c>
      <c r="G279" s="39"/>
      <c r="H279" s="39"/>
      <c r="I279" s="191"/>
      <c r="J279" s="39"/>
      <c r="K279" s="39"/>
      <c r="L279" s="42"/>
      <c r="M279" s="192"/>
      <c r="N279" s="193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20" t="s">
        <v>130</v>
      </c>
      <c r="AU279" s="20" t="s">
        <v>79</v>
      </c>
    </row>
    <row r="280" spans="1:65" s="15" customFormat="1" ht="11.25">
      <c r="B280" s="218"/>
      <c r="C280" s="219"/>
      <c r="D280" s="189" t="s">
        <v>134</v>
      </c>
      <c r="E280" s="220" t="s">
        <v>19</v>
      </c>
      <c r="F280" s="221" t="s">
        <v>341</v>
      </c>
      <c r="G280" s="219"/>
      <c r="H280" s="220" t="s">
        <v>19</v>
      </c>
      <c r="I280" s="222"/>
      <c r="J280" s="219"/>
      <c r="K280" s="219"/>
      <c r="L280" s="223"/>
      <c r="M280" s="224"/>
      <c r="N280" s="225"/>
      <c r="O280" s="225"/>
      <c r="P280" s="225"/>
      <c r="Q280" s="225"/>
      <c r="R280" s="225"/>
      <c r="S280" s="225"/>
      <c r="T280" s="226"/>
      <c r="AT280" s="227" t="s">
        <v>134</v>
      </c>
      <c r="AU280" s="227" t="s">
        <v>79</v>
      </c>
      <c r="AV280" s="15" t="s">
        <v>77</v>
      </c>
      <c r="AW280" s="15" t="s">
        <v>31</v>
      </c>
      <c r="AX280" s="15" t="s">
        <v>69</v>
      </c>
      <c r="AY280" s="227" t="s">
        <v>117</v>
      </c>
    </row>
    <row r="281" spans="1:65" s="13" customFormat="1" ht="11.25">
      <c r="B281" s="196"/>
      <c r="C281" s="197"/>
      <c r="D281" s="189" t="s">
        <v>134</v>
      </c>
      <c r="E281" s="198" t="s">
        <v>19</v>
      </c>
      <c r="F281" s="199" t="s">
        <v>343</v>
      </c>
      <c r="G281" s="197"/>
      <c r="H281" s="200">
        <v>780</v>
      </c>
      <c r="I281" s="201"/>
      <c r="J281" s="197"/>
      <c r="K281" s="197"/>
      <c r="L281" s="202"/>
      <c r="M281" s="203"/>
      <c r="N281" s="204"/>
      <c r="O281" s="204"/>
      <c r="P281" s="204"/>
      <c r="Q281" s="204"/>
      <c r="R281" s="204"/>
      <c r="S281" s="204"/>
      <c r="T281" s="205"/>
      <c r="AT281" s="206" t="s">
        <v>134</v>
      </c>
      <c r="AU281" s="206" t="s">
        <v>79</v>
      </c>
      <c r="AV281" s="13" t="s">
        <v>79</v>
      </c>
      <c r="AW281" s="13" t="s">
        <v>31</v>
      </c>
      <c r="AX281" s="13" t="s">
        <v>69</v>
      </c>
      <c r="AY281" s="206" t="s">
        <v>117</v>
      </c>
    </row>
    <row r="282" spans="1:65" s="14" customFormat="1" ht="11.25">
      <c r="B282" s="207"/>
      <c r="C282" s="208"/>
      <c r="D282" s="189" t="s">
        <v>134</v>
      </c>
      <c r="E282" s="209" t="s">
        <v>19</v>
      </c>
      <c r="F282" s="210" t="s">
        <v>135</v>
      </c>
      <c r="G282" s="208"/>
      <c r="H282" s="211">
        <v>780</v>
      </c>
      <c r="I282" s="212"/>
      <c r="J282" s="208"/>
      <c r="K282" s="208"/>
      <c r="L282" s="213"/>
      <c r="M282" s="214"/>
      <c r="N282" s="215"/>
      <c r="O282" s="215"/>
      <c r="P282" s="215"/>
      <c r="Q282" s="215"/>
      <c r="R282" s="215"/>
      <c r="S282" s="215"/>
      <c r="T282" s="216"/>
      <c r="AT282" s="217" t="s">
        <v>134</v>
      </c>
      <c r="AU282" s="217" t="s">
        <v>79</v>
      </c>
      <c r="AV282" s="14" t="s">
        <v>128</v>
      </c>
      <c r="AW282" s="14" t="s">
        <v>31</v>
      </c>
      <c r="AX282" s="14" t="s">
        <v>69</v>
      </c>
      <c r="AY282" s="217" t="s">
        <v>117</v>
      </c>
    </row>
    <row r="283" spans="1:65" s="13" customFormat="1" ht="11.25">
      <c r="B283" s="196"/>
      <c r="C283" s="197"/>
      <c r="D283" s="189" t="s">
        <v>134</v>
      </c>
      <c r="E283" s="198" t="s">
        <v>19</v>
      </c>
      <c r="F283" s="199" t="s">
        <v>354</v>
      </c>
      <c r="G283" s="197"/>
      <c r="H283" s="200">
        <v>819</v>
      </c>
      <c r="I283" s="201"/>
      <c r="J283" s="197"/>
      <c r="K283" s="197"/>
      <c r="L283" s="202"/>
      <c r="M283" s="203"/>
      <c r="N283" s="204"/>
      <c r="O283" s="204"/>
      <c r="P283" s="204"/>
      <c r="Q283" s="204"/>
      <c r="R283" s="204"/>
      <c r="S283" s="204"/>
      <c r="T283" s="205"/>
      <c r="AT283" s="206" t="s">
        <v>134</v>
      </c>
      <c r="AU283" s="206" t="s">
        <v>79</v>
      </c>
      <c r="AV283" s="13" t="s">
        <v>79</v>
      </c>
      <c r="AW283" s="13" t="s">
        <v>31</v>
      </c>
      <c r="AX283" s="13" t="s">
        <v>77</v>
      </c>
      <c r="AY283" s="206" t="s">
        <v>117</v>
      </c>
    </row>
    <row r="284" spans="1:65" s="2" customFormat="1" ht="16.5" customHeight="1">
      <c r="A284" s="37"/>
      <c r="B284" s="38"/>
      <c r="C284" s="176" t="s">
        <v>355</v>
      </c>
      <c r="D284" s="176" t="s">
        <v>122</v>
      </c>
      <c r="E284" s="177" t="s">
        <v>356</v>
      </c>
      <c r="F284" s="178" t="s">
        <v>357</v>
      </c>
      <c r="G284" s="179" t="s">
        <v>217</v>
      </c>
      <c r="H284" s="180">
        <v>780</v>
      </c>
      <c r="I284" s="181"/>
      <c r="J284" s="182">
        <f>ROUND(I284*H284,2)</f>
        <v>0</v>
      </c>
      <c r="K284" s="178" t="s">
        <v>126</v>
      </c>
      <c r="L284" s="42"/>
      <c r="M284" s="183" t="s">
        <v>19</v>
      </c>
      <c r="N284" s="184" t="s">
        <v>40</v>
      </c>
      <c r="O284" s="67"/>
      <c r="P284" s="185">
        <f>O284*H284</f>
        <v>0</v>
      </c>
      <c r="Q284" s="185">
        <v>1E-4</v>
      </c>
      <c r="R284" s="185">
        <f>Q284*H284</f>
        <v>7.8E-2</v>
      </c>
      <c r="S284" s="185">
        <v>0</v>
      </c>
      <c r="T284" s="186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7" t="s">
        <v>218</v>
      </c>
      <c r="AT284" s="187" t="s">
        <v>122</v>
      </c>
      <c r="AU284" s="187" t="s">
        <v>79</v>
      </c>
      <c r="AY284" s="20" t="s">
        <v>117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20" t="s">
        <v>77</v>
      </c>
      <c r="BK284" s="188">
        <f>ROUND(I284*H284,2)</f>
        <v>0</v>
      </c>
      <c r="BL284" s="20" t="s">
        <v>218</v>
      </c>
      <c r="BM284" s="187" t="s">
        <v>358</v>
      </c>
    </row>
    <row r="285" spans="1:65" s="2" customFormat="1" ht="19.5">
      <c r="A285" s="37"/>
      <c r="B285" s="38"/>
      <c r="C285" s="39"/>
      <c r="D285" s="189" t="s">
        <v>130</v>
      </c>
      <c r="E285" s="39"/>
      <c r="F285" s="190" t="s">
        <v>359</v>
      </c>
      <c r="G285" s="39"/>
      <c r="H285" s="39"/>
      <c r="I285" s="191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130</v>
      </c>
      <c r="AU285" s="20" t="s">
        <v>79</v>
      </c>
    </row>
    <row r="286" spans="1:65" s="2" customFormat="1" ht="11.25">
      <c r="A286" s="37"/>
      <c r="B286" s="38"/>
      <c r="C286" s="39"/>
      <c r="D286" s="194" t="s">
        <v>132</v>
      </c>
      <c r="E286" s="39"/>
      <c r="F286" s="195" t="s">
        <v>360</v>
      </c>
      <c r="G286" s="39"/>
      <c r="H286" s="39"/>
      <c r="I286" s="191"/>
      <c r="J286" s="39"/>
      <c r="K286" s="39"/>
      <c r="L286" s="42"/>
      <c r="M286" s="192"/>
      <c r="N286" s="193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132</v>
      </c>
      <c r="AU286" s="20" t="s">
        <v>79</v>
      </c>
    </row>
    <row r="287" spans="1:65" s="15" customFormat="1" ht="11.25">
      <c r="B287" s="218"/>
      <c r="C287" s="219"/>
      <c r="D287" s="189" t="s">
        <v>134</v>
      </c>
      <c r="E287" s="220" t="s">
        <v>19</v>
      </c>
      <c r="F287" s="221" t="s">
        <v>341</v>
      </c>
      <c r="G287" s="219"/>
      <c r="H287" s="220" t="s">
        <v>19</v>
      </c>
      <c r="I287" s="222"/>
      <c r="J287" s="219"/>
      <c r="K287" s="219"/>
      <c r="L287" s="223"/>
      <c r="M287" s="224"/>
      <c r="N287" s="225"/>
      <c r="O287" s="225"/>
      <c r="P287" s="225"/>
      <c r="Q287" s="225"/>
      <c r="R287" s="225"/>
      <c r="S287" s="225"/>
      <c r="T287" s="226"/>
      <c r="AT287" s="227" t="s">
        <v>134</v>
      </c>
      <c r="AU287" s="227" t="s">
        <v>79</v>
      </c>
      <c r="AV287" s="15" t="s">
        <v>77</v>
      </c>
      <c r="AW287" s="15" t="s">
        <v>31</v>
      </c>
      <c r="AX287" s="15" t="s">
        <v>69</v>
      </c>
      <c r="AY287" s="227" t="s">
        <v>117</v>
      </c>
    </row>
    <row r="288" spans="1:65" s="13" customFormat="1" ht="11.25">
      <c r="B288" s="196"/>
      <c r="C288" s="197"/>
      <c r="D288" s="189" t="s">
        <v>134</v>
      </c>
      <c r="E288" s="198" t="s">
        <v>19</v>
      </c>
      <c r="F288" s="199" t="s">
        <v>302</v>
      </c>
      <c r="G288" s="197"/>
      <c r="H288" s="200">
        <v>780</v>
      </c>
      <c r="I288" s="201"/>
      <c r="J288" s="197"/>
      <c r="K288" s="197"/>
      <c r="L288" s="202"/>
      <c r="M288" s="203"/>
      <c r="N288" s="204"/>
      <c r="O288" s="204"/>
      <c r="P288" s="204"/>
      <c r="Q288" s="204"/>
      <c r="R288" s="204"/>
      <c r="S288" s="204"/>
      <c r="T288" s="205"/>
      <c r="AT288" s="206" t="s">
        <v>134</v>
      </c>
      <c r="AU288" s="206" t="s">
        <v>79</v>
      </c>
      <c r="AV288" s="13" t="s">
        <v>79</v>
      </c>
      <c r="AW288" s="13" t="s">
        <v>31</v>
      </c>
      <c r="AX288" s="13" t="s">
        <v>69</v>
      </c>
      <c r="AY288" s="206" t="s">
        <v>117</v>
      </c>
    </row>
    <row r="289" spans="1:65" s="14" customFormat="1" ht="11.25">
      <c r="B289" s="207"/>
      <c r="C289" s="208"/>
      <c r="D289" s="189" t="s">
        <v>134</v>
      </c>
      <c r="E289" s="209" t="s">
        <v>19</v>
      </c>
      <c r="F289" s="210" t="s">
        <v>135</v>
      </c>
      <c r="G289" s="208"/>
      <c r="H289" s="211">
        <v>780</v>
      </c>
      <c r="I289" s="212"/>
      <c r="J289" s="208"/>
      <c r="K289" s="208"/>
      <c r="L289" s="213"/>
      <c r="M289" s="214"/>
      <c r="N289" s="215"/>
      <c r="O289" s="215"/>
      <c r="P289" s="215"/>
      <c r="Q289" s="215"/>
      <c r="R289" s="215"/>
      <c r="S289" s="215"/>
      <c r="T289" s="216"/>
      <c r="AT289" s="217" t="s">
        <v>134</v>
      </c>
      <c r="AU289" s="217" t="s">
        <v>79</v>
      </c>
      <c r="AV289" s="14" t="s">
        <v>128</v>
      </c>
      <c r="AW289" s="14" t="s">
        <v>31</v>
      </c>
      <c r="AX289" s="14" t="s">
        <v>77</v>
      </c>
      <c r="AY289" s="217" t="s">
        <v>117</v>
      </c>
    </row>
    <row r="290" spans="1:65" s="2" customFormat="1" ht="16.5" customHeight="1">
      <c r="A290" s="37"/>
      <c r="B290" s="38"/>
      <c r="C290" s="176" t="s">
        <v>361</v>
      </c>
      <c r="D290" s="176" t="s">
        <v>122</v>
      </c>
      <c r="E290" s="177" t="s">
        <v>362</v>
      </c>
      <c r="F290" s="178" t="s">
        <v>363</v>
      </c>
      <c r="G290" s="179" t="s">
        <v>183</v>
      </c>
      <c r="H290" s="180">
        <v>140</v>
      </c>
      <c r="I290" s="181"/>
      <c r="J290" s="182">
        <f>ROUND(I290*H290,2)</f>
        <v>0</v>
      </c>
      <c r="K290" s="178" t="s">
        <v>126</v>
      </c>
      <c r="L290" s="42"/>
      <c r="M290" s="183" t="s">
        <v>19</v>
      </c>
      <c r="N290" s="184" t="s">
        <v>40</v>
      </c>
      <c r="O290" s="67"/>
      <c r="P290" s="185">
        <f>O290*H290</f>
        <v>0</v>
      </c>
      <c r="Q290" s="185">
        <v>0</v>
      </c>
      <c r="R290" s="185">
        <f>Q290*H290</f>
        <v>0</v>
      </c>
      <c r="S290" s="185">
        <v>8.9999999999999998E-4</v>
      </c>
      <c r="T290" s="186">
        <f>S290*H290</f>
        <v>0.126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7" t="s">
        <v>218</v>
      </c>
      <c r="AT290" s="187" t="s">
        <v>122</v>
      </c>
      <c r="AU290" s="187" t="s">
        <v>79</v>
      </c>
      <c r="AY290" s="20" t="s">
        <v>117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20" t="s">
        <v>77</v>
      </c>
      <c r="BK290" s="188">
        <f>ROUND(I290*H290,2)</f>
        <v>0</v>
      </c>
      <c r="BL290" s="20" t="s">
        <v>218</v>
      </c>
      <c r="BM290" s="187" t="s">
        <v>364</v>
      </c>
    </row>
    <row r="291" spans="1:65" s="2" customFormat="1" ht="11.25">
      <c r="A291" s="37"/>
      <c r="B291" s="38"/>
      <c r="C291" s="39"/>
      <c r="D291" s="189" t="s">
        <v>130</v>
      </c>
      <c r="E291" s="39"/>
      <c r="F291" s="190" t="s">
        <v>365</v>
      </c>
      <c r="G291" s="39"/>
      <c r="H291" s="39"/>
      <c r="I291" s="191"/>
      <c r="J291" s="39"/>
      <c r="K291" s="39"/>
      <c r="L291" s="42"/>
      <c r="M291" s="192"/>
      <c r="N291" s="193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130</v>
      </c>
      <c r="AU291" s="20" t="s">
        <v>79</v>
      </c>
    </row>
    <row r="292" spans="1:65" s="2" customFormat="1" ht="11.25">
      <c r="A292" s="37"/>
      <c r="B292" s="38"/>
      <c r="C292" s="39"/>
      <c r="D292" s="194" t="s">
        <v>132</v>
      </c>
      <c r="E292" s="39"/>
      <c r="F292" s="195" t="s">
        <v>366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132</v>
      </c>
      <c r="AU292" s="20" t="s">
        <v>79</v>
      </c>
    </row>
    <row r="293" spans="1:65" s="13" customFormat="1" ht="11.25">
      <c r="B293" s="196"/>
      <c r="C293" s="197"/>
      <c r="D293" s="189" t="s">
        <v>134</v>
      </c>
      <c r="E293" s="198" t="s">
        <v>19</v>
      </c>
      <c r="F293" s="199" t="s">
        <v>367</v>
      </c>
      <c r="G293" s="197"/>
      <c r="H293" s="200">
        <v>140</v>
      </c>
      <c r="I293" s="201"/>
      <c r="J293" s="197"/>
      <c r="K293" s="197"/>
      <c r="L293" s="202"/>
      <c r="M293" s="203"/>
      <c r="N293" s="204"/>
      <c r="O293" s="204"/>
      <c r="P293" s="204"/>
      <c r="Q293" s="204"/>
      <c r="R293" s="204"/>
      <c r="S293" s="204"/>
      <c r="T293" s="205"/>
      <c r="AT293" s="206" t="s">
        <v>134</v>
      </c>
      <c r="AU293" s="206" t="s">
        <v>79</v>
      </c>
      <c r="AV293" s="13" t="s">
        <v>79</v>
      </c>
      <c r="AW293" s="13" t="s">
        <v>31</v>
      </c>
      <c r="AX293" s="13" t="s">
        <v>69</v>
      </c>
      <c r="AY293" s="206" t="s">
        <v>117</v>
      </c>
    </row>
    <row r="294" spans="1:65" s="14" customFormat="1" ht="11.25">
      <c r="B294" s="207"/>
      <c r="C294" s="208"/>
      <c r="D294" s="189" t="s">
        <v>134</v>
      </c>
      <c r="E294" s="209" t="s">
        <v>19</v>
      </c>
      <c r="F294" s="210" t="s">
        <v>135</v>
      </c>
      <c r="G294" s="208"/>
      <c r="H294" s="211">
        <v>140</v>
      </c>
      <c r="I294" s="212"/>
      <c r="J294" s="208"/>
      <c r="K294" s="208"/>
      <c r="L294" s="213"/>
      <c r="M294" s="214"/>
      <c r="N294" s="215"/>
      <c r="O294" s="215"/>
      <c r="P294" s="215"/>
      <c r="Q294" s="215"/>
      <c r="R294" s="215"/>
      <c r="S294" s="215"/>
      <c r="T294" s="216"/>
      <c r="AT294" s="217" t="s">
        <v>134</v>
      </c>
      <c r="AU294" s="217" t="s">
        <v>79</v>
      </c>
      <c r="AV294" s="14" t="s">
        <v>128</v>
      </c>
      <c r="AW294" s="14" t="s">
        <v>31</v>
      </c>
      <c r="AX294" s="14" t="s">
        <v>77</v>
      </c>
      <c r="AY294" s="217" t="s">
        <v>117</v>
      </c>
    </row>
    <row r="295" spans="1:65" s="2" customFormat="1" ht="16.5" customHeight="1">
      <c r="A295" s="37"/>
      <c r="B295" s="38"/>
      <c r="C295" s="176" t="s">
        <v>368</v>
      </c>
      <c r="D295" s="176" t="s">
        <v>122</v>
      </c>
      <c r="E295" s="177" t="s">
        <v>369</v>
      </c>
      <c r="F295" s="178" t="s">
        <v>370</v>
      </c>
      <c r="G295" s="179" t="s">
        <v>163</v>
      </c>
      <c r="H295" s="180">
        <v>6.6379999999999999</v>
      </c>
      <c r="I295" s="181"/>
      <c r="J295" s="182">
        <f>ROUND(I295*H295,2)</f>
        <v>0</v>
      </c>
      <c r="K295" s="178" t="s">
        <v>126</v>
      </c>
      <c r="L295" s="42"/>
      <c r="M295" s="183" t="s">
        <v>19</v>
      </c>
      <c r="N295" s="184" t="s">
        <v>40</v>
      </c>
      <c r="O295" s="67"/>
      <c r="P295" s="185">
        <f>O295*H295</f>
        <v>0</v>
      </c>
      <c r="Q295" s="185">
        <v>0</v>
      </c>
      <c r="R295" s="185">
        <f>Q295*H295</f>
        <v>0</v>
      </c>
      <c r="S295" s="185">
        <v>0</v>
      </c>
      <c r="T295" s="186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7" t="s">
        <v>218</v>
      </c>
      <c r="AT295" s="187" t="s">
        <v>122</v>
      </c>
      <c r="AU295" s="187" t="s">
        <v>79</v>
      </c>
      <c r="AY295" s="20" t="s">
        <v>117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20" t="s">
        <v>77</v>
      </c>
      <c r="BK295" s="188">
        <f>ROUND(I295*H295,2)</f>
        <v>0</v>
      </c>
      <c r="BL295" s="20" t="s">
        <v>218</v>
      </c>
      <c r="BM295" s="187" t="s">
        <v>371</v>
      </c>
    </row>
    <row r="296" spans="1:65" s="2" customFormat="1" ht="19.5">
      <c r="A296" s="37"/>
      <c r="B296" s="38"/>
      <c r="C296" s="39"/>
      <c r="D296" s="189" t="s">
        <v>130</v>
      </c>
      <c r="E296" s="39"/>
      <c r="F296" s="190" t="s">
        <v>372</v>
      </c>
      <c r="G296" s="39"/>
      <c r="H296" s="39"/>
      <c r="I296" s="191"/>
      <c r="J296" s="39"/>
      <c r="K296" s="39"/>
      <c r="L296" s="42"/>
      <c r="M296" s="192"/>
      <c r="N296" s="193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130</v>
      </c>
      <c r="AU296" s="20" t="s">
        <v>79</v>
      </c>
    </row>
    <row r="297" spans="1:65" s="2" customFormat="1" ht="11.25">
      <c r="A297" s="37"/>
      <c r="B297" s="38"/>
      <c r="C297" s="39"/>
      <c r="D297" s="194" t="s">
        <v>132</v>
      </c>
      <c r="E297" s="39"/>
      <c r="F297" s="195" t="s">
        <v>373</v>
      </c>
      <c r="G297" s="39"/>
      <c r="H297" s="39"/>
      <c r="I297" s="191"/>
      <c r="J297" s="39"/>
      <c r="K297" s="39"/>
      <c r="L297" s="42"/>
      <c r="M297" s="192"/>
      <c r="N297" s="193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132</v>
      </c>
      <c r="AU297" s="20" t="s">
        <v>79</v>
      </c>
    </row>
    <row r="298" spans="1:65" s="12" customFormat="1" ht="22.9" customHeight="1">
      <c r="B298" s="160"/>
      <c r="C298" s="161"/>
      <c r="D298" s="162" t="s">
        <v>68</v>
      </c>
      <c r="E298" s="174" t="s">
        <v>374</v>
      </c>
      <c r="F298" s="174" t="s">
        <v>375</v>
      </c>
      <c r="G298" s="161"/>
      <c r="H298" s="161"/>
      <c r="I298" s="164"/>
      <c r="J298" s="175">
        <f>BK298</f>
        <v>0</v>
      </c>
      <c r="K298" s="161"/>
      <c r="L298" s="166"/>
      <c r="M298" s="167"/>
      <c r="N298" s="168"/>
      <c r="O298" s="168"/>
      <c r="P298" s="169">
        <f>SUM(P299:P305)</f>
        <v>0</v>
      </c>
      <c r="Q298" s="168"/>
      <c r="R298" s="169">
        <f>SUM(R299:R305)</f>
        <v>1.7299999999999999E-2</v>
      </c>
      <c r="S298" s="168"/>
      <c r="T298" s="170">
        <f>SUM(T299:T305)</f>
        <v>0</v>
      </c>
      <c r="AR298" s="171" t="s">
        <v>79</v>
      </c>
      <c r="AT298" s="172" t="s">
        <v>68</v>
      </c>
      <c r="AU298" s="172" t="s">
        <v>77</v>
      </c>
      <c r="AY298" s="171" t="s">
        <v>117</v>
      </c>
      <c r="BK298" s="173">
        <f>SUM(BK299:BK305)</f>
        <v>0</v>
      </c>
    </row>
    <row r="299" spans="1:65" s="2" customFormat="1" ht="24.2" customHeight="1">
      <c r="A299" s="37"/>
      <c r="B299" s="38"/>
      <c r="C299" s="176" t="s">
        <v>376</v>
      </c>
      <c r="D299" s="176" t="s">
        <v>122</v>
      </c>
      <c r="E299" s="177" t="s">
        <v>377</v>
      </c>
      <c r="F299" s="178" t="s">
        <v>378</v>
      </c>
      <c r="G299" s="179" t="s">
        <v>125</v>
      </c>
      <c r="H299" s="180">
        <v>5</v>
      </c>
      <c r="I299" s="181"/>
      <c r="J299" s="182">
        <f>ROUND(I299*H299,2)</f>
        <v>0</v>
      </c>
      <c r="K299" s="178" t="s">
        <v>299</v>
      </c>
      <c r="L299" s="42"/>
      <c r="M299" s="183" t="s">
        <v>19</v>
      </c>
      <c r="N299" s="184" t="s">
        <v>40</v>
      </c>
      <c r="O299" s="67"/>
      <c r="P299" s="185">
        <f>O299*H299</f>
        <v>0</v>
      </c>
      <c r="Q299" s="185">
        <v>3.46E-3</v>
      </c>
      <c r="R299" s="185">
        <f>Q299*H299</f>
        <v>1.7299999999999999E-2</v>
      </c>
      <c r="S299" s="185">
        <v>0</v>
      </c>
      <c r="T299" s="186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7" t="s">
        <v>218</v>
      </c>
      <c r="AT299" s="187" t="s">
        <v>122</v>
      </c>
      <c r="AU299" s="187" t="s">
        <v>79</v>
      </c>
      <c r="AY299" s="20" t="s">
        <v>117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20" t="s">
        <v>77</v>
      </c>
      <c r="BK299" s="188">
        <f>ROUND(I299*H299,2)</f>
        <v>0</v>
      </c>
      <c r="BL299" s="20" t="s">
        <v>218</v>
      </c>
      <c r="BM299" s="187" t="s">
        <v>379</v>
      </c>
    </row>
    <row r="300" spans="1:65" s="2" customFormat="1" ht="19.5">
      <c r="A300" s="37"/>
      <c r="B300" s="38"/>
      <c r="C300" s="39"/>
      <c r="D300" s="189" t="s">
        <v>130</v>
      </c>
      <c r="E300" s="39"/>
      <c r="F300" s="190" t="s">
        <v>380</v>
      </c>
      <c r="G300" s="39"/>
      <c r="H300" s="39"/>
      <c r="I300" s="191"/>
      <c r="J300" s="39"/>
      <c r="K300" s="39"/>
      <c r="L300" s="42"/>
      <c r="M300" s="192"/>
      <c r="N300" s="193"/>
      <c r="O300" s="67"/>
      <c r="P300" s="67"/>
      <c r="Q300" s="67"/>
      <c r="R300" s="67"/>
      <c r="S300" s="67"/>
      <c r="T300" s="68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20" t="s">
        <v>130</v>
      </c>
      <c r="AU300" s="20" t="s">
        <v>79</v>
      </c>
    </row>
    <row r="301" spans="1:65" s="13" customFormat="1" ht="11.25">
      <c r="B301" s="196"/>
      <c r="C301" s="197"/>
      <c r="D301" s="189" t="s">
        <v>134</v>
      </c>
      <c r="E301" s="198" t="s">
        <v>19</v>
      </c>
      <c r="F301" s="199" t="s">
        <v>381</v>
      </c>
      <c r="G301" s="197"/>
      <c r="H301" s="200">
        <v>5</v>
      </c>
      <c r="I301" s="201"/>
      <c r="J301" s="197"/>
      <c r="K301" s="197"/>
      <c r="L301" s="202"/>
      <c r="M301" s="203"/>
      <c r="N301" s="204"/>
      <c r="O301" s="204"/>
      <c r="P301" s="204"/>
      <c r="Q301" s="204"/>
      <c r="R301" s="204"/>
      <c r="S301" s="204"/>
      <c r="T301" s="205"/>
      <c r="AT301" s="206" t="s">
        <v>134</v>
      </c>
      <c r="AU301" s="206" t="s">
        <v>79</v>
      </c>
      <c r="AV301" s="13" t="s">
        <v>79</v>
      </c>
      <c r="AW301" s="13" t="s">
        <v>31</v>
      </c>
      <c r="AX301" s="13" t="s">
        <v>69</v>
      </c>
      <c r="AY301" s="206" t="s">
        <v>117</v>
      </c>
    </row>
    <row r="302" spans="1:65" s="14" customFormat="1" ht="11.25">
      <c r="B302" s="207"/>
      <c r="C302" s="208"/>
      <c r="D302" s="189" t="s">
        <v>134</v>
      </c>
      <c r="E302" s="209" t="s">
        <v>19</v>
      </c>
      <c r="F302" s="210" t="s">
        <v>135</v>
      </c>
      <c r="G302" s="208"/>
      <c r="H302" s="211">
        <v>5</v>
      </c>
      <c r="I302" s="212"/>
      <c r="J302" s="208"/>
      <c r="K302" s="208"/>
      <c r="L302" s="213"/>
      <c r="M302" s="214"/>
      <c r="N302" s="215"/>
      <c r="O302" s="215"/>
      <c r="P302" s="215"/>
      <c r="Q302" s="215"/>
      <c r="R302" s="215"/>
      <c r="S302" s="215"/>
      <c r="T302" s="216"/>
      <c r="AT302" s="217" t="s">
        <v>134</v>
      </c>
      <c r="AU302" s="217" t="s">
        <v>79</v>
      </c>
      <c r="AV302" s="14" t="s">
        <v>128</v>
      </c>
      <c r="AW302" s="14" t="s">
        <v>31</v>
      </c>
      <c r="AX302" s="14" t="s">
        <v>77</v>
      </c>
      <c r="AY302" s="217" t="s">
        <v>117</v>
      </c>
    </row>
    <row r="303" spans="1:65" s="2" customFormat="1" ht="21.75" customHeight="1">
      <c r="A303" s="37"/>
      <c r="B303" s="38"/>
      <c r="C303" s="176" t="s">
        <v>382</v>
      </c>
      <c r="D303" s="176" t="s">
        <v>122</v>
      </c>
      <c r="E303" s="177" t="s">
        <v>383</v>
      </c>
      <c r="F303" s="178" t="s">
        <v>384</v>
      </c>
      <c r="G303" s="179" t="s">
        <v>385</v>
      </c>
      <c r="H303" s="249"/>
      <c r="I303" s="181"/>
      <c r="J303" s="182">
        <f>ROUND(I303*H303,2)</f>
        <v>0</v>
      </c>
      <c r="K303" s="178" t="s">
        <v>126</v>
      </c>
      <c r="L303" s="42"/>
      <c r="M303" s="183" t="s">
        <v>19</v>
      </c>
      <c r="N303" s="184" t="s">
        <v>40</v>
      </c>
      <c r="O303" s="67"/>
      <c r="P303" s="185">
        <f>O303*H303</f>
        <v>0</v>
      </c>
      <c r="Q303" s="185">
        <v>0</v>
      </c>
      <c r="R303" s="185">
        <f>Q303*H303</f>
        <v>0</v>
      </c>
      <c r="S303" s="185">
        <v>0</v>
      </c>
      <c r="T303" s="186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7" t="s">
        <v>218</v>
      </c>
      <c r="AT303" s="187" t="s">
        <v>122</v>
      </c>
      <c r="AU303" s="187" t="s">
        <v>79</v>
      </c>
      <c r="AY303" s="20" t="s">
        <v>117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20" t="s">
        <v>77</v>
      </c>
      <c r="BK303" s="188">
        <f>ROUND(I303*H303,2)</f>
        <v>0</v>
      </c>
      <c r="BL303" s="20" t="s">
        <v>218</v>
      </c>
      <c r="BM303" s="187" t="s">
        <v>386</v>
      </c>
    </row>
    <row r="304" spans="1:65" s="2" customFormat="1" ht="19.5">
      <c r="A304" s="37"/>
      <c r="B304" s="38"/>
      <c r="C304" s="39"/>
      <c r="D304" s="189" t="s">
        <v>130</v>
      </c>
      <c r="E304" s="39"/>
      <c r="F304" s="190" t="s">
        <v>387</v>
      </c>
      <c r="G304" s="39"/>
      <c r="H304" s="39"/>
      <c r="I304" s="191"/>
      <c r="J304" s="39"/>
      <c r="K304" s="39"/>
      <c r="L304" s="42"/>
      <c r="M304" s="192"/>
      <c r="N304" s="193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130</v>
      </c>
      <c r="AU304" s="20" t="s">
        <v>79</v>
      </c>
    </row>
    <row r="305" spans="1:65" s="2" customFormat="1" ht="11.25">
      <c r="A305" s="37"/>
      <c r="B305" s="38"/>
      <c r="C305" s="39"/>
      <c r="D305" s="194" t="s">
        <v>132</v>
      </c>
      <c r="E305" s="39"/>
      <c r="F305" s="195" t="s">
        <v>388</v>
      </c>
      <c r="G305" s="39"/>
      <c r="H305" s="39"/>
      <c r="I305" s="191"/>
      <c r="J305" s="39"/>
      <c r="K305" s="39"/>
      <c r="L305" s="42"/>
      <c r="M305" s="192"/>
      <c r="N305" s="193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132</v>
      </c>
      <c r="AU305" s="20" t="s">
        <v>79</v>
      </c>
    </row>
    <row r="306" spans="1:65" s="12" customFormat="1" ht="22.9" customHeight="1">
      <c r="B306" s="160"/>
      <c r="C306" s="161"/>
      <c r="D306" s="162" t="s">
        <v>68</v>
      </c>
      <c r="E306" s="174" t="s">
        <v>389</v>
      </c>
      <c r="F306" s="174" t="s">
        <v>390</v>
      </c>
      <c r="G306" s="161"/>
      <c r="H306" s="161"/>
      <c r="I306" s="164"/>
      <c r="J306" s="175">
        <f>BK306</f>
        <v>0</v>
      </c>
      <c r="K306" s="161"/>
      <c r="L306" s="166"/>
      <c r="M306" s="167"/>
      <c r="N306" s="168"/>
      <c r="O306" s="168"/>
      <c r="P306" s="169">
        <f>SUM(P307:P347)</f>
        <v>0</v>
      </c>
      <c r="Q306" s="168"/>
      <c r="R306" s="169">
        <f>SUM(R307:R347)</f>
        <v>0.37240000000000001</v>
      </c>
      <c r="S306" s="168"/>
      <c r="T306" s="170">
        <f>SUM(T307:T347)</f>
        <v>0.53480000000000005</v>
      </c>
      <c r="AR306" s="171" t="s">
        <v>79</v>
      </c>
      <c r="AT306" s="172" t="s">
        <v>68</v>
      </c>
      <c r="AU306" s="172" t="s">
        <v>77</v>
      </c>
      <c r="AY306" s="171" t="s">
        <v>117</v>
      </c>
      <c r="BK306" s="173">
        <f>SUM(BK307:BK347)</f>
        <v>0</v>
      </c>
    </row>
    <row r="307" spans="1:65" s="2" customFormat="1" ht="16.5" customHeight="1">
      <c r="A307" s="37"/>
      <c r="B307" s="38"/>
      <c r="C307" s="176" t="s">
        <v>391</v>
      </c>
      <c r="D307" s="176" t="s">
        <v>122</v>
      </c>
      <c r="E307" s="177" t="s">
        <v>392</v>
      </c>
      <c r="F307" s="178" t="s">
        <v>393</v>
      </c>
      <c r="G307" s="179" t="s">
        <v>323</v>
      </c>
      <c r="H307" s="180">
        <v>1</v>
      </c>
      <c r="I307" s="181"/>
      <c r="J307" s="182">
        <f>ROUND(I307*H307,2)</f>
        <v>0</v>
      </c>
      <c r="K307" s="178" t="s">
        <v>299</v>
      </c>
      <c r="L307" s="42"/>
      <c r="M307" s="183" t="s">
        <v>19</v>
      </c>
      <c r="N307" s="184" t="s">
        <v>40</v>
      </c>
      <c r="O307" s="67"/>
      <c r="P307" s="185">
        <f>O307*H307</f>
        <v>0</v>
      </c>
      <c r="Q307" s="185">
        <v>0</v>
      </c>
      <c r="R307" s="185">
        <f>Q307*H307</f>
        <v>0</v>
      </c>
      <c r="S307" s="185">
        <v>0</v>
      </c>
      <c r="T307" s="186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7" t="s">
        <v>218</v>
      </c>
      <c r="AT307" s="187" t="s">
        <v>122</v>
      </c>
      <c r="AU307" s="187" t="s">
        <v>79</v>
      </c>
      <c r="AY307" s="20" t="s">
        <v>117</v>
      </c>
      <c r="BE307" s="188">
        <f>IF(N307="základní",J307,0)</f>
        <v>0</v>
      </c>
      <c r="BF307" s="188">
        <f>IF(N307="snížená",J307,0)</f>
        <v>0</v>
      </c>
      <c r="BG307" s="188">
        <f>IF(N307="zákl. přenesená",J307,0)</f>
        <v>0</v>
      </c>
      <c r="BH307" s="188">
        <f>IF(N307="sníž. přenesená",J307,0)</f>
        <v>0</v>
      </c>
      <c r="BI307" s="188">
        <f>IF(N307="nulová",J307,0)</f>
        <v>0</v>
      </c>
      <c r="BJ307" s="20" t="s">
        <v>77</v>
      </c>
      <c r="BK307" s="188">
        <f>ROUND(I307*H307,2)</f>
        <v>0</v>
      </c>
      <c r="BL307" s="20" t="s">
        <v>218</v>
      </c>
      <c r="BM307" s="187" t="s">
        <v>394</v>
      </c>
    </row>
    <row r="308" spans="1:65" s="2" customFormat="1" ht="11.25">
      <c r="A308" s="37"/>
      <c r="B308" s="38"/>
      <c r="C308" s="39"/>
      <c r="D308" s="189" t="s">
        <v>130</v>
      </c>
      <c r="E308" s="39"/>
      <c r="F308" s="190" t="s">
        <v>393</v>
      </c>
      <c r="G308" s="39"/>
      <c r="H308" s="39"/>
      <c r="I308" s="191"/>
      <c r="J308" s="39"/>
      <c r="K308" s="39"/>
      <c r="L308" s="42"/>
      <c r="M308" s="192"/>
      <c r="N308" s="193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130</v>
      </c>
      <c r="AU308" s="20" t="s">
        <v>79</v>
      </c>
    </row>
    <row r="309" spans="1:65" s="13" customFormat="1" ht="11.25">
      <c r="B309" s="196"/>
      <c r="C309" s="197"/>
      <c r="D309" s="189" t="s">
        <v>134</v>
      </c>
      <c r="E309" s="198" t="s">
        <v>19</v>
      </c>
      <c r="F309" s="199" t="s">
        <v>395</v>
      </c>
      <c r="G309" s="197"/>
      <c r="H309" s="200">
        <v>1</v>
      </c>
      <c r="I309" s="201"/>
      <c r="J309" s="197"/>
      <c r="K309" s="197"/>
      <c r="L309" s="202"/>
      <c r="M309" s="203"/>
      <c r="N309" s="204"/>
      <c r="O309" s="204"/>
      <c r="P309" s="204"/>
      <c r="Q309" s="204"/>
      <c r="R309" s="204"/>
      <c r="S309" s="204"/>
      <c r="T309" s="205"/>
      <c r="AT309" s="206" t="s">
        <v>134</v>
      </c>
      <c r="AU309" s="206" t="s">
        <v>79</v>
      </c>
      <c r="AV309" s="13" t="s">
        <v>79</v>
      </c>
      <c r="AW309" s="13" t="s">
        <v>31</v>
      </c>
      <c r="AX309" s="13" t="s">
        <v>69</v>
      </c>
      <c r="AY309" s="206" t="s">
        <v>117</v>
      </c>
    </row>
    <row r="310" spans="1:65" s="14" customFormat="1" ht="11.25">
      <c r="B310" s="207"/>
      <c r="C310" s="208"/>
      <c r="D310" s="189" t="s">
        <v>134</v>
      </c>
      <c r="E310" s="209" t="s">
        <v>19</v>
      </c>
      <c r="F310" s="210" t="s">
        <v>135</v>
      </c>
      <c r="G310" s="208"/>
      <c r="H310" s="211">
        <v>1</v>
      </c>
      <c r="I310" s="212"/>
      <c r="J310" s="208"/>
      <c r="K310" s="208"/>
      <c r="L310" s="213"/>
      <c r="M310" s="214"/>
      <c r="N310" s="215"/>
      <c r="O310" s="215"/>
      <c r="P310" s="215"/>
      <c r="Q310" s="215"/>
      <c r="R310" s="215"/>
      <c r="S310" s="215"/>
      <c r="T310" s="216"/>
      <c r="AT310" s="217" t="s">
        <v>134</v>
      </c>
      <c r="AU310" s="217" t="s">
        <v>79</v>
      </c>
      <c r="AV310" s="14" t="s">
        <v>128</v>
      </c>
      <c r="AW310" s="14" t="s">
        <v>31</v>
      </c>
      <c r="AX310" s="14" t="s">
        <v>77</v>
      </c>
      <c r="AY310" s="217" t="s">
        <v>117</v>
      </c>
    </row>
    <row r="311" spans="1:65" s="2" customFormat="1" ht="16.5" customHeight="1">
      <c r="A311" s="37"/>
      <c r="B311" s="38"/>
      <c r="C311" s="176" t="s">
        <v>396</v>
      </c>
      <c r="D311" s="176" t="s">
        <v>122</v>
      </c>
      <c r="E311" s="177" t="s">
        <v>397</v>
      </c>
      <c r="F311" s="178" t="s">
        <v>398</v>
      </c>
      <c r="G311" s="179" t="s">
        <v>323</v>
      </c>
      <c r="H311" s="180">
        <v>2</v>
      </c>
      <c r="I311" s="181"/>
      <c r="J311" s="182">
        <f>ROUND(I311*H311,2)</f>
        <v>0</v>
      </c>
      <c r="K311" s="178" t="s">
        <v>299</v>
      </c>
      <c r="L311" s="42"/>
      <c r="M311" s="183" t="s">
        <v>19</v>
      </c>
      <c r="N311" s="184" t="s">
        <v>40</v>
      </c>
      <c r="O311" s="67"/>
      <c r="P311" s="185">
        <f>O311*H311</f>
        <v>0</v>
      </c>
      <c r="Q311" s="185">
        <v>0</v>
      </c>
      <c r="R311" s="185">
        <f>Q311*H311</f>
        <v>0</v>
      </c>
      <c r="S311" s="185">
        <v>0</v>
      </c>
      <c r="T311" s="186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87" t="s">
        <v>218</v>
      </c>
      <c r="AT311" s="187" t="s">
        <v>122</v>
      </c>
      <c r="AU311" s="187" t="s">
        <v>79</v>
      </c>
      <c r="AY311" s="20" t="s">
        <v>117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20" t="s">
        <v>77</v>
      </c>
      <c r="BK311" s="188">
        <f>ROUND(I311*H311,2)</f>
        <v>0</v>
      </c>
      <c r="BL311" s="20" t="s">
        <v>218</v>
      </c>
      <c r="BM311" s="187" t="s">
        <v>399</v>
      </c>
    </row>
    <row r="312" spans="1:65" s="2" customFormat="1" ht="11.25">
      <c r="A312" s="37"/>
      <c r="B312" s="38"/>
      <c r="C312" s="39"/>
      <c r="D312" s="189" t="s">
        <v>130</v>
      </c>
      <c r="E312" s="39"/>
      <c r="F312" s="190" t="s">
        <v>400</v>
      </c>
      <c r="G312" s="39"/>
      <c r="H312" s="39"/>
      <c r="I312" s="191"/>
      <c r="J312" s="39"/>
      <c r="K312" s="39"/>
      <c r="L312" s="42"/>
      <c r="M312" s="192"/>
      <c r="N312" s="193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130</v>
      </c>
      <c r="AU312" s="20" t="s">
        <v>79</v>
      </c>
    </row>
    <row r="313" spans="1:65" s="13" customFormat="1" ht="11.25">
      <c r="B313" s="196"/>
      <c r="C313" s="197"/>
      <c r="D313" s="189" t="s">
        <v>134</v>
      </c>
      <c r="E313" s="198" t="s">
        <v>19</v>
      </c>
      <c r="F313" s="199" t="s">
        <v>401</v>
      </c>
      <c r="G313" s="197"/>
      <c r="H313" s="200">
        <v>2</v>
      </c>
      <c r="I313" s="201"/>
      <c r="J313" s="197"/>
      <c r="K313" s="197"/>
      <c r="L313" s="202"/>
      <c r="M313" s="203"/>
      <c r="N313" s="204"/>
      <c r="O313" s="204"/>
      <c r="P313" s="204"/>
      <c r="Q313" s="204"/>
      <c r="R313" s="204"/>
      <c r="S313" s="204"/>
      <c r="T313" s="205"/>
      <c r="AT313" s="206" t="s">
        <v>134</v>
      </c>
      <c r="AU313" s="206" t="s">
        <v>79</v>
      </c>
      <c r="AV313" s="13" t="s">
        <v>79</v>
      </c>
      <c r="AW313" s="13" t="s">
        <v>31</v>
      </c>
      <c r="AX313" s="13" t="s">
        <v>69</v>
      </c>
      <c r="AY313" s="206" t="s">
        <v>117</v>
      </c>
    </row>
    <row r="314" spans="1:65" s="14" customFormat="1" ht="11.25">
      <c r="B314" s="207"/>
      <c r="C314" s="208"/>
      <c r="D314" s="189" t="s">
        <v>134</v>
      </c>
      <c r="E314" s="209" t="s">
        <v>19</v>
      </c>
      <c r="F314" s="210" t="s">
        <v>135</v>
      </c>
      <c r="G314" s="208"/>
      <c r="H314" s="211">
        <v>2</v>
      </c>
      <c r="I314" s="212"/>
      <c r="J314" s="208"/>
      <c r="K314" s="208"/>
      <c r="L314" s="213"/>
      <c r="M314" s="214"/>
      <c r="N314" s="215"/>
      <c r="O314" s="215"/>
      <c r="P314" s="215"/>
      <c r="Q314" s="215"/>
      <c r="R314" s="215"/>
      <c r="S314" s="215"/>
      <c r="T314" s="216"/>
      <c r="AT314" s="217" t="s">
        <v>134</v>
      </c>
      <c r="AU314" s="217" t="s">
        <v>79</v>
      </c>
      <c r="AV314" s="14" t="s">
        <v>128</v>
      </c>
      <c r="AW314" s="14" t="s">
        <v>31</v>
      </c>
      <c r="AX314" s="14" t="s">
        <v>77</v>
      </c>
      <c r="AY314" s="217" t="s">
        <v>117</v>
      </c>
    </row>
    <row r="315" spans="1:65" s="2" customFormat="1" ht="16.5" customHeight="1">
      <c r="A315" s="37"/>
      <c r="B315" s="38"/>
      <c r="C315" s="176" t="s">
        <v>402</v>
      </c>
      <c r="D315" s="176" t="s">
        <v>122</v>
      </c>
      <c r="E315" s="177" t="s">
        <v>403</v>
      </c>
      <c r="F315" s="178" t="s">
        <v>404</v>
      </c>
      <c r="G315" s="179" t="s">
        <v>323</v>
      </c>
      <c r="H315" s="180">
        <v>22</v>
      </c>
      <c r="I315" s="181"/>
      <c r="J315" s="182">
        <f>ROUND(I315*H315,2)</f>
        <v>0</v>
      </c>
      <c r="K315" s="178" t="s">
        <v>299</v>
      </c>
      <c r="L315" s="42"/>
      <c r="M315" s="183" t="s">
        <v>19</v>
      </c>
      <c r="N315" s="184" t="s">
        <v>40</v>
      </c>
      <c r="O315" s="67"/>
      <c r="P315" s="185">
        <f>O315*H315</f>
        <v>0</v>
      </c>
      <c r="Q315" s="185">
        <v>0</v>
      </c>
      <c r="R315" s="185">
        <f>Q315*H315</f>
        <v>0</v>
      </c>
      <c r="S315" s="185">
        <v>0</v>
      </c>
      <c r="T315" s="186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7" t="s">
        <v>218</v>
      </c>
      <c r="AT315" s="187" t="s">
        <v>122</v>
      </c>
      <c r="AU315" s="187" t="s">
        <v>79</v>
      </c>
      <c r="AY315" s="20" t="s">
        <v>117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20" t="s">
        <v>77</v>
      </c>
      <c r="BK315" s="188">
        <f>ROUND(I315*H315,2)</f>
        <v>0</v>
      </c>
      <c r="BL315" s="20" t="s">
        <v>218</v>
      </c>
      <c r="BM315" s="187" t="s">
        <v>405</v>
      </c>
    </row>
    <row r="316" spans="1:65" s="2" customFormat="1" ht="11.25">
      <c r="A316" s="37"/>
      <c r="B316" s="38"/>
      <c r="C316" s="39"/>
      <c r="D316" s="189" t="s">
        <v>130</v>
      </c>
      <c r="E316" s="39"/>
      <c r="F316" s="190" t="s">
        <v>406</v>
      </c>
      <c r="G316" s="39"/>
      <c r="H316" s="39"/>
      <c r="I316" s="191"/>
      <c r="J316" s="39"/>
      <c r="K316" s="39"/>
      <c r="L316" s="42"/>
      <c r="M316" s="192"/>
      <c r="N316" s="193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130</v>
      </c>
      <c r="AU316" s="20" t="s">
        <v>79</v>
      </c>
    </row>
    <row r="317" spans="1:65" s="13" customFormat="1" ht="11.25">
      <c r="B317" s="196"/>
      <c r="C317" s="197"/>
      <c r="D317" s="189" t="s">
        <v>134</v>
      </c>
      <c r="E317" s="198" t="s">
        <v>19</v>
      </c>
      <c r="F317" s="199" t="s">
        <v>407</v>
      </c>
      <c r="G317" s="197"/>
      <c r="H317" s="200">
        <v>22</v>
      </c>
      <c r="I317" s="201"/>
      <c r="J317" s="197"/>
      <c r="K317" s="197"/>
      <c r="L317" s="202"/>
      <c r="M317" s="203"/>
      <c r="N317" s="204"/>
      <c r="O317" s="204"/>
      <c r="P317" s="204"/>
      <c r="Q317" s="204"/>
      <c r="R317" s="204"/>
      <c r="S317" s="204"/>
      <c r="T317" s="205"/>
      <c r="AT317" s="206" t="s">
        <v>134</v>
      </c>
      <c r="AU317" s="206" t="s">
        <v>79</v>
      </c>
      <c r="AV317" s="13" t="s">
        <v>79</v>
      </c>
      <c r="AW317" s="13" t="s">
        <v>31</v>
      </c>
      <c r="AX317" s="13" t="s">
        <v>69</v>
      </c>
      <c r="AY317" s="206" t="s">
        <v>117</v>
      </c>
    </row>
    <row r="318" spans="1:65" s="14" customFormat="1" ht="11.25">
      <c r="B318" s="207"/>
      <c r="C318" s="208"/>
      <c r="D318" s="189" t="s">
        <v>134</v>
      </c>
      <c r="E318" s="209" t="s">
        <v>19</v>
      </c>
      <c r="F318" s="210" t="s">
        <v>135</v>
      </c>
      <c r="G318" s="208"/>
      <c r="H318" s="211">
        <v>22</v>
      </c>
      <c r="I318" s="212"/>
      <c r="J318" s="208"/>
      <c r="K318" s="208"/>
      <c r="L318" s="213"/>
      <c r="M318" s="214"/>
      <c r="N318" s="215"/>
      <c r="O318" s="215"/>
      <c r="P318" s="215"/>
      <c r="Q318" s="215"/>
      <c r="R318" s="215"/>
      <c r="S318" s="215"/>
      <c r="T318" s="216"/>
      <c r="AT318" s="217" t="s">
        <v>134</v>
      </c>
      <c r="AU318" s="217" t="s">
        <v>79</v>
      </c>
      <c r="AV318" s="14" t="s">
        <v>128</v>
      </c>
      <c r="AW318" s="14" t="s">
        <v>31</v>
      </c>
      <c r="AX318" s="14" t="s">
        <v>77</v>
      </c>
      <c r="AY318" s="217" t="s">
        <v>117</v>
      </c>
    </row>
    <row r="319" spans="1:65" s="2" customFormat="1" ht="24.2" customHeight="1">
      <c r="A319" s="37"/>
      <c r="B319" s="38"/>
      <c r="C319" s="176" t="s">
        <v>408</v>
      </c>
      <c r="D319" s="176" t="s">
        <v>122</v>
      </c>
      <c r="E319" s="177" t="s">
        <v>409</v>
      </c>
      <c r="F319" s="178" t="s">
        <v>410</v>
      </c>
      <c r="G319" s="179" t="s">
        <v>323</v>
      </c>
      <c r="H319" s="180">
        <v>1</v>
      </c>
      <c r="I319" s="181"/>
      <c r="J319" s="182">
        <f>ROUND(I319*H319,2)</f>
        <v>0</v>
      </c>
      <c r="K319" s="178" t="s">
        <v>299</v>
      </c>
      <c r="L319" s="42"/>
      <c r="M319" s="183" t="s">
        <v>19</v>
      </c>
      <c r="N319" s="184" t="s">
        <v>40</v>
      </c>
      <c r="O319" s="67"/>
      <c r="P319" s="185">
        <f>O319*H319</f>
        <v>0</v>
      </c>
      <c r="Q319" s="185">
        <v>0</v>
      </c>
      <c r="R319" s="185">
        <f>Q319*H319</f>
        <v>0</v>
      </c>
      <c r="S319" s="185">
        <v>0</v>
      </c>
      <c r="T319" s="186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7" t="s">
        <v>218</v>
      </c>
      <c r="AT319" s="187" t="s">
        <v>122</v>
      </c>
      <c r="AU319" s="187" t="s">
        <v>79</v>
      </c>
      <c r="AY319" s="20" t="s">
        <v>117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20" t="s">
        <v>77</v>
      </c>
      <c r="BK319" s="188">
        <f>ROUND(I319*H319,2)</f>
        <v>0</v>
      </c>
      <c r="BL319" s="20" t="s">
        <v>218</v>
      </c>
      <c r="BM319" s="187" t="s">
        <v>411</v>
      </c>
    </row>
    <row r="320" spans="1:65" s="2" customFormat="1" ht="11.25">
      <c r="A320" s="37"/>
      <c r="B320" s="38"/>
      <c r="C320" s="39"/>
      <c r="D320" s="189" t="s">
        <v>130</v>
      </c>
      <c r="E320" s="39"/>
      <c r="F320" s="190" t="s">
        <v>412</v>
      </c>
      <c r="G320" s="39"/>
      <c r="H320" s="39"/>
      <c r="I320" s="191"/>
      <c r="J320" s="39"/>
      <c r="K320" s="39"/>
      <c r="L320" s="42"/>
      <c r="M320" s="192"/>
      <c r="N320" s="193"/>
      <c r="O320" s="67"/>
      <c r="P320" s="67"/>
      <c r="Q320" s="67"/>
      <c r="R320" s="67"/>
      <c r="S320" s="67"/>
      <c r="T320" s="68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130</v>
      </c>
      <c r="AU320" s="20" t="s">
        <v>79</v>
      </c>
    </row>
    <row r="321" spans="1:65" s="13" customFormat="1" ht="11.25">
      <c r="B321" s="196"/>
      <c r="C321" s="197"/>
      <c r="D321" s="189" t="s">
        <v>134</v>
      </c>
      <c r="E321" s="198" t="s">
        <v>19</v>
      </c>
      <c r="F321" s="199" t="s">
        <v>413</v>
      </c>
      <c r="G321" s="197"/>
      <c r="H321" s="200">
        <v>1</v>
      </c>
      <c r="I321" s="201"/>
      <c r="J321" s="197"/>
      <c r="K321" s="197"/>
      <c r="L321" s="202"/>
      <c r="M321" s="203"/>
      <c r="N321" s="204"/>
      <c r="O321" s="204"/>
      <c r="P321" s="204"/>
      <c r="Q321" s="204"/>
      <c r="R321" s="204"/>
      <c r="S321" s="204"/>
      <c r="T321" s="205"/>
      <c r="AT321" s="206" t="s">
        <v>134</v>
      </c>
      <c r="AU321" s="206" t="s">
        <v>79</v>
      </c>
      <c r="AV321" s="13" t="s">
        <v>79</v>
      </c>
      <c r="AW321" s="13" t="s">
        <v>31</v>
      </c>
      <c r="AX321" s="13" t="s">
        <v>69</v>
      </c>
      <c r="AY321" s="206" t="s">
        <v>117</v>
      </c>
    </row>
    <row r="322" spans="1:65" s="14" customFormat="1" ht="11.25">
      <c r="B322" s="207"/>
      <c r="C322" s="208"/>
      <c r="D322" s="189" t="s">
        <v>134</v>
      </c>
      <c r="E322" s="209" t="s">
        <v>19</v>
      </c>
      <c r="F322" s="210" t="s">
        <v>135</v>
      </c>
      <c r="G322" s="208"/>
      <c r="H322" s="211">
        <v>1</v>
      </c>
      <c r="I322" s="212"/>
      <c r="J322" s="208"/>
      <c r="K322" s="208"/>
      <c r="L322" s="213"/>
      <c r="M322" s="214"/>
      <c r="N322" s="215"/>
      <c r="O322" s="215"/>
      <c r="P322" s="215"/>
      <c r="Q322" s="215"/>
      <c r="R322" s="215"/>
      <c r="S322" s="215"/>
      <c r="T322" s="216"/>
      <c r="AT322" s="217" t="s">
        <v>134</v>
      </c>
      <c r="AU322" s="217" t="s">
        <v>79</v>
      </c>
      <c r="AV322" s="14" t="s">
        <v>128</v>
      </c>
      <c r="AW322" s="14" t="s">
        <v>31</v>
      </c>
      <c r="AX322" s="14" t="s">
        <v>77</v>
      </c>
      <c r="AY322" s="217" t="s">
        <v>117</v>
      </c>
    </row>
    <row r="323" spans="1:65" s="2" customFormat="1" ht="16.5" customHeight="1">
      <c r="A323" s="37"/>
      <c r="B323" s="38"/>
      <c r="C323" s="176" t="s">
        <v>414</v>
      </c>
      <c r="D323" s="176" t="s">
        <v>122</v>
      </c>
      <c r="E323" s="177" t="s">
        <v>415</v>
      </c>
      <c r="F323" s="178" t="s">
        <v>416</v>
      </c>
      <c r="G323" s="179" t="s">
        <v>323</v>
      </c>
      <c r="H323" s="180">
        <v>28</v>
      </c>
      <c r="I323" s="181"/>
      <c r="J323" s="182">
        <f>ROUND(I323*H323,2)</f>
        <v>0</v>
      </c>
      <c r="K323" s="178" t="s">
        <v>299</v>
      </c>
      <c r="L323" s="42"/>
      <c r="M323" s="183" t="s">
        <v>19</v>
      </c>
      <c r="N323" s="184" t="s">
        <v>40</v>
      </c>
      <c r="O323" s="67"/>
      <c r="P323" s="185">
        <f>O323*H323</f>
        <v>0</v>
      </c>
      <c r="Q323" s="185">
        <v>0</v>
      </c>
      <c r="R323" s="185">
        <f>Q323*H323</f>
        <v>0</v>
      </c>
      <c r="S323" s="185">
        <v>0</v>
      </c>
      <c r="T323" s="186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7" t="s">
        <v>218</v>
      </c>
      <c r="AT323" s="187" t="s">
        <v>122</v>
      </c>
      <c r="AU323" s="187" t="s">
        <v>79</v>
      </c>
      <c r="AY323" s="20" t="s">
        <v>117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20" t="s">
        <v>77</v>
      </c>
      <c r="BK323" s="188">
        <f>ROUND(I323*H323,2)</f>
        <v>0</v>
      </c>
      <c r="BL323" s="20" t="s">
        <v>218</v>
      </c>
      <c r="BM323" s="187" t="s">
        <v>417</v>
      </c>
    </row>
    <row r="324" spans="1:65" s="2" customFormat="1" ht="11.25">
      <c r="A324" s="37"/>
      <c r="B324" s="38"/>
      <c r="C324" s="39"/>
      <c r="D324" s="189" t="s">
        <v>130</v>
      </c>
      <c r="E324" s="39"/>
      <c r="F324" s="190" t="s">
        <v>416</v>
      </c>
      <c r="G324" s="39"/>
      <c r="H324" s="39"/>
      <c r="I324" s="191"/>
      <c r="J324" s="39"/>
      <c r="K324" s="39"/>
      <c r="L324" s="42"/>
      <c r="M324" s="192"/>
      <c r="N324" s="193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130</v>
      </c>
      <c r="AU324" s="20" t="s">
        <v>79</v>
      </c>
    </row>
    <row r="325" spans="1:65" s="13" customFormat="1" ht="11.25">
      <c r="B325" s="196"/>
      <c r="C325" s="197"/>
      <c r="D325" s="189" t="s">
        <v>134</v>
      </c>
      <c r="E325" s="198" t="s">
        <v>19</v>
      </c>
      <c r="F325" s="199" t="s">
        <v>418</v>
      </c>
      <c r="G325" s="197"/>
      <c r="H325" s="200">
        <v>28</v>
      </c>
      <c r="I325" s="201"/>
      <c r="J325" s="197"/>
      <c r="K325" s="197"/>
      <c r="L325" s="202"/>
      <c r="M325" s="203"/>
      <c r="N325" s="204"/>
      <c r="O325" s="204"/>
      <c r="P325" s="204"/>
      <c r="Q325" s="204"/>
      <c r="R325" s="204"/>
      <c r="S325" s="204"/>
      <c r="T325" s="205"/>
      <c r="AT325" s="206" t="s">
        <v>134</v>
      </c>
      <c r="AU325" s="206" t="s">
        <v>79</v>
      </c>
      <c r="AV325" s="13" t="s">
        <v>79</v>
      </c>
      <c r="AW325" s="13" t="s">
        <v>31</v>
      </c>
      <c r="AX325" s="13" t="s">
        <v>69</v>
      </c>
      <c r="AY325" s="206" t="s">
        <v>117</v>
      </c>
    </row>
    <row r="326" spans="1:65" s="14" customFormat="1" ht="11.25">
      <c r="B326" s="207"/>
      <c r="C326" s="208"/>
      <c r="D326" s="189" t="s">
        <v>134</v>
      </c>
      <c r="E326" s="209" t="s">
        <v>19</v>
      </c>
      <c r="F326" s="210" t="s">
        <v>135</v>
      </c>
      <c r="G326" s="208"/>
      <c r="H326" s="211">
        <v>28</v>
      </c>
      <c r="I326" s="212"/>
      <c r="J326" s="208"/>
      <c r="K326" s="208"/>
      <c r="L326" s="213"/>
      <c r="M326" s="214"/>
      <c r="N326" s="215"/>
      <c r="O326" s="215"/>
      <c r="P326" s="215"/>
      <c r="Q326" s="215"/>
      <c r="R326" s="215"/>
      <c r="S326" s="215"/>
      <c r="T326" s="216"/>
      <c r="AT326" s="217" t="s">
        <v>134</v>
      </c>
      <c r="AU326" s="217" t="s">
        <v>79</v>
      </c>
      <c r="AV326" s="14" t="s">
        <v>128</v>
      </c>
      <c r="AW326" s="14" t="s">
        <v>31</v>
      </c>
      <c r="AX326" s="14" t="s">
        <v>77</v>
      </c>
      <c r="AY326" s="217" t="s">
        <v>117</v>
      </c>
    </row>
    <row r="327" spans="1:65" s="2" customFormat="1" ht="21.75" customHeight="1">
      <c r="A327" s="37"/>
      <c r="B327" s="38"/>
      <c r="C327" s="176" t="s">
        <v>419</v>
      </c>
      <c r="D327" s="176" t="s">
        <v>122</v>
      </c>
      <c r="E327" s="177" t="s">
        <v>420</v>
      </c>
      <c r="F327" s="178" t="s">
        <v>421</v>
      </c>
      <c r="G327" s="179" t="s">
        <v>183</v>
      </c>
      <c r="H327" s="180">
        <v>140</v>
      </c>
      <c r="I327" s="181"/>
      <c r="J327" s="182">
        <f>ROUND(I327*H327,2)</f>
        <v>0</v>
      </c>
      <c r="K327" s="178" t="s">
        <v>299</v>
      </c>
      <c r="L327" s="42"/>
      <c r="M327" s="183" t="s">
        <v>19</v>
      </c>
      <c r="N327" s="184" t="s">
        <v>40</v>
      </c>
      <c r="O327" s="67"/>
      <c r="P327" s="185">
        <f>O327*H327</f>
        <v>0</v>
      </c>
      <c r="Q327" s="185">
        <v>0</v>
      </c>
      <c r="R327" s="185">
        <f>Q327*H327</f>
        <v>0</v>
      </c>
      <c r="S327" s="185">
        <v>0</v>
      </c>
      <c r="T327" s="186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7" t="s">
        <v>218</v>
      </c>
      <c r="AT327" s="187" t="s">
        <v>122</v>
      </c>
      <c r="AU327" s="187" t="s">
        <v>79</v>
      </c>
      <c r="AY327" s="20" t="s">
        <v>117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20" t="s">
        <v>77</v>
      </c>
      <c r="BK327" s="188">
        <f>ROUND(I327*H327,2)</f>
        <v>0</v>
      </c>
      <c r="BL327" s="20" t="s">
        <v>218</v>
      </c>
      <c r="BM327" s="187" t="s">
        <v>422</v>
      </c>
    </row>
    <row r="328" spans="1:65" s="2" customFormat="1" ht="11.25">
      <c r="A328" s="37"/>
      <c r="B328" s="38"/>
      <c r="C328" s="39"/>
      <c r="D328" s="189" t="s">
        <v>130</v>
      </c>
      <c r="E328" s="39"/>
      <c r="F328" s="190" t="s">
        <v>423</v>
      </c>
      <c r="G328" s="39"/>
      <c r="H328" s="39"/>
      <c r="I328" s="191"/>
      <c r="J328" s="39"/>
      <c r="K328" s="39"/>
      <c r="L328" s="42"/>
      <c r="M328" s="192"/>
      <c r="N328" s="193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130</v>
      </c>
      <c r="AU328" s="20" t="s">
        <v>79</v>
      </c>
    </row>
    <row r="329" spans="1:65" s="13" customFormat="1" ht="11.25">
      <c r="B329" s="196"/>
      <c r="C329" s="197"/>
      <c r="D329" s="189" t="s">
        <v>134</v>
      </c>
      <c r="E329" s="198" t="s">
        <v>19</v>
      </c>
      <c r="F329" s="199" t="s">
        <v>424</v>
      </c>
      <c r="G329" s="197"/>
      <c r="H329" s="200">
        <v>140</v>
      </c>
      <c r="I329" s="201"/>
      <c r="J329" s="197"/>
      <c r="K329" s="197"/>
      <c r="L329" s="202"/>
      <c r="M329" s="203"/>
      <c r="N329" s="204"/>
      <c r="O329" s="204"/>
      <c r="P329" s="204"/>
      <c r="Q329" s="204"/>
      <c r="R329" s="204"/>
      <c r="S329" s="204"/>
      <c r="T329" s="205"/>
      <c r="AT329" s="206" t="s">
        <v>134</v>
      </c>
      <c r="AU329" s="206" t="s">
        <v>79</v>
      </c>
      <c r="AV329" s="13" t="s">
        <v>79</v>
      </c>
      <c r="AW329" s="13" t="s">
        <v>31</v>
      </c>
      <c r="AX329" s="13" t="s">
        <v>69</v>
      </c>
      <c r="AY329" s="206" t="s">
        <v>117</v>
      </c>
    </row>
    <row r="330" spans="1:65" s="14" customFormat="1" ht="11.25">
      <c r="B330" s="207"/>
      <c r="C330" s="208"/>
      <c r="D330" s="189" t="s">
        <v>134</v>
      </c>
      <c r="E330" s="209" t="s">
        <v>19</v>
      </c>
      <c r="F330" s="210" t="s">
        <v>135</v>
      </c>
      <c r="G330" s="208"/>
      <c r="H330" s="211">
        <v>140</v>
      </c>
      <c r="I330" s="212"/>
      <c r="J330" s="208"/>
      <c r="K330" s="208"/>
      <c r="L330" s="213"/>
      <c r="M330" s="214"/>
      <c r="N330" s="215"/>
      <c r="O330" s="215"/>
      <c r="P330" s="215"/>
      <c r="Q330" s="215"/>
      <c r="R330" s="215"/>
      <c r="S330" s="215"/>
      <c r="T330" s="216"/>
      <c r="AT330" s="217" t="s">
        <v>134</v>
      </c>
      <c r="AU330" s="217" t="s">
        <v>79</v>
      </c>
      <c r="AV330" s="14" t="s">
        <v>128</v>
      </c>
      <c r="AW330" s="14" t="s">
        <v>31</v>
      </c>
      <c r="AX330" s="14" t="s">
        <v>77</v>
      </c>
      <c r="AY330" s="217" t="s">
        <v>117</v>
      </c>
    </row>
    <row r="331" spans="1:65" s="2" customFormat="1" ht="16.5" customHeight="1">
      <c r="A331" s="37"/>
      <c r="B331" s="38"/>
      <c r="C331" s="176" t="s">
        <v>425</v>
      </c>
      <c r="D331" s="176" t="s">
        <v>122</v>
      </c>
      <c r="E331" s="177" t="s">
        <v>426</v>
      </c>
      <c r="F331" s="178" t="s">
        <v>427</v>
      </c>
      <c r="G331" s="179" t="s">
        <v>183</v>
      </c>
      <c r="H331" s="180">
        <v>280</v>
      </c>
      <c r="I331" s="181"/>
      <c r="J331" s="182">
        <f>ROUND(I331*H331,2)</f>
        <v>0</v>
      </c>
      <c r="K331" s="178" t="s">
        <v>126</v>
      </c>
      <c r="L331" s="42"/>
      <c r="M331" s="183" t="s">
        <v>19</v>
      </c>
      <c r="N331" s="184" t="s">
        <v>40</v>
      </c>
      <c r="O331" s="67"/>
      <c r="P331" s="185">
        <f>O331*H331</f>
        <v>0</v>
      </c>
      <c r="Q331" s="185">
        <v>0</v>
      </c>
      <c r="R331" s="185">
        <f>Q331*H331</f>
        <v>0</v>
      </c>
      <c r="S331" s="185">
        <v>1.91E-3</v>
      </c>
      <c r="T331" s="186">
        <f>S331*H331</f>
        <v>0.53480000000000005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87" t="s">
        <v>218</v>
      </c>
      <c r="AT331" s="187" t="s">
        <v>122</v>
      </c>
      <c r="AU331" s="187" t="s">
        <v>79</v>
      </c>
      <c r="AY331" s="20" t="s">
        <v>117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20" t="s">
        <v>77</v>
      </c>
      <c r="BK331" s="188">
        <f>ROUND(I331*H331,2)</f>
        <v>0</v>
      </c>
      <c r="BL331" s="20" t="s">
        <v>218</v>
      </c>
      <c r="BM331" s="187" t="s">
        <v>428</v>
      </c>
    </row>
    <row r="332" spans="1:65" s="2" customFormat="1" ht="11.25">
      <c r="A332" s="37"/>
      <c r="B332" s="38"/>
      <c r="C332" s="39"/>
      <c r="D332" s="189" t="s">
        <v>130</v>
      </c>
      <c r="E332" s="39"/>
      <c r="F332" s="190" t="s">
        <v>429</v>
      </c>
      <c r="G332" s="39"/>
      <c r="H332" s="39"/>
      <c r="I332" s="191"/>
      <c r="J332" s="39"/>
      <c r="K332" s="39"/>
      <c r="L332" s="42"/>
      <c r="M332" s="192"/>
      <c r="N332" s="193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130</v>
      </c>
      <c r="AU332" s="20" t="s">
        <v>79</v>
      </c>
    </row>
    <row r="333" spans="1:65" s="2" customFormat="1" ht="11.25">
      <c r="A333" s="37"/>
      <c r="B333" s="38"/>
      <c r="C333" s="39"/>
      <c r="D333" s="194" t="s">
        <v>132</v>
      </c>
      <c r="E333" s="39"/>
      <c r="F333" s="195" t="s">
        <v>430</v>
      </c>
      <c r="G333" s="39"/>
      <c r="H333" s="39"/>
      <c r="I333" s="191"/>
      <c r="J333" s="39"/>
      <c r="K333" s="39"/>
      <c r="L333" s="42"/>
      <c r="M333" s="192"/>
      <c r="N333" s="193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132</v>
      </c>
      <c r="AU333" s="20" t="s">
        <v>79</v>
      </c>
    </row>
    <row r="334" spans="1:65" s="13" customFormat="1" ht="11.25">
      <c r="B334" s="196"/>
      <c r="C334" s="197"/>
      <c r="D334" s="189" t="s">
        <v>134</v>
      </c>
      <c r="E334" s="198" t="s">
        <v>19</v>
      </c>
      <c r="F334" s="199" t="s">
        <v>431</v>
      </c>
      <c r="G334" s="197"/>
      <c r="H334" s="200">
        <v>140</v>
      </c>
      <c r="I334" s="201"/>
      <c r="J334" s="197"/>
      <c r="K334" s="197"/>
      <c r="L334" s="202"/>
      <c r="M334" s="203"/>
      <c r="N334" s="204"/>
      <c r="O334" s="204"/>
      <c r="P334" s="204"/>
      <c r="Q334" s="204"/>
      <c r="R334" s="204"/>
      <c r="S334" s="204"/>
      <c r="T334" s="205"/>
      <c r="AT334" s="206" t="s">
        <v>134</v>
      </c>
      <c r="AU334" s="206" t="s">
        <v>79</v>
      </c>
      <c r="AV334" s="13" t="s">
        <v>79</v>
      </c>
      <c r="AW334" s="13" t="s">
        <v>31</v>
      </c>
      <c r="AX334" s="13" t="s">
        <v>69</v>
      </c>
      <c r="AY334" s="206" t="s">
        <v>117</v>
      </c>
    </row>
    <row r="335" spans="1:65" s="14" customFormat="1" ht="11.25">
      <c r="B335" s="207"/>
      <c r="C335" s="208"/>
      <c r="D335" s="189" t="s">
        <v>134</v>
      </c>
      <c r="E335" s="209" t="s">
        <v>19</v>
      </c>
      <c r="F335" s="210" t="s">
        <v>135</v>
      </c>
      <c r="G335" s="208"/>
      <c r="H335" s="211">
        <v>140</v>
      </c>
      <c r="I335" s="212"/>
      <c r="J335" s="208"/>
      <c r="K335" s="208"/>
      <c r="L335" s="213"/>
      <c r="M335" s="214"/>
      <c r="N335" s="215"/>
      <c r="O335" s="215"/>
      <c r="P335" s="215"/>
      <c r="Q335" s="215"/>
      <c r="R335" s="215"/>
      <c r="S335" s="215"/>
      <c r="T335" s="216"/>
      <c r="AT335" s="217" t="s">
        <v>134</v>
      </c>
      <c r="AU335" s="217" t="s">
        <v>79</v>
      </c>
      <c r="AV335" s="14" t="s">
        <v>128</v>
      </c>
      <c r="AW335" s="14" t="s">
        <v>31</v>
      </c>
      <c r="AX335" s="14" t="s">
        <v>69</v>
      </c>
      <c r="AY335" s="217" t="s">
        <v>117</v>
      </c>
    </row>
    <row r="336" spans="1:65" s="13" customFormat="1" ht="11.25">
      <c r="B336" s="196"/>
      <c r="C336" s="197"/>
      <c r="D336" s="189" t="s">
        <v>134</v>
      </c>
      <c r="E336" s="198" t="s">
        <v>19</v>
      </c>
      <c r="F336" s="199" t="s">
        <v>424</v>
      </c>
      <c r="G336" s="197"/>
      <c r="H336" s="200">
        <v>140</v>
      </c>
      <c r="I336" s="201"/>
      <c r="J336" s="197"/>
      <c r="K336" s="197"/>
      <c r="L336" s="202"/>
      <c r="M336" s="203"/>
      <c r="N336" s="204"/>
      <c r="O336" s="204"/>
      <c r="P336" s="204"/>
      <c r="Q336" s="204"/>
      <c r="R336" s="204"/>
      <c r="S336" s="204"/>
      <c r="T336" s="205"/>
      <c r="AT336" s="206" t="s">
        <v>134</v>
      </c>
      <c r="AU336" s="206" t="s">
        <v>79</v>
      </c>
      <c r="AV336" s="13" t="s">
        <v>79</v>
      </c>
      <c r="AW336" s="13" t="s">
        <v>31</v>
      </c>
      <c r="AX336" s="13" t="s">
        <v>69</v>
      </c>
      <c r="AY336" s="206" t="s">
        <v>117</v>
      </c>
    </row>
    <row r="337" spans="1:65" s="14" customFormat="1" ht="11.25">
      <c r="B337" s="207"/>
      <c r="C337" s="208"/>
      <c r="D337" s="189" t="s">
        <v>134</v>
      </c>
      <c r="E337" s="209" t="s">
        <v>19</v>
      </c>
      <c r="F337" s="210" t="s">
        <v>135</v>
      </c>
      <c r="G337" s="208"/>
      <c r="H337" s="211">
        <v>140</v>
      </c>
      <c r="I337" s="212"/>
      <c r="J337" s="208"/>
      <c r="K337" s="208"/>
      <c r="L337" s="213"/>
      <c r="M337" s="214"/>
      <c r="N337" s="215"/>
      <c r="O337" s="215"/>
      <c r="P337" s="215"/>
      <c r="Q337" s="215"/>
      <c r="R337" s="215"/>
      <c r="S337" s="215"/>
      <c r="T337" s="216"/>
      <c r="AT337" s="217" t="s">
        <v>134</v>
      </c>
      <c r="AU337" s="217" t="s">
        <v>79</v>
      </c>
      <c r="AV337" s="14" t="s">
        <v>128</v>
      </c>
      <c r="AW337" s="14" t="s">
        <v>31</v>
      </c>
      <c r="AX337" s="14" t="s">
        <v>69</v>
      </c>
      <c r="AY337" s="217" t="s">
        <v>117</v>
      </c>
    </row>
    <row r="338" spans="1:65" s="16" customFormat="1" ht="11.25">
      <c r="B338" s="228"/>
      <c r="C338" s="229"/>
      <c r="D338" s="189" t="s">
        <v>134</v>
      </c>
      <c r="E338" s="230" t="s">
        <v>19</v>
      </c>
      <c r="F338" s="231" t="s">
        <v>203</v>
      </c>
      <c r="G338" s="229"/>
      <c r="H338" s="232">
        <v>280</v>
      </c>
      <c r="I338" s="233"/>
      <c r="J338" s="229"/>
      <c r="K338" s="229"/>
      <c r="L338" s="234"/>
      <c r="M338" s="235"/>
      <c r="N338" s="236"/>
      <c r="O338" s="236"/>
      <c r="P338" s="236"/>
      <c r="Q338" s="236"/>
      <c r="R338" s="236"/>
      <c r="S338" s="236"/>
      <c r="T338" s="237"/>
      <c r="AT338" s="238" t="s">
        <v>134</v>
      </c>
      <c r="AU338" s="238" t="s">
        <v>79</v>
      </c>
      <c r="AV338" s="16" t="s">
        <v>127</v>
      </c>
      <c r="AW338" s="16" t="s">
        <v>31</v>
      </c>
      <c r="AX338" s="16" t="s">
        <v>77</v>
      </c>
      <c r="AY338" s="238" t="s">
        <v>117</v>
      </c>
    </row>
    <row r="339" spans="1:65" s="2" customFormat="1" ht="21.75" customHeight="1">
      <c r="A339" s="37"/>
      <c r="B339" s="38"/>
      <c r="C339" s="176" t="s">
        <v>432</v>
      </c>
      <c r="D339" s="176" t="s">
        <v>122</v>
      </c>
      <c r="E339" s="177" t="s">
        <v>433</v>
      </c>
      <c r="F339" s="178" t="s">
        <v>434</v>
      </c>
      <c r="G339" s="179" t="s">
        <v>183</v>
      </c>
      <c r="H339" s="180">
        <v>140</v>
      </c>
      <c r="I339" s="181"/>
      <c r="J339" s="182">
        <f>ROUND(I339*H339,2)</f>
        <v>0</v>
      </c>
      <c r="K339" s="178" t="s">
        <v>126</v>
      </c>
      <c r="L339" s="42"/>
      <c r="M339" s="183" t="s">
        <v>19</v>
      </c>
      <c r="N339" s="184" t="s">
        <v>40</v>
      </c>
      <c r="O339" s="67"/>
      <c r="P339" s="185">
        <f>O339*H339</f>
        <v>0</v>
      </c>
      <c r="Q339" s="185">
        <v>2.66E-3</v>
      </c>
      <c r="R339" s="185">
        <f>Q339*H339</f>
        <v>0.37240000000000001</v>
      </c>
      <c r="S339" s="185">
        <v>0</v>
      </c>
      <c r="T339" s="18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7" t="s">
        <v>218</v>
      </c>
      <c r="AT339" s="187" t="s">
        <v>122</v>
      </c>
      <c r="AU339" s="187" t="s">
        <v>79</v>
      </c>
      <c r="AY339" s="20" t="s">
        <v>117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20" t="s">
        <v>77</v>
      </c>
      <c r="BK339" s="188">
        <f>ROUND(I339*H339,2)</f>
        <v>0</v>
      </c>
      <c r="BL339" s="20" t="s">
        <v>218</v>
      </c>
      <c r="BM339" s="187" t="s">
        <v>435</v>
      </c>
    </row>
    <row r="340" spans="1:65" s="2" customFormat="1" ht="11.25">
      <c r="A340" s="37"/>
      <c r="B340" s="38"/>
      <c r="C340" s="39"/>
      <c r="D340" s="189" t="s">
        <v>130</v>
      </c>
      <c r="E340" s="39"/>
      <c r="F340" s="190" t="s">
        <v>436</v>
      </c>
      <c r="G340" s="39"/>
      <c r="H340" s="39"/>
      <c r="I340" s="191"/>
      <c r="J340" s="39"/>
      <c r="K340" s="39"/>
      <c r="L340" s="42"/>
      <c r="M340" s="192"/>
      <c r="N340" s="193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130</v>
      </c>
      <c r="AU340" s="20" t="s">
        <v>79</v>
      </c>
    </row>
    <row r="341" spans="1:65" s="2" customFormat="1" ht="11.25">
      <c r="A341" s="37"/>
      <c r="B341" s="38"/>
      <c r="C341" s="39"/>
      <c r="D341" s="194" t="s">
        <v>132</v>
      </c>
      <c r="E341" s="39"/>
      <c r="F341" s="195" t="s">
        <v>437</v>
      </c>
      <c r="G341" s="39"/>
      <c r="H341" s="39"/>
      <c r="I341" s="191"/>
      <c r="J341" s="39"/>
      <c r="K341" s="39"/>
      <c r="L341" s="42"/>
      <c r="M341" s="192"/>
      <c r="N341" s="193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132</v>
      </c>
      <c r="AU341" s="20" t="s">
        <v>79</v>
      </c>
    </row>
    <row r="342" spans="1:65" s="15" customFormat="1" ht="11.25">
      <c r="B342" s="218"/>
      <c r="C342" s="219"/>
      <c r="D342" s="189" t="s">
        <v>134</v>
      </c>
      <c r="E342" s="220" t="s">
        <v>19</v>
      </c>
      <c r="F342" s="221" t="s">
        <v>438</v>
      </c>
      <c r="G342" s="219"/>
      <c r="H342" s="220" t="s">
        <v>19</v>
      </c>
      <c r="I342" s="222"/>
      <c r="J342" s="219"/>
      <c r="K342" s="219"/>
      <c r="L342" s="223"/>
      <c r="M342" s="224"/>
      <c r="N342" s="225"/>
      <c r="O342" s="225"/>
      <c r="P342" s="225"/>
      <c r="Q342" s="225"/>
      <c r="R342" s="225"/>
      <c r="S342" s="225"/>
      <c r="T342" s="226"/>
      <c r="AT342" s="227" t="s">
        <v>134</v>
      </c>
      <c r="AU342" s="227" t="s">
        <v>79</v>
      </c>
      <c r="AV342" s="15" t="s">
        <v>77</v>
      </c>
      <c r="AW342" s="15" t="s">
        <v>31</v>
      </c>
      <c r="AX342" s="15" t="s">
        <v>69</v>
      </c>
      <c r="AY342" s="227" t="s">
        <v>117</v>
      </c>
    </row>
    <row r="343" spans="1:65" s="13" customFormat="1" ht="11.25">
      <c r="B343" s="196"/>
      <c r="C343" s="197"/>
      <c r="D343" s="189" t="s">
        <v>134</v>
      </c>
      <c r="E343" s="198" t="s">
        <v>19</v>
      </c>
      <c r="F343" s="199" t="s">
        <v>431</v>
      </c>
      <c r="G343" s="197"/>
      <c r="H343" s="200">
        <v>140</v>
      </c>
      <c r="I343" s="201"/>
      <c r="J343" s="197"/>
      <c r="K343" s="197"/>
      <c r="L343" s="202"/>
      <c r="M343" s="203"/>
      <c r="N343" s="204"/>
      <c r="O343" s="204"/>
      <c r="P343" s="204"/>
      <c r="Q343" s="204"/>
      <c r="R343" s="204"/>
      <c r="S343" s="204"/>
      <c r="T343" s="205"/>
      <c r="AT343" s="206" t="s">
        <v>134</v>
      </c>
      <c r="AU343" s="206" t="s">
        <v>79</v>
      </c>
      <c r="AV343" s="13" t="s">
        <v>79</v>
      </c>
      <c r="AW343" s="13" t="s">
        <v>31</v>
      </c>
      <c r="AX343" s="13" t="s">
        <v>69</v>
      </c>
      <c r="AY343" s="206" t="s">
        <v>117</v>
      </c>
    </row>
    <row r="344" spans="1:65" s="14" customFormat="1" ht="11.25">
      <c r="B344" s="207"/>
      <c r="C344" s="208"/>
      <c r="D344" s="189" t="s">
        <v>134</v>
      </c>
      <c r="E344" s="209" t="s">
        <v>19</v>
      </c>
      <c r="F344" s="210" t="s">
        <v>135</v>
      </c>
      <c r="G344" s="208"/>
      <c r="H344" s="211">
        <v>140</v>
      </c>
      <c r="I344" s="212"/>
      <c r="J344" s="208"/>
      <c r="K344" s="208"/>
      <c r="L344" s="213"/>
      <c r="M344" s="214"/>
      <c r="N344" s="215"/>
      <c r="O344" s="215"/>
      <c r="P344" s="215"/>
      <c r="Q344" s="215"/>
      <c r="R344" s="215"/>
      <c r="S344" s="215"/>
      <c r="T344" s="216"/>
      <c r="AT344" s="217" t="s">
        <v>134</v>
      </c>
      <c r="AU344" s="217" t="s">
        <v>79</v>
      </c>
      <c r="AV344" s="14" t="s">
        <v>128</v>
      </c>
      <c r="AW344" s="14" t="s">
        <v>31</v>
      </c>
      <c r="AX344" s="14" t="s">
        <v>77</v>
      </c>
      <c r="AY344" s="217" t="s">
        <v>117</v>
      </c>
    </row>
    <row r="345" spans="1:65" s="2" customFormat="1" ht="16.5" customHeight="1">
      <c r="A345" s="37"/>
      <c r="B345" s="38"/>
      <c r="C345" s="176" t="s">
        <v>439</v>
      </c>
      <c r="D345" s="176" t="s">
        <v>122</v>
      </c>
      <c r="E345" s="177" t="s">
        <v>440</v>
      </c>
      <c r="F345" s="178" t="s">
        <v>441</v>
      </c>
      <c r="G345" s="179" t="s">
        <v>385</v>
      </c>
      <c r="H345" s="249"/>
      <c r="I345" s="181"/>
      <c r="J345" s="182">
        <f>ROUND(I345*H345,2)</f>
        <v>0</v>
      </c>
      <c r="K345" s="178" t="s">
        <v>126</v>
      </c>
      <c r="L345" s="42"/>
      <c r="M345" s="183" t="s">
        <v>19</v>
      </c>
      <c r="N345" s="184" t="s">
        <v>40</v>
      </c>
      <c r="O345" s="67"/>
      <c r="P345" s="185">
        <f>O345*H345</f>
        <v>0</v>
      </c>
      <c r="Q345" s="185">
        <v>0</v>
      </c>
      <c r="R345" s="185">
        <f>Q345*H345</f>
        <v>0</v>
      </c>
      <c r="S345" s="185">
        <v>0</v>
      </c>
      <c r="T345" s="186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7" t="s">
        <v>218</v>
      </c>
      <c r="AT345" s="187" t="s">
        <v>122</v>
      </c>
      <c r="AU345" s="187" t="s">
        <v>79</v>
      </c>
      <c r="AY345" s="20" t="s">
        <v>117</v>
      </c>
      <c r="BE345" s="188">
        <f>IF(N345="základní",J345,0)</f>
        <v>0</v>
      </c>
      <c r="BF345" s="188">
        <f>IF(N345="snížená",J345,0)</f>
        <v>0</v>
      </c>
      <c r="BG345" s="188">
        <f>IF(N345="zákl. přenesená",J345,0)</f>
        <v>0</v>
      </c>
      <c r="BH345" s="188">
        <f>IF(N345="sníž. přenesená",J345,0)</f>
        <v>0</v>
      </c>
      <c r="BI345" s="188">
        <f>IF(N345="nulová",J345,0)</f>
        <v>0</v>
      </c>
      <c r="BJ345" s="20" t="s">
        <v>77</v>
      </c>
      <c r="BK345" s="188">
        <f>ROUND(I345*H345,2)</f>
        <v>0</v>
      </c>
      <c r="BL345" s="20" t="s">
        <v>218</v>
      </c>
      <c r="BM345" s="187" t="s">
        <v>442</v>
      </c>
    </row>
    <row r="346" spans="1:65" s="2" customFormat="1" ht="19.5">
      <c r="A346" s="37"/>
      <c r="B346" s="38"/>
      <c r="C346" s="39"/>
      <c r="D346" s="189" t="s">
        <v>130</v>
      </c>
      <c r="E346" s="39"/>
      <c r="F346" s="190" t="s">
        <v>443</v>
      </c>
      <c r="G346" s="39"/>
      <c r="H346" s="39"/>
      <c r="I346" s="191"/>
      <c r="J346" s="39"/>
      <c r="K346" s="39"/>
      <c r="L346" s="42"/>
      <c r="M346" s="192"/>
      <c r="N346" s="193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130</v>
      </c>
      <c r="AU346" s="20" t="s">
        <v>79</v>
      </c>
    </row>
    <row r="347" spans="1:65" s="2" customFormat="1" ht="11.25">
      <c r="A347" s="37"/>
      <c r="B347" s="38"/>
      <c r="C347" s="39"/>
      <c r="D347" s="194" t="s">
        <v>132</v>
      </c>
      <c r="E347" s="39"/>
      <c r="F347" s="195" t="s">
        <v>444</v>
      </c>
      <c r="G347" s="39"/>
      <c r="H347" s="39"/>
      <c r="I347" s="191"/>
      <c r="J347" s="39"/>
      <c r="K347" s="39"/>
      <c r="L347" s="42"/>
      <c r="M347" s="192"/>
      <c r="N347" s="193"/>
      <c r="O347" s="67"/>
      <c r="P347" s="67"/>
      <c r="Q347" s="67"/>
      <c r="R347" s="67"/>
      <c r="S347" s="67"/>
      <c r="T347" s="68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20" t="s">
        <v>132</v>
      </c>
      <c r="AU347" s="20" t="s">
        <v>79</v>
      </c>
    </row>
    <row r="348" spans="1:65" s="12" customFormat="1" ht="25.9" customHeight="1">
      <c r="B348" s="160"/>
      <c r="C348" s="161"/>
      <c r="D348" s="162" t="s">
        <v>68</v>
      </c>
      <c r="E348" s="163" t="s">
        <v>445</v>
      </c>
      <c r="F348" s="163" t="s">
        <v>446</v>
      </c>
      <c r="G348" s="161"/>
      <c r="H348" s="161"/>
      <c r="I348" s="164"/>
      <c r="J348" s="165">
        <f>BK348</f>
        <v>0</v>
      </c>
      <c r="K348" s="161"/>
      <c r="L348" s="166"/>
      <c r="M348" s="167"/>
      <c r="N348" s="168"/>
      <c r="O348" s="168"/>
      <c r="P348" s="169">
        <f>SUM(P349:P381)</f>
        <v>0</v>
      </c>
      <c r="Q348" s="168"/>
      <c r="R348" s="169">
        <f>SUM(R349:R381)</f>
        <v>0</v>
      </c>
      <c r="S348" s="168"/>
      <c r="T348" s="170">
        <f>SUM(T349:T381)</f>
        <v>1.125</v>
      </c>
      <c r="AR348" s="171" t="s">
        <v>127</v>
      </c>
      <c r="AT348" s="172" t="s">
        <v>68</v>
      </c>
      <c r="AU348" s="172" t="s">
        <v>69</v>
      </c>
      <c r="AY348" s="171" t="s">
        <v>117</v>
      </c>
      <c r="BK348" s="173">
        <f>SUM(BK349:BK381)</f>
        <v>0</v>
      </c>
    </row>
    <row r="349" spans="1:65" s="2" customFormat="1" ht="16.5" customHeight="1">
      <c r="A349" s="37"/>
      <c r="B349" s="38"/>
      <c r="C349" s="176" t="s">
        <v>447</v>
      </c>
      <c r="D349" s="176" t="s">
        <v>122</v>
      </c>
      <c r="E349" s="177" t="s">
        <v>448</v>
      </c>
      <c r="F349" s="178" t="s">
        <v>449</v>
      </c>
      <c r="G349" s="179" t="s">
        <v>450</v>
      </c>
      <c r="H349" s="180">
        <v>75</v>
      </c>
      <c r="I349" s="181"/>
      <c r="J349" s="182">
        <f>ROUND(I349*H349,2)</f>
        <v>0</v>
      </c>
      <c r="K349" s="178" t="s">
        <v>126</v>
      </c>
      <c r="L349" s="42"/>
      <c r="M349" s="183" t="s">
        <v>19</v>
      </c>
      <c r="N349" s="184" t="s">
        <v>40</v>
      </c>
      <c r="O349" s="67"/>
      <c r="P349" s="185">
        <f>O349*H349</f>
        <v>0</v>
      </c>
      <c r="Q349" s="185">
        <v>0</v>
      </c>
      <c r="R349" s="185">
        <f>Q349*H349</f>
        <v>0</v>
      </c>
      <c r="S349" s="185">
        <v>1.4999999999999999E-2</v>
      </c>
      <c r="T349" s="186">
        <f>S349*H349</f>
        <v>1.125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7" t="s">
        <v>451</v>
      </c>
      <c r="AT349" s="187" t="s">
        <v>122</v>
      </c>
      <c r="AU349" s="187" t="s">
        <v>77</v>
      </c>
      <c r="AY349" s="20" t="s">
        <v>117</v>
      </c>
      <c r="BE349" s="188">
        <f>IF(N349="základní",J349,0)</f>
        <v>0</v>
      </c>
      <c r="BF349" s="188">
        <f>IF(N349="snížená",J349,0)</f>
        <v>0</v>
      </c>
      <c r="BG349" s="188">
        <f>IF(N349="zákl. přenesená",J349,0)</f>
        <v>0</v>
      </c>
      <c r="BH349" s="188">
        <f>IF(N349="sníž. přenesená",J349,0)</f>
        <v>0</v>
      </c>
      <c r="BI349" s="188">
        <f>IF(N349="nulová",J349,0)</f>
        <v>0</v>
      </c>
      <c r="BJ349" s="20" t="s">
        <v>77</v>
      </c>
      <c r="BK349" s="188">
        <f>ROUND(I349*H349,2)</f>
        <v>0</v>
      </c>
      <c r="BL349" s="20" t="s">
        <v>451</v>
      </c>
      <c r="BM349" s="187" t="s">
        <v>452</v>
      </c>
    </row>
    <row r="350" spans="1:65" s="2" customFormat="1" ht="11.25">
      <c r="A350" s="37"/>
      <c r="B350" s="38"/>
      <c r="C350" s="39"/>
      <c r="D350" s="189" t="s">
        <v>130</v>
      </c>
      <c r="E350" s="39"/>
      <c r="F350" s="190" t="s">
        <v>453</v>
      </c>
      <c r="G350" s="39"/>
      <c r="H350" s="39"/>
      <c r="I350" s="191"/>
      <c r="J350" s="39"/>
      <c r="K350" s="39"/>
      <c r="L350" s="42"/>
      <c r="M350" s="192"/>
      <c r="N350" s="193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20" t="s">
        <v>130</v>
      </c>
      <c r="AU350" s="20" t="s">
        <v>77</v>
      </c>
    </row>
    <row r="351" spans="1:65" s="2" customFormat="1" ht="11.25">
      <c r="A351" s="37"/>
      <c r="B351" s="38"/>
      <c r="C351" s="39"/>
      <c r="D351" s="194" t="s">
        <v>132</v>
      </c>
      <c r="E351" s="39"/>
      <c r="F351" s="195" t="s">
        <v>454</v>
      </c>
      <c r="G351" s="39"/>
      <c r="H351" s="39"/>
      <c r="I351" s="191"/>
      <c r="J351" s="39"/>
      <c r="K351" s="39"/>
      <c r="L351" s="42"/>
      <c r="M351" s="192"/>
      <c r="N351" s="193"/>
      <c r="O351" s="67"/>
      <c r="P351" s="67"/>
      <c r="Q351" s="67"/>
      <c r="R351" s="67"/>
      <c r="S351" s="67"/>
      <c r="T351" s="68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20" t="s">
        <v>132</v>
      </c>
      <c r="AU351" s="20" t="s">
        <v>77</v>
      </c>
    </row>
    <row r="352" spans="1:65" s="15" customFormat="1" ht="11.25">
      <c r="B352" s="218"/>
      <c r="C352" s="219"/>
      <c r="D352" s="189" t="s">
        <v>134</v>
      </c>
      <c r="E352" s="220" t="s">
        <v>19</v>
      </c>
      <c r="F352" s="221" t="s">
        <v>455</v>
      </c>
      <c r="G352" s="219"/>
      <c r="H352" s="220" t="s">
        <v>19</v>
      </c>
      <c r="I352" s="222"/>
      <c r="J352" s="219"/>
      <c r="K352" s="219"/>
      <c r="L352" s="223"/>
      <c r="M352" s="224"/>
      <c r="N352" s="225"/>
      <c r="O352" s="225"/>
      <c r="P352" s="225"/>
      <c r="Q352" s="225"/>
      <c r="R352" s="225"/>
      <c r="S352" s="225"/>
      <c r="T352" s="226"/>
      <c r="AT352" s="227" t="s">
        <v>134</v>
      </c>
      <c r="AU352" s="227" t="s">
        <v>77</v>
      </c>
      <c r="AV352" s="15" t="s">
        <v>77</v>
      </c>
      <c r="AW352" s="15" t="s">
        <v>31</v>
      </c>
      <c r="AX352" s="15" t="s">
        <v>69</v>
      </c>
      <c r="AY352" s="227" t="s">
        <v>117</v>
      </c>
    </row>
    <row r="353" spans="1:65" s="15" customFormat="1" ht="11.25">
      <c r="B353" s="218"/>
      <c r="C353" s="219"/>
      <c r="D353" s="189" t="s">
        <v>134</v>
      </c>
      <c r="E353" s="220" t="s">
        <v>19</v>
      </c>
      <c r="F353" s="221" t="s">
        <v>456</v>
      </c>
      <c r="G353" s="219"/>
      <c r="H353" s="220" t="s">
        <v>19</v>
      </c>
      <c r="I353" s="222"/>
      <c r="J353" s="219"/>
      <c r="K353" s="219"/>
      <c r="L353" s="223"/>
      <c r="M353" s="224"/>
      <c r="N353" s="225"/>
      <c r="O353" s="225"/>
      <c r="P353" s="225"/>
      <c r="Q353" s="225"/>
      <c r="R353" s="225"/>
      <c r="S353" s="225"/>
      <c r="T353" s="226"/>
      <c r="AT353" s="227" t="s">
        <v>134</v>
      </c>
      <c r="AU353" s="227" t="s">
        <v>77</v>
      </c>
      <c r="AV353" s="15" t="s">
        <v>77</v>
      </c>
      <c r="AW353" s="15" t="s">
        <v>31</v>
      </c>
      <c r="AX353" s="15" t="s">
        <v>69</v>
      </c>
      <c r="AY353" s="227" t="s">
        <v>117</v>
      </c>
    </row>
    <row r="354" spans="1:65" s="13" customFormat="1" ht="11.25">
      <c r="B354" s="196"/>
      <c r="C354" s="197"/>
      <c r="D354" s="189" t="s">
        <v>134</v>
      </c>
      <c r="E354" s="198" t="s">
        <v>19</v>
      </c>
      <c r="F354" s="199" t="s">
        <v>457</v>
      </c>
      <c r="G354" s="197"/>
      <c r="H354" s="200">
        <v>75</v>
      </c>
      <c r="I354" s="201"/>
      <c r="J354" s="197"/>
      <c r="K354" s="197"/>
      <c r="L354" s="202"/>
      <c r="M354" s="203"/>
      <c r="N354" s="204"/>
      <c r="O354" s="204"/>
      <c r="P354" s="204"/>
      <c r="Q354" s="204"/>
      <c r="R354" s="204"/>
      <c r="S354" s="204"/>
      <c r="T354" s="205"/>
      <c r="AT354" s="206" t="s">
        <v>134</v>
      </c>
      <c r="AU354" s="206" t="s">
        <v>77</v>
      </c>
      <c r="AV354" s="13" t="s">
        <v>79</v>
      </c>
      <c r="AW354" s="13" t="s">
        <v>31</v>
      </c>
      <c r="AX354" s="13" t="s">
        <v>69</v>
      </c>
      <c r="AY354" s="206" t="s">
        <v>117</v>
      </c>
    </row>
    <row r="355" spans="1:65" s="14" customFormat="1" ht="11.25">
      <c r="B355" s="207"/>
      <c r="C355" s="208"/>
      <c r="D355" s="189" t="s">
        <v>134</v>
      </c>
      <c r="E355" s="209" t="s">
        <v>19</v>
      </c>
      <c r="F355" s="210" t="s">
        <v>135</v>
      </c>
      <c r="G355" s="208"/>
      <c r="H355" s="211">
        <v>75</v>
      </c>
      <c r="I355" s="212"/>
      <c r="J355" s="208"/>
      <c r="K355" s="208"/>
      <c r="L355" s="213"/>
      <c r="M355" s="214"/>
      <c r="N355" s="215"/>
      <c r="O355" s="215"/>
      <c r="P355" s="215"/>
      <c r="Q355" s="215"/>
      <c r="R355" s="215"/>
      <c r="S355" s="215"/>
      <c r="T355" s="216"/>
      <c r="AT355" s="217" t="s">
        <v>134</v>
      </c>
      <c r="AU355" s="217" t="s">
        <v>77</v>
      </c>
      <c r="AV355" s="14" t="s">
        <v>128</v>
      </c>
      <c r="AW355" s="14" t="s">
        <v>31</v>
      </c>
      <c r="AX355" s="14" t="s">
        <v>77</v>
      </c>
      <c r="AY355" s="217" t="s">
        <v>117</v>
      </c>
    </row>
    <row r="356" spans="1:65" s="2" customFormat="1" ht="16.5" customHeight="1">
      <c r="A356" s="37"/>
      <c r="B356" s="38"/>
      <c r="C356" s="176" t="s">
        <v>458</v>
      </c>
      <c r="D356" s="176" t="s">
        <v>122</v>
      </c>
      <c r="E356" s="177" t="s">
        <v>459</v>
      </c>
      <c r="F356" s="178" t="s">
        <v>460</v>
      </c>
      <c r="G356" s="179" t="s">
        <v>450</v>
      </c>
      <c r="H356" s="180">
        <v>135</v>
      </c>
      <c r="I356" s="181"/>
      <c r="J356" s="182">
        <f>ROUND(I356*H356,2)</f>
        <v>0</v>
      </c>
      <c r="K356" s="178" t="s">
        <v>126</v>
      </c>
      <c r="L356" s="42"/>
      <c r="M356" s="183" t="s">
        <v>19</v>
      </c>
      <c r="N356" s="184" t="s">
        <v>40</v>
      </c>
      <c r="O356" s="67"/>
      <c r="P356" s="185">
        <f>O356*H356</f>
        <v>0</v>
      </c>
      <c r="Q356" s="185">
        <v>0</v>
      </c>
      <c r="R356" s="185">
        <f>Q356*H356</f>
        <v>0</v>
      </c>
      <c r="S356" s="185">
        <v>0</v>
      </c>
      <c r="T356" s="186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7" t="s">
        <v>451</v>
      </c>
      <c r="AT356" s="187" t="s">
        <v>122</v>
      </c>
      <c r="AU356" s="187" t="s">
        <v>77</v>
      </c>
      <c r="AY356" s="20" t="s">
        <v>117</v>
      </c>
      <c r="BE356" s="188">
        <f>IF(N356="základní",J356,0)</f>
        <v>0</v>
      </c>
      <c r="BF356" s="188">
        <f>IF(N356="snížená",J356,0)</f>
        <v>0</v>
      </c>
      <c r="BG356" s="188">
        <f>IF(N356="zákl. přenesená",J356,0)</f>
        <v>0</v>
      </c>
      <c r="BH356" s="188">
        <f>IF(N356="sníž. přenesená",J356,0)</f>
        <v>0</v>
      </c>
      <c r="BI356" s="188">
        <f>IF(N356="nulová",J356,0)</f>
        <v>0</v>
      </c>
      <c r="BJ356" s="20" t="s">
        <v>77</v>
      </c>
      <c r="BK356" s="188">
        <f>ROUND(I356*H356,2)</f>
        <v>0</v>
      </c>
      <c r="BL356" s="20" t="s">
        <v>451</v>
      </c>
      <c r="BM356" s="187" t="s">
        <v>461</v>
      </c>
    </row>
    <row r="357" spans="1:65" s="2" customFormat="1" ht="11.25">
      <c r="A357" s="37"/>
      <c r="B357" s="38"/>
      <c r="C357" s="39"/>
      <c r="D357" s="189" t="s">
        <v>130</v>
      </c>
      <c r="E357" s="39"/>
      <c r="F357" s="190" t="s">
        <v>462</v>
      </c>
      <c r="G357" s="39"/>
      <c r="H357" s="39"/>
      <c r="I357" s="191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130</v>
      </c>
      <c r="AU357" s="20" t="s">
        <v>77</v>
      </c>
    </row>
    <row r="358" spans="1:65" s="2" customFormat="1" ht="11.25">
      <c r="A358" s="37"/>
      <c r="B358" s="38"/>
      <c r="C358" s="39"/>
      <c r="D358" s="194" t="s">
        <v>132</v>
      </c>
      <c r="E358" s="39"/>
      <c r="F358" s="195" t="s">
        <v>463</v>
      </c>
      <c r="G358" s="39"/>
      <c r="H358" s="39"/>
      <c r="I358" s="191"/>
      <c r="J358" s="39"/>
      <c r="K358" s="39"/>
      <c r="L358" s="42"/>
      <c r="M358" s="192"/>
      <c r="N358" s="193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20" t="s">
        <v>132</v>
      </c>
      <c r="AU358" s="20" t="s">
        <v>77</v>
      </c>
    </row>
    <row r="359" spans="1:65" s="15" customFormat="1" ht="11.25">
      <c r="B359" s="218"/>
      <c r="C359" s="219"/>
      <c r="D359" s="189" t="s">
        <v>134</v>
      </c>
      <c r="E359" s="220" t="s">
        <v>19</v>
      </c>
      <c r="F359" s="221" t="s">
        <v>464</v>
      </c>
      <c r="G359" s="219"/>
      <c r="H359" s="220" t="s">
        <v>19</v>
      </c>
      <c r="I359" s="222"/>
      <c r="J359" s="219"/>
      <c r="K359" s="219"/>
      <c r="L359" s="223"/>
      <c r="M359" s="224"/>
      <c r="N359" s="225"/>
      <c r="O359" s="225"/>
      <c r="P359" s="225"/>
      <c r="Q359" s="225"/>
      <c r="R359" s="225"/>
      <c r="S359" s="225"/>
      <c r="T359" s="226"/>
      <c r="AT359" s="227" t="s">
        <v>134</v>
      </c>
      <c r="AU359" s="227" t="s">
        <v>77</v>
      </c>
      <c r="AV359" s="15" t="s">
        <v>77</v>
      </c>
      <c r="AW359" s="15" t="s">
        <v>31</v>
      </c>
      <c r="AX359" s="15" t="s">
        <v>69</v>
      </c>
      <c r="AY359" s="227" t="s">
        <v>117</v>
      </c>
    </row>
    <row r="360" spans="1:65" s="15" customFormat="1" ht="11.25">
      <c r="B360" s="218"/>
      <c r="C360" s="219"/>
      <c r="D360" s="189" t="s">
        <v>134</v>
      </c>
      <c r="E360" s="220" t="s">
        <v>19</v>
      </c>
      <c r="F360" s="221" t="s">
        <v>465</v>
      </c>
      <c r="G360" s="219"/>
      <c r="H360" s="220" t="s">
        <v>19</v>
      </c>
      <c r="I360" s="222"/>
      <c r="J360" s="219"/>
      <c r="K360" s="219"/>
      <c r="L360" s="223"/>
      <c r="M360" s="224"/>
      <c r="N360" s="225"/>
      <c r="O360" s="225"/>
      <c r="P360" s="225"/>
      <c r="Q360" s="225"/>
      <c r="R360" s="225"/>
      <c r="S360" s="225"/>
      <c r="T360" s="226"/>
      <c r="AT360" s="227" t="s">
        <v>134</v>
      </c>
      <c r="AU360" s="227" t="s">
        <v>77</v>
      </c>
      <c r="AV360" s="15" t="s">
        <v>77</v>
      </c>
      <c r="AW360" s="15" t="s">
        <v>31</v>
      </c>
      <c r="AX360" s="15" t="s">
        <v>69</v>
      </c>
      <c r="AY360" s="227" t="s">
        <v>117</v>
      </c>
    </row>
    <row r="361" spans="1:65" s="15" customFormat="1" ht="11.25">
      <c r="B361" s="218"/>
      <c r="C361" s="219"/>
      <c r="D361" s="189" t="s">
        <v>134</v>
      </c>
      <c r="E361" s="220" t="s">
        <v>19</v>
      </c>
      <c r="F361" s="221" t="s">
        <v>466</v>
      </c>
      <c r="G361" s="219"/>
      <c r="H361" s="220" t="s">
        <v>19</v>
      </c>
      <c r="I361" s="222"/>
      <c r="J361" s="219"/>
      <c r="K361" s="219"/>
      <c r="L361" s="223"/>
      <c r="M361" s="224"/>
      <c r="N361" s="225"/>
      <c r="O361" s="225"/>
      <c r="P361" s="225"/>
      <c r="Q361" s="225"/>
      <c r="R361" s="225"/>
      <c r="S361" s="225"/>
      <c r="T361" s="226"/>
      <c r="AT361" s="227" t="s">
        <v>134</v>
      </c>
      <c r="AU361" s="227" t="s">
        <v>77</v>
      </c>
      <c r="AV361" s="15" t="s">
        <v>77</v>
      </c>
      <c r="AW361" s="15" t="s">
        <v>31</v>
      </c>
      <c r="AX361" s="15" t="s">
        <v>69</v>
      </c>
      <c r="AY361" s="227" t="s">
        <v>117</v>
      </c>
    </row>
    <row r="362" spans="1:65" s="15" customFormat="1" ht="11.25">
      <c r="B362" s="218"/>
      <c r="C362" s="219"/>
      <c r="D362" s="189" t="s">
        <v>134</v>
      </c>
      <c r="E362" s="220" t="s">
        <v>19</v>
      </c>
      <c r="F362" s="221" t="s">
        <v>467</v>
      </c>
      <c r="G362" s="219"/>
      <c r="H362" s="220" t="s">
        <v>19</v>
      </c>
      <c r="I362" s="222"/>
      <c r="J362" s="219"/>
      <c r="K362" s="219"/>
      <c r="L362" s="223"/>
      <c r="M362" s="224"/>
      <c r="N362" s="225"/>
      <c r="O362" s="225"/>
      <c r="P362" s="225"/>
      <c r="Q362" s="225"/>
      <c r="R362" s="225"/>
      <c r="S362" s="225"/>
      <c r="T362" s="226"/>
      <c r="AT362" s="227" t="s">
        <v>134</v>
      </c>
      <c r="AU362" s="227" t="s">
        <v>77</v>
      </c>
      <c r="AV362" s="15" t="s">
        <v>77</v>
      </c>
      <c r="AW362" s="15" t="s">
        <v>31</v>
      </c>
      <c r="AX362" s="15" t="s">
        <v>69</v>
      </c>
      <c r="AY362" s="227" t="s">
        <v>117</v>
      </c>
    </row>
    <row r="363" spans="1:65" s="15" customFormat="1" ht="11.25">
      <c r="B363" s="218"/>
      <c r="C363" s="219"/>
      <c r="D363" s="189" t="s">
        <v>134</v>
      </c>
      <c r="E363" s="220" t="s">
        <v>19</v>
      </c>
      <c r="F363" s="221" t="s">
        <v>468</v>
      </c>
      <c r="G363" s="219"/>
      <c r="H363" s="220" t="s">
        <v>19</v>
      </c>
      <c r="I363" s="222"/>
      <c r="J363" s="219"/>
      <c r="K363" s="219"/>
      <c r="L363" s="223"/>
      <c r="M363" s="224"/>
      <c r="N363" s="225"/>
      <c r="O363" s="225"/>
      <c r="P363" s="225"/>
      <c r="Q363" s="225"/>
      <c r="R363" s="225"/>
      <c r="S363" s="225"/>
      <c r="T363" s="226"/>
      <c r="AT363" s="227" t="s">
        <v>134</v>
      </c>
      <c r="AU363" s="227" t="s">
        <v>77</v>
      </c>
      <c r="AV363" s="15" t="s">
        <v>77</v>
      </c>
      <c r="AW363" s="15" t="s">
        <v>31</v>
      </c>
      <c r="AX363" s="15" t="s">
        <v>69</v>
      </c>
      <c r="AY363" s="227" t="s">
        <v>117</v>
      </c>
    </row>
    <row r="364" spans="1:65" s="15" customFormat="1" ht="11.25">
      <c r="B364" s="218"/>
      <c r="C364" s="219"/>
      <c r="D364" s="189" t="s">
        <v>134</v>
      </c>
      <c r="E364" s="220" t="s">
        <v>19</v>
      </c>
      <c r="F364" s="221" t="s">
        <v>469</v>
      </c>
      <c r="G364" s="219"/>
      <c r="H364" s="220" t="s">
        <v>19</v>
      </c>
      <c r="I364" s="222"/>
      <c r="J364" s="219"/>
      <c r="K364" s="219"/>
      <c r="L364" s="223"/>
      <c r="M364" s="224"/>
      <c r="N364" s="225"/>
      <c r="O364" s="225"/>
      <c r="P364" s="225"/>
      <c r="Q364" s="225"/>
      <c r="R364" s="225"/>
      <c r="S364" s="225"/>
      <c r="T364" s="226"/>
      <c r="AT364" s="227" t="s">
        <v>134</v>
      </c>
      <c r="AU364" s="227" t="s">
        <v>77</v>
      </c>
      <c r="AV364" s="15" t="s">
        <v>77</v>
      </c>
      <c r="AW364" s="15" t="s">
        <v>31</v>
      </c>
      <c r="AX364" s="15" t="s">
        <v>69</v>
      </c>
      <c r="AY364" s="227" t="s">
        <v>117</v>
      </c>
    </row>
    <row r="365" spans="1:65" s="13" customFormat="1" ht="11.25">
      <c r="B365" s="196"/>
      <c r="C365" s="197"/>
      <c r="D365" s="189" t="s">
        <v>134</v>
      </c>
      <c r="E365" s="198" t="s">
        <v>19</v>
      </c>
      <c r="F365" s="199" t="s">
        <v>470</v>
      </c>
      <c r="G365" s="197"/>
      <c r="H365" s="200">
        <v>135</v>
      </c>
      <c r="I365" s="201"/>
      <c r="J365" s="197"/>
      <c r="K365" s="197"/>
      <c r="L365" s="202"/>
      <c r="M365" s="203"/>
      <c r="N365" s="204"/>
      <c r="O365" s="204"/>
      <c r="P365" s="204"/>
      <c r="Q365" s="204"/>
      <c r="R365" s="204"/>
      <c r="S365" s="204"/>
      <c r="T365" s="205"/>
      <c r="AT365" s="206" t="s">
        <v>134</v>
      </c>
      <c r="AU365" s="206" t="s">
        <v>77</v>
      </c>
      <c r="AV365" s="13" t="s">
        <v>79</v>
      </c>
      <c r="AW365" s="13" t="s">
        <v>31</v>
      </c>
      <c r="AX365" s="13" t="s">
        <v>69</v>
      </c>
      <c r="AY365" s="206" t="s">
        <v>117</v>
      </c>
    </row>
    <row r="366" spans="1:65" s="14" customFormat="1" ht="11.25">
      <c r="B366" s="207"/>
      <c r="C366" s="208"/>
      <c r="D366" s="189" t="s">
        <v>134</v>
      </c>
      <c r="E366" s="209" t="s">
        <v>19</v>
      </c>
      <c r="F366" s="210" t="s">
        <v>135</v>
      </c>
      <c r="G366" s="208"/>
      <c r="H366" s="211">
        <v>135</v>
      </c>
      <c r="I366" s="212"/>
      <c r="J366" s="208"/>
      <c r="K366" s="208"/>
      <c r="L366" s="213"/>
      <c r="M366" s="214"/>
      <c r="N366" s="215"/>
      <c r="O366" s="215"/>
      <c r="P366" s="215"/>
      <c r="Q366" s="215"/>
      <c r="R366" s="215"/>
      <c r="S366" s="215"/>
      <c r="T366" s="216"/>
      <c r="AT366" s="217" t="s">
        <v>134</v>
      </c>
      <c r="AU366" s="217" t="s">
        <v>77</v>
      </c>
      <c r="AV366" s="14" t="s">
        <v>128</v>
      </c>
      <c r="AW366" s="14" t="s">
        <v>31</v>
      </c>
      <c r="AX366" s="14" t="s">
        <v>69</v>
      </c>
      <c r="AY366" s="217" t="s">
        <v>117</v>
      </c>
    </row>
    <row r="367" spans="1:65" s="16" customFormat="1" ht="11.25">
      <c r="B367" s="228"/>
      <c r="C367" s="229"/>
      <c r="D367" s="189" t="s">
        <v>134</v>
      </c>
      <c r="E367" s="230" t="s">
        <v>19</v>
      </c>
      <c r="F367" s="231" t="s">
        <v>203</v>
      </c>
      <c r="G367" s="229"/>
      <c r="H367" s="232">
        <v>135</v>
      </c>
      <c r="I367" s="233"/>
      <c r="J367" s="229"/>
      <c r="K367" s="229"/>
      <c r="L367" s="234"/>
      <c r="M367" s="235"/>
      <c r="N367" s="236"/>
      <c r="O367" s="236"/>
      <c r="P367" s="236"/>
      <c r="Q367" s="236"/>
      <c r="R367" s="236"/>
      <c r="S367" s="236"/>
      <c r="T367" s="237"/>
      <c r="AT367" s="238" t="s">
        <v>134</v>
      </c>
      <c r="AU367" s="238" t="s">
        <v>77</v>
      </c>
      <c r="AV367" s="16" t="s">
        <v>127</v>
      </c>
      <c r="AW367" s="16" t="s">
        <v>31</v>
      </c>
      <c r="AX367" s="16" t="s">
        <v>77</v>
      </c>
      <c r="AY367" s="238" t="s">
        <v>117</v>
      </c>
    </row>
    <row r="368" spans="1:65" s="2" customFormat="1" ht="16.5" customHeight="1">
      <c r="A368" s="37"/>
      <c r="B368" s="38"/>
      <c r="C368" s="239" t="s">
        <v>252</v>
      </c>
      <c r="D368" s="239" t="s">
        <v>241</v>
      </c>
      <c r="E368" s="240" t="s">
        <v>471</v>
      </c>
      <c r="F368" s="241" t="s">
        <v>472</v>
      </c>
      <c r="G368" s="242" t="s">
        <v>323</v>
      </c>
      <c r="H368" s="243">
        <v>1</v>
      </c>
      <c r="I368" s="244"/>
      <c r="J368" s="245">
        <f>ROUND(I368*H368,2)</f>
        <v>0</v>
      </c>
      <c r="K368" s="241" t="s">
        <v>299</v>
      </c>
      <c r="L368" s="246"/>
      <c r="M368" s="247" t="s">
        <v>19</v>
      </c>
      <c r="N368" s="248" t="s">
        <v>40</v>
      </c>
      <c r="O368" s="67"/>
      <c r="P368" s="185">
        <f>O368*H368</f>
        <v>0</v>
      </c>
      <c r="Q368" s="185">
        <v>0</v>
      </c>
      <c r="R368" s="185">
        <f>Q368*H368</f>
        <v>0</v>
      </c>
      <c r="S368" s="185">
        <v>0</v>
      </c>
      <c r="T368" s="186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7" t="s">
        <v>451</v>
      </c>
      <c r="AT368" s="187" t="s">
        <v>241</v>
      </c>
      <c r="AU368" s="187" t="s">
        <v>77</v>
      </c>
      <c r="AY368" s="20" t="s">
        <v>117</v>
      </c>
      <c r="BE368" s="188">
        <f>IF(N368="základní",J368,0)</f>
        <v>0</v>
      </c>
      <c r="BF368" s="188">
        <f>IF(N368="snížená",J368,0)</f>
        <v>0</v>
      </c>
      <c r="BG368" s="188">
        <f>IF(N368="zákl. přenesená",J368,0)</f>
        <v>0</v>
      </c>
      <c r="BH368" s="188">
        <f>IF(N368="sníž. přenesená",J368,0)</f>
        <v>0</v>
      </c>
      <c r="BI368" s="188">
        <f>IF(N368="nulová",J368,0)</f>
        <v>0</v>
      </c>
      <c r="BJ368" s="20" t="s">
        <v>77</v>
      </c>
      <c r="BK368" s="188">
        <f>ROUND(I368*H368,2)</f>
        <v>0</v>
      </c>
      <c r="BL368" s="20" t="s">
        <v>451</v>
      </c>
      <c r="BM368" s="187" t="s">
        <v>473</v>
      </c>
    </row>
    <row r="369" spans="1:65" s="2" customFormat="1" ht="11.25">
      <c r="A369" s="37"/>
      <c r="B369" s="38"/>
      <c r="C369" s="39"/>
      <c r="D369" s="189" t="s">
        <v>130</v>
      </c>
      <c r="E369" s="39"/>
      <c r="F369" s="190" t="s">
        <v>472</v>
      </c>
      <c r="G369" s="39"/>
      <c r="H369" s="39"/>
      <c r="I369" s="191"/>
      <c r="J369" s="39"/>
      <c r="K369" s="39"/>
      <c r="L369" s="42"/>
      <c r="M369" s="192"/>
      <c r="N369" s="193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130</v>
      </c>
      <c r="AU369" s="20" t="s">
        <v>77</v>
      </c>
    </row>
    <row r="370" spans="1:65" s="13" customFormat="1" ht="11.25">
      <c r="B370" s="196"/>
      <c r="C370" s="197"/>
      <c r="D370" s="189" t="s">
        <v>134</v>
      </c>
      <c r="E370" s="198" t="s">
        <v>19</v>
      </c>
      <c r="F370" s="199" t="s">
        <v>474</v>
      </c>
      <c r="G370" s="197"/>
      <c r="H370" s="200">
        <v>1</v>
      </c>
      <c r="I370" s="201"/>
      <c r="J370" s="197"/>
      <c r="K370" s="197"/>
      <c r="L370" s="202"/>
      <c r="M370" s="203"/>
      <c r="N370" s="204"/>
      <c r="O370" s="204"/>
      <c r="P370" s="204"/>
      <c r="Q370" s="204"/>
      <c r="R370" s="204"/>
      <c r="S370" s="204"/>
      <c r="T370" s="205"/>
      <c r="AT370" s="206" t="s">
        <v>134</v>
      </c>
      <c r="AU370" s="206" t="s">
        <v>77</v>
      </c>
      <c r="AV370" s="13" t="s">
        <v>79</v>
      </c>
      <c r="AW370" s="13" t="s">
        <v>31</v>
      </c>
      <c r="AX370" s="13" t="s">
        <v>69</v>
      </c>
      <c r="AY370" s="206" t="s">
        <v>117</v>
      </c>
    </row>
    <row r="371" spans="1:65" s="14" customFormat="1" ht="11.25">
      <c r="B371" s="207"/>
      <c r="C371" s="208"/>
      <c r="D371" s="189" t="s">
        <v>134</v>
      </c>
      <c r="E371" s="209" t="s">
        <v>19</v>
      </c>
      <c r="F371" s="210" t="s">
        <v>135</v>
      </c>
      <c r="G371" s="208"/>
      <c r="H371" s="211">
        <v>1</v>
      </c>
      <c r="I371" s="212"/>
      <c r="J371" s="208"/>
      <c r="K371" s="208"/>
      <c r="L371" s="213"/>
      <c r="M371" s="214"/>
      <c r="N371" s="215"/>
      <c r="O371" s="215"/>
      <c r="P371" s="215"/>
      <c r="Q371" s="215"/>
      <c r="R371" s="215"/>
      <c r="S371" s="215"/>
      <c r="T371" s="216"/>
      <c r="AT371" s="217" t="s">
        <v>134</v>
      </c>
      <c r="AU371" s="217" t="s">
        <v>77</v>
      </c>
      <c r="AV371" s="14" t="s">
        <v>128</v>
      </c>
      <c r="AW371" s="14" t="s">
        <v>31</v>
      </c>
      <c r="AX371" s="14" t="s">
        <v>77</v>
      </c>
      <c r="AY371" s="217" t="s">
        <v>117</v>
      </c>
    </row>
    <row r="372" spans="1:65" s="2" customFormat="1" ht="16.5" customHeight="1">
      <c r="A372" s="37"/>
      <c r="B372" s="38"/>
      <c r="C372" s="176" t="s">
        <v>475</v>
      </c>
      <c r="D372" s="176" t="s">
        <v>122</v>
      </c>
      <c r="E372" s="177" t="s">
        <v>476</v>
      </c>
      <c r="F372" s="178" t="s">
        <v>477</v>
      </c>
      <c r="G372" s="179" t="s">
        <v>450</v>
      </c>
      <c r="H372" s="180">
        <v>45</v>
      </c>
      <c r="I372" s="181"/>
      <c r="J372" s="182">
        <f>ROUND(I372*H372,2)</f>
        <v>0</v>
      </c>
      <c r="K372" s="178" t="s">
        <v>126</v>
      </c>
      <c r="L372" s="42"/>
      <c r="M372" s="183" t="s">
        <v>19</v>
      </c>
      <c r="N372" s="184" t="s">
        <v>40</v>
      </c>
      <c r="O372" s="67"/>
      <c r="P372" s="185">
        <f>O372*H372</f>
        <v>0</v>
      </c>
      <c r="Q372" s="185">
        <v>0</v>
      </c>
      <c r="R372" s="185">
        <f>Q372*H372</f>
        <v>0</v>
      </c>
      <c r="S372" s="185">
        <v>0</v>
      </c>
      <c r="T372" s="186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7" t="s">
        <v>451</v>
      </c>
      <c r="AT372" s="187" t="s">
        <v>122</v>
      </c>
      <c r="AU372" s="187" t="s">
        <v>77</v>
      </c>
      <c r="AY372" s="20" t="s">
        <v>117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20" t="s">
        <v>77</v>
      </c>
      <c r="BK372" s="188">
        <f>ROUND(I372*H372,2)</f>
        <v>0</v>
      </c>
      <c r="BL372" s="20" t="s">
        <v>451</v>
      </c>
      <c r="BM372" s="187" t="s">
        <v>478</v>
      </c>
    </row>
    <row r="373" spans="1:65" s="2" customFormat="1" ht="11.25">
      <c r="A373" s="37"/>
      <c r="B373" s="38"/>
      <c r="C373" s="39"/>
      <c r="D373" s="189" t="s">
        <v>130</v>
      </c>
      <c r="E373" s="39"/>
      <c r="F373" s="190" t="s">
        <v>479</v>
      </c>
      <c r="G373" s="39"/>
      <c r="H373" s="39"/>
      <c r="I373" s="191"/>
      <c r="J373" s="39"/>
      <c r="K373" s="39"/>
      <c r="L373" s="42"/>
      <c r="M373" s="192"/>
      <c r="N373" s="193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20" t="s">
        <v>130</v>
      </c>
      <c r="AU373" s="20" t="s">
        <v>77</v>
      </c>
    </row>
    <row r="374" spans="1:65" s="2" customFormat="1" ht="11.25">
      <c r="A374" s="37"/>
      <c r="B374" s="38"/>
      <c r="C374" s="39"/>
      <c r="D374" s="194" t="s">
        <v>132</v>
      </c>
      <c r="E374" s="39"/>
      <c r="F374" s="195" t="s">
        <v>480</v>
      </c>
      <c r="G374" s="39"/>
      <c r="H374" s="39"/>
      <c r="I374" s="191"/>
      <c r="J374" s="39"/>
      <c r="K374" s="39"/>
      <c r="L374" s="42"/>
      <c r="M374" s="192"/>
      <c r="N374" s="193"/>
      <c r="O374" s="67"/>
      <c r="P374" s="67"/>
      <c r="Q374" s="67"/>
      <c r="R374" s="67"/>
      <c r="S374" s="67"/>
      <c r="T374" s="68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20" t="s">
        <v>132</v>
      </c>
      <c r="AU374" s="20" t="s">
        <v>77</v>
      </c>
    </row>
    <row r="375" spans="1:65" s="15" customFormat="1" ht="11.25">
      <c r="B375" s="218"/>
      <c r="C375" s="219"/>
      <c r="D375" s="189" t="s">
        <v>134</v>
      </c>
      <c r="E375" s="220" t="s">
        <v>19</v>
      </c>
      <c r="F375" s="221" t="s">
        <v>481</v>
      </c>
      <c r="G375" s="219"/>
      <c r="H375" s="220" t="s">
        <v>19</v>
      </c>
      <c r="I375" s="222"/>
      <c r="J375" s="219"/>
      <c r="K375" s="219"/>
      <c r="L375" s="223"/>
      <c r="M375" s="224"/>
      <c r="N375" s="225"/>
      <c r="O375" s="225"/>
      <c r="P375" s="225"/>
      <c r="Q375" s="225"/>
      <c r="R375" s="225"/>
      <c r="S375" s="225"/>
      <c r="T375" s="226"/>
      <c r="AT375" s="227" t="s">
        <v>134</v>
      </c>
      <c r="AU375" s="227" t="s">
        <v>77</v>
      </c>
      <c r="AV375" s="15" t="s">
        <v>77</v>
      </c>
      <c r="AW375" s="15" t="s">
        <v>31</v>
      </c>
      <c r="AX375" s="15" t="s">
        <v>69</v>
      </c>
      <c r="AY375" s="227" t="s">
        <v>117</v>
      </c>
    </row>
    <row r="376" spans="1:65" s="13" customFormat="1" ht="11.25">
      <c r="B376" s="196"/>
      <c r="C376" s="197"/>
      <c r="D376" s="189" t="s">
        <v>134</v>
      </c>
      <c r="E376" s="198" t="s">
        <v>19</v>
      </c>
      <c r="F376" s="199" t="s">
        <v>482</v>
      </c>
      <c r="G376" s="197"/>
      <c r="H376" s="200">
        <v>45</v>
      </c>
      <c r="I376" s="201"/>
      <c r="J376" s="197"/>
      <c r="K376" s="197"/>
      <c r="L376" s="202"/>
      <c r="M376" s="203"/>
      <c r="N376" s="204"/>
      <c r="O376" s="204"/>
      <c r="P376" s="204"/>
      <c r="Q376" s="204"/>
      <c r="R376" s="204"/>
      <c r="S376" s="204"/>
      <c r="T376" s="205"/>
      <c r="AT376" s="206" t="s">
        <v>134</v>
      </c>
      <c r="AU376" s="206" t="s">
        <v>77</v>
      </c>
      <c r="AV376" s="13" t="s">
        <v>79</v>
      </c>
      <c r="AW376" s="13" t="s">
        <v>31</v>
      </c>
      <c r="AX376" s="13" t="s">
        <v>69</v>
      </c>
      <c r="AY376" s="206" t="s">
        <v>117</v>
      </c>
    </row>
    <row r="377" spans="1:65" s="14" customFormat="1" ht="11.25">
      <c r="B377" s="207"/>
      <c r="C377" s="208"/>
      <c r="D377" s="189" t="s">
        <v>134</v>
      </c>
      <c r="E377" s="209" t="s">
        <v>19</v>
      </c>
      <c r="F377" s="210" t="s">
        <v>135</v>
      </c>
      <c r="G377" s="208"/>
      <c r="H377" s="211">
        <v>45</v>
      </c>
      <c r="I377" s="212"/>
      <c r="J377" s="208"/>
      <c r="K377" s="208"/>
      <c r="L377" s="213"/>
      <c r="M377" s="214"/>
      <c r="N377" s="215"/>
      <c r="O377" s="215"/>
      <c r="P377" s="215"/>
      <c r="Q377" s="215"/>
      <c r="R377" s="215"/>
      <c r="S377" s="215"/>
      <c r="T377" s="216"/>
      <c r="AT377" s="217" t="s">
        <v>134</v>
      </c>
      <c r="AU377" s="217" t="s">
        <v>77</v>
      </c>
      <c r="AV377" s="14" t="s">
        <v>128</v>
      </c>
      <c r="AW377" s="14" t="s">
        <v>31</v>
      </c>
      <c r="AX377" s="14" t="s">
        <v>77</v>
      </c>
      <c r="AY377" s="217" t="s">
        <v>117</v>
      </c>
    </row>
    <row r="378" spans="1:65" s="2" customFormat="1" ht="16.5" customHeight="1">
      <c r="A378" s="37"/>
      <c r="B378" s="38"/>
      <c r="C378" s="239" t="s">
        <v>483</v>
      </c>
      <c r="D378" s="239" t="s">
        <v>241</v>
      </c>
      <c r="E378" s="240" t="s">
        <v>484</v>
      </c>
      <c r="F378" s="241" t="s">
        <v>485</v>
      </c>
      <c r="G378" s="242" t="s">
        <v>323</v>
      </c>
      <c r="H378" s="243">
        <v>1</v>
      </c>
      <c r="I378" s="244"/>
      <c r="J378" s="245">
        <f>ROUND(I378*H378,2)</f>
        <v>0</v>
      </c>
      <c r="K378" s="241" t="s">
        <v>299</v>
      </c>
      <c r="L378" s="246"/>
      <c r="M378" s="247" t="s">
        <v>19</v>
      </c>
      <c r="N378" s="248" t="s">
        <v>40</v>
      </c>
      <c r="O378" s="67"/>
      <c r="P378" s="185">
        <f>O378*H378</f>
        <v>0</v>
      </c>
      <c r="Q378" s="185">
        <v>0</v>
      </c>
      <c r="R378" s="185">
        <f>Q378*H378</f>
        <v>0</v>
      </c>
      <c r="S378" s="185">
        <v>0</v>
      </c>
      <c r="T378" s="186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87" t="s">
        <v>451</v>
      </c>
      <c r="AT378" s="187" t="s">
        <v>241</v>
      </c>
      <c r="AU378" s="187" t="s">
        <v>77</v>
      </c>
      <c r="AY378" s="20" t="s">
        <v>117</v>
      </c>
      <c r="BE378" s="188">
        <f>IF(N378="základní",J378,0)</f>
        <v>0</v>
      </c>
      <c r="BF378" s="188">
        <f>IF(N378="snížená",J378,0)</f>
        <v>0</v>
      </c>
      <c r="BG378" s="188">
        <f>IF(N378="zákl. přenesená",J378,0)</f>
        <v>0</v>
      </c>
      <c r="BH378" s="188">
        <f>IF(N378="sníž. přenesená",J378,0)</f>
        <v>0</v>
      </c>
      <c r="BI378" s="188">
        <f>IF(N378="nulová",J378,0)</f>
        <v>0</v>
      </c>
      <c r="BJ378" s="20" t="s">
        <v>77</v>
      </c>
      <c r="BK378" s="188">
        <f>ROUND(I378*H378,2)</f>
        <v>0</v>
      </c>
      <c r="BL378" s="20" t="s">
        <v>451</v>
      </c>
      <c r="BM378" s="187" t="s">
        <v>486</v>
      </c>
    </row>
    <row r="379" spans="1:65" s="2" customFormat="1" ht="11.25">
      <c r="A379" s="37"/>
      <c r="B379" s="38"/>
      <c r="C379" s="39"/>
      <c r="D379" s="189" t="s">
        <v>130</v>
      </c>
      <c r="E379" s="39"/>
      <c r="F379" s="190" t="s">
        <v>485</v>
      </c>
      <c r="G379" s="39"/>
      <c r="H379" s="39"/>
      <c r="I379" s="191"/>
      <c r="J379" s="39"/>
      <c r="K379" s="39"/>
      <c r="L379" s="42"/>
      <c r="M379" s="192"/>
      <c r="N379" s="193"/>
      <c r="O379" s="67"/>
      <c r="P379" s="67"/>
      <c r="Q379" s="67"/>
      <c r="R379" s="67"/>
      <c r="S379" s="67"/>
      <c r="T379" s="68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20" t="s">
        <v>130</v>
      </c>
      <c r="AU379" s="20" t="s">
        <v>77</v>
      </c>
    </row>
    <row r="380" spans="1:65" s="13" customFormat="1" ht="11.25">
      <c r="B380" s="196"/>
      <c r="C380" s="197"/>
      <c r="D380" s="189" t="s">
        <v>134</v>
      </c>
      <c r="E380" s="198" t="s">
        <v>19</v>
      </c>
      <c r="F380" s="199" t="s">
        <v>474</v>
      </c>
      <c r="G380" s="197"/>
      <c r="H380" s="200">
        <v>1</v>
      </c>
      <c r="I380" s="201"/>
      <c r="J380" s="197"/>
      <c r="K380" s="197"/>
      <c r="L380" s="202"/>
      <c r="M380" s="203"/>
      <c r="N380" s="204"/>
      <c r="O380" s="204"/>
      <c r="P380" s="204"/>
      <c r="Q380" s="204"/>
      <c r="R380" s="204"/>
      <c r="S380" s="204"/>
      <c r="T380" s="205"/>
      <c r="AT380" s="206" t="s">
        <v>134</v>
      </c>
      <c r="AU380" s="206" t="s">
        <v>77</v>
      </c>
      <c r="AV380" s="13" t="s">
        <v>79</v>
      </c>
      <c r="AW380" s="13" t="s">
        <v>31</v>
      </c>
      <c r="AX380" s="13" t="s">
        <v>69</v>
      </c>
      <c r="AY380" s="206" t="s">
        <v>117</v>
      </c>
    </row>
    <row r="381" spans="1:65" s="14" customFormat="1" ht="11.25">
      <c r="B381" s="207"/>
      <c r="C381" s="208"/>
      <c r="D381" s="189" t="s">
        <v>134</v>
      </c>
      <c r="E381" s="209" t="s">
        <v>19</v>
      </c>
      <c r="F381" s="210" t="s">
        <v>135</v>
      </c>
      <c r="G381" s="208"/>
      <c r="H381" s="211">
        <v>1</v>
      </c>
      <c r="I381" s="212"/>
      <c r="J381" s="208"/>
      <c r="K381" s="208"/>
      <c r="L381" s="213"/>
      <c r="M381" s="214"/>
      <c r="N381" s="215"/>
      <c r="O381" s="215"/>
      <c r="P381" s="215"/>
      <c r="Q381" s="215"/>
      <c r="R381" s="215"/>
      <c r="S381" s="215"/>
      <c r="T381" s="216"/>
      <c r="AT381" s="217" t="s">
        <v>134</v>
      </c>
      <c r="AU381" s="217" t="s">
        <v>77</v>
      </c>
      <c r="AV381" s="14" t="s">
        <v>128</v>
      </c>
      <c r="AW381" s="14" t="s">
        <v>31</v>
      </c>
      <c r="AX381" s="14" t="s">
        <v>77</v>
      </c>
      <c r="AY381" s="217" t="s">
        <v>117</v>
      </c>
    </row>
    <row r="382" spans="1:65" s="12" customFormat="1" ht="25.9" customHeight="1">
      <c r="B382" s="160"/>
      <c r="C382" s="161"/>
      <c r="D382" s="162" t="s">
        <v>68</v>
      </c>
      <c r="E382" s="163" t="s">
        <v>487</v>
      </c>
      <c r="F382" s="163" t="s">
        <v>488</v>
      </c>
      <c r="G382" s="161"/>
      <c r="H382" s="161"/>
      <c r="I382" s="164"/>
      <c r="J382" s="165">
        <f>BK382</f>
        <v>0</v>
      </c>
      <c r="K382" s="161"/>
      <c r="L382" s="166"/>
      <c r="M382" s="167"/>
      <c r="N382" s="168"/>
      <c r="O382" s="168"/>
      <c r="P382" s="169">
        <f>SUM(P383:P398)</f>
        <v>0</v>
      </c>
      <c r="Q382" s="168"/>
      <c r="R382" s="169">
        <f>SUM(R383:R398)</f>
        <v>0</v>
      </c>
      <c r="S382" s="168"/>
      <c r="T382" s="170">
        <f>SUM(T383:T398)</f>
        <v>0</v>
      </c>
      <c r="AR382" s="171" t="s">
        <v>127</v>
      </c>
      <c r="AT382" s="172" t="s">
        <v>68</v>
      </c>
      <c r="AU382" s="172" t="s">
        <v>69</v>
      </c>
      <c r="AY382" s="171" t="s">
        <v>117</v>
      </c>
      <c r="BK382" s="173">
        <f>SUM(BK383:BK398)</f>
        <v>0</v>
      </c>
    </row>
    <row r="383" spans="1:65" s="2" customFormat="1" ht="16.5" customHeight="1">
      <c r="A383" s="37"/>
      <c r="B383" s="38"/>
      <c r="C383" s="176" t="s">
        <v>489</v>
      </c>
      <c r="D383" s="176" t="s">
        <v>122</v>
      </c>
      <c r="E383" s="177" t="s">
        <v>490</v>
      </c>
      <c r="F383" s="178" t="s">
        <v>491</v>
      </c>
      <c r="G383" s="179" t="s">
        <v>125</v>
      </c>
      <c r="H383" s="180">
        <v>140</v>
      </c>
      <c r="I383" s="181"/>
      <c r="J383" s="182">
        <f>ROUND(I383*H383,2)</f>
        <v>0</v>
      </c>
      <c r="K383" s="178" t="s">
        <v>299</v>
      </c>
      <c r="L383" s="42"/>
      <c r="M383" s="183" t="s">
        <v>19</v>
      </c>
      <c r="N383" s="184" t="s">
        <v>40</v>
      </c>
      <c r="O383" s="67"/>
      <c r="P383" s="185">
        <f>O383*H383</f>
        <v>0</v>
      </c>
      <c r="Q383" s="185">
        <v>0</v>
      </c>
      <c r="R383" s="185">
        <f>Q383*H383</f>
        <v>0</v>
      </c>
      <c r="S383" s="185">
        <v>0</v>
      </c>
      <c r="T383" s="186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7" t="s">
        <v>492</v>
      </c>
      <c r="AT383" s="187" t="s">
        <v>122</v>
      </c>
      <c r="AU383" s="187" t="s">
        <v>77</v>
      </c>
      <c r="AY383" s="20" t="s">
        <v>117</v>
      </c>
      <c r="BE383" s="188">
        <f>IF(N383="základní",J383,0)</f>
        <v>0</v>
      </c>
      <c r="BF383" s="188">
        <f>IF(N383="snížená",J383,0)</f>
        <v>0</v>
      </c>
      <c r="BG383" s="188">
        <f>IF(N383="zákl. přenesená",J383,0)</f>
        <v>0</v>
      </c>
      <c r="BH383" s="188">
        <f>IF(N383="sníž. přenesená",J383,0)</f>
        <v>0</v>
      </c>
      <c r="BI383" s="188">
        <f>IF(N383="nulová",J383,0)</f>
        <v>0</v>
      </c>
      <c r="BJ383" s="20" t="s">
        <v>77</v>
      </c>
      <c r="BK383" s="188">
        <f>ROUND(I383*H383,2)</f>
        <v>0</v>
      </c>
      <c r="BL383" s="20" t="s">
        <v>492</v>
      </c>
      <c r="BM383" s="187" t="s">
        <v>493</v>
      </c>
    </row>
    <row r="384" spans="1:65" s="2" customFormat="1" ht="11.25">
      <c r="A384" s="37"/>
      <c r="B384" s="38"/>
      <c r="C384" s="39"/>
      <c r="D384" s="189" t="s">
        <v>130</v>
      </c>
      <c r="E384" s="39"/>
      <c r="F384" s="190" t="s">
        <v>494</v>
      </c>
      <c r="G384" s="39"/>
      <c r="H384" s="39"/>
      <c r="I384" s="191"/>
      <c r="J384" s="39"/>
      <c r="K384" s="39"/>
      <c r="L384" s="42"/>
      <c r="M384" s="192"/>
      <c r="N384" s="193"/>
      <c r="O384" s="67"/>
      <c r="P384" s="67"/>
      <c r="Q384" s="67"/>
      <c r="R384" s="67"/>
      <c r="S384" s="67"/>
      <c r="T384" s="68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20" t="s">
        <v>130</v>
      </c>
      <c r="AU384" s="20" t="s">
        <v>77</v>
      </c>
    </row>
    <row r="385" spans="1:65" s="13" customFormat="1" ht="11.25">
      <c r="B385" s="196"/>
      <c r="C385" s="197"/>
      <c r="D385" s="189" t="s">
        <v>134</v>
      </c>
      <c r="E385" s="198" t="s">
        <v>19</v>
      </c>
      <c r="F385" s="199" t="s">
        <v>367</v>
      </c>
      <c r="G385" s="197"/>
      <c r="H385" s="200">
        <v>140</v>
      </c>
      <c r="I385" s="201"/>
      <c r="J385" s="197"/>
      <c r="K385" s="197"/>
      <c r="L385" s="202"/>
      <c r="M385" s="203"/>
      <c r="N385" s="204"/>
      <c r="O385" s="204"/>
      <c r="P385" s="204"/>
      <c r="Q385" s="204"/>
      <c r="R385" s="204"/>
      <c r="S385" s="204"/>
      <c r="T385" s="205"/>
      <c r="AT385" s="206" t="s">
        <v>134</v>
      </c>
      <c r="AU385" s="206" t="s">
        <v>77</v>
      </c>
      <c r="AV385" s="13" t="s">
        <v>79</v>
      </c>
      <c r="AW385" s="13" t="s">
        <v>31</v>
      </c>
      <c r="AX385" s="13" t="s">
        <v>69</v>
      </c>
      <c r="AY385" s="206" t="s">
        <v>117</v>
      </c>
    </row>
    <row r="386" spans="1:65" s="14" customFormat="1" ht="11.25">
      <c r="B386" s="207"/>
      <c r="C386" s="208"/>
      <c r="D386" s="189" t="s">
        <v>134</v>
      </c>
      <c r="E386" s="209" t="s">
        <v>19</v>
      </c>
      <c r="F386" s="210" t="s">
        <v>135</v>
      </c>
      <c r="G386" s="208"/>
      <c r="H386" s="211">
        <v>140</v>
      </c>
      <c r="I386" s="212"/>
      <c r="J386" s="208"/>
      <c r="K386" s="208"/>
      <c r="L386" s="213"/>
      <c r="M386" s="214"/>
      <c r="N386" s="215"/>
      <c r="O386" s="215"/>
      <c r="P386" s="215"/>
      <c r="Q386" s="215"/>
      <c r="R386" s="215"/>
      <c r="S386" s="215"/>
      <c r="T386" s="216"/>
      <c r="AT386" s="217" t="s">
        <v>134</v>
      </c>
      <c r="AU386" s="217" t="s">
        <v>77</v>
      </c>
      <c r="AV386" s="14" t="s">
        <v>128</v>
      </c>
      <c r="AW386" s="14" t="s">
        <v>31</v>
      </c>
      <c r="AX386" s="14" t="s">
        <v>77</v>
      </c>
      <c r="AY386" s="217" t="s">
        <v>117</v>
      </c>
    </row>
    <row r="387" spans="1:65" s="2" customFormat="1" ht="24.2" customHeight="1">
      <c r="A387" s="37"/>
      <c r="B387" s="38"/>
      <c r="C387" s="176" t="s">
        <v>495</v>
      </c>
      <c r="D387" s="176" t="s">
        <v>122</v>
      </c>
      <c r="E387" s="177" t="s">
        <v>496</v>
      </c>
      <c r="F387" s="178" t="s">
        <v>497</v>
      </c>
      <c r="G387" s="179" t="s">
        <v>183</v>
      </c>
      <c r="H387" s="180">
        <v>140</v>
      </c>
      <c r="I387" s="181"/>
      <c r="J387" s="182">
        <f>ROUND(I387*H387,2)</f>
        <v>0</v>
      </c>
      <c r="K387" s="178" t="s">
        <v>299</v>
      </c>
      <c r="L387" s="42"/>
      <c r="M387" s="183" t="s">
        <v>19</v>
      </c>
      <c r="N387" s="184" t="s">
        <v>40</v>
      </c>
      <c r="O387" s="67"/>
      <c r="P387" s="185">
        <f>O387*H387</f>
        <v>0</v>
      </c>
      <c r="Q387" s="185">
        <v>0</v>
      </c>
      <c r="R387" s="185">
        <f>Q387*H387</f>
        <v>0</v>
      </c>
      <c r="S387" s="185">
        <v>0</v>
      </c>
      <c r="T387" s="186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87" t="s">
        <v>492</v>
      </c>
      <c r="AT387" s="187" t="s">
        <v>122</v>
      </c>
      <c r="AU387" s="187" t="s">
        <v>77</v>
      </c>
      <c r="AY387" s="20" t="s">
        <v>117</v>
      </c>
      <c r="BE387" s="188">
        <f>IF(N387="základní",J387,0)</f>
        <v>0</v>
      </c>
      <c r="BF387" s="188">
        <f>IF(N387="snížená",J387,0)</f>
        <v>0</v>
      </c>
      <c r="BG387" s="188">
        <f>IF(N387="zákl. přenesená",J387,0)</f>
        <v>0</v>
      </c>
      <c r="BH387" s="188">
        <f>IF(N387="sníž. přenesená",J387,0)</f>
        <v>0</v>
      </c>
      <c r="BI387" s="188">
        <f>IF(N387="nulová",J387,0)</f>
        <v>0</v>
      </c>
      <c r="BJ387" s="20" t="s">
        <v>77</v>
      </c>
      <c r="BK387" s="188">
        <f>ROUND(I387*H387,2)</f>
        <v>0</v>
      </c>
      <c r="BL387" s="20" t="s">
        <v>492</v>
      </c>
      <c r="BM387" s="187" t="s">
        <v>498</v>
      </c>
    </row>
    <row r="388" spans="1:65" s="2" customFormat="1" ht="11.25">
      <c r="A388" s="37"/>
      <c r="B388" s="38"/>
      <c r="C388" s="39"/>
      <c r="D388" s="189" t="s">
        <v>130</v>
      </c>
      <c r="E388" s="39"/>
      <c r="F388" s="190" t="s">
        <v>497</v>
      </c>
      <c r="G388" s="39"/>
      <c r="H388" s="39"/>
      <c r="I388" s="191"/>
      <c r="J388" s="39"/>
      <c r="K388" s="39"/>
      <c r="L388" s="42"/>
      <c r="M388" s="192"/>
      <c r="N388" s="193"/>
      <c r="O388" s="67"/>
      <c r="P388" s="67"/>
      <c r="Q388" s="67"/>
      <c r="R388" s="67"/>
      <c r="S388" s="67"/>
      <c r="T388" s="68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20" t="s">
        <v>130</v>
      </c>
      <c r="AU388" s="20" t="s">
        <v>77</v>
      </c>
    </row>
    <row r="389" spans="1:65" s="13" customFormat="1" ht="11.25">
      <c r="B389" s="196"/>
      <c r="C389" s="197"/>
      <c r="D389" s="189" t="s">
        <v>134</v>
      </c>
      <c r="E389" s="198" t="s">
        <v>19</v>
      </c>
      <c r="F389" s="199" t="s">
        <v>367</v>
      </c>
      <c r="G389" s="197"/>
      <c r="H389" s="200">
        <v>140</v>
      </c>
      <c r="I389" s="201"/>
      <c r="J389" s="197"/>
      <c r="K389" s="197"/>
      <c r="L389" s="202"/>
      <c r="M389" s="203"/>
      <c r="N389" s="204"/>
      <c r="O389" s="204"/>
      <c r="P389" s="204"/>
      <c r="Q389" s="204"/>
      <c r="R389" s="204"/>
      <c r="S389" s="204"/>
      <c r="T389" s="205"/>
      <c r="AT389" s="206" t="s">
        <v>134</v>
      </c>
      <c r="AU389" s="206" t="s">
        <v>77</v>
      </c>
      <c r="AV389" s="13" t="s">
        <v>79</v>
      </c>
      <c r="AW389" s="13" t="s">
        <v>31</v>
      </c>
      <c r="AX389" s="13" t="s">
        <v>69</v>
      </c>
      <c r="AY389" s="206" t="s">
        <v>117</v>
      </c>
    </row>
    <row r="390" spans="1:65" s="14" customFormat="1" ht="11.25">
      <c r="B390" s="207"/>
      <c r="C390" s="208"/>
      <c r="D390" s="189" t="s">
        <v>134</v>
      </c>
      <c r="E390" s="209" t="s">
        <v>19</v>
      </c>
      <c r="F390" s="210" t="s">
        <v>135</v>
      </c>
      <c r="G390" s="208"/>
      <c r="H390" s="211">
        <v>140</v>
      </c>
      <c r="I390" s="212"/>
      <c r="J390" s="208"/>
      <c r="K390" s="208"/>
      <c r="L390" s="213"/>
      <c r="M390" s="214"/>
      <c r="N390" s="215"/>
      <c r="O390" s="215"/>
      <c r="P390" s="215"/>
      <c r="Q390" s="215"/>
      <c r="R390" s="215"/>
      <c r="S390" s="215"/>
      <c r="T390" s="216"/>
      <c r="AT390" s="217" t="s">
        <v>134</v>
      </c>
      <c r="AU390" s="217" t="s">
        <v>77</v>
      </c>
      <c r="AV390" s="14" t="s">
        <v>128</v>
      </c>
      <c r="AW390" s="14" t="s">
        <v>31</v>
      </c>
      <c r="AX390" s="14" t="s">
        <v>77</v>
      </c>
      <c r="AY390" s="217" t="s">
        <v>117</v>
      </c>
    </row>
    <row r="391" spans="1:65" s="2" customFormat="1" ht="16.5" customHeight="1">
      <c r="A391" s="37"/>
      <c r="B391" s="38"/>
      <c r="C391" s="176" t="s">
        <v>499</v>
      </c>
      <c r="D391" s="176" t="s">
        <v>122</v>
      </c>
      <c r="E391" s="177" t="s">
        <v>500</v>
      </c>
      <c r="F391" s="178" t="s">
        <v>501</v>
      </c>
      <c r="G391" s="179" t="s">
        <v>125</v>
      </c>
      <c r="H391" s="180">
        <v>8</v>
      </c>
      <c r="I391" s="181"/>
      <c r="J391" s="182">
        <f>ROUND(I391*H391,2)</f>
        <v>0</v>
      </c>
      <c r="K391" s="178" t="s">
        <v>299</v>
      </c>
      <c r="L391" s="42"/>
      <c r="M391" s="183" t="s">
        <v>19</v>
      </c>
      <c r="N391" s="184" t="s">
        <v>40</v>
      </c>
      <c r="O391" s="67"/>
      <c r="P391" s="185">
        <f>O391*H391</f>
        <v>0</v>
      </c>
      <c r="Q391" s="185">
        <v>0</v>
      </c>
      <c r="R391" s="185">
        <f>Q391*H391</f>
        <v>0</v>
      </c>
      <c r="S391" s="185">
        <v>0</v>
      </c>
      <c r="T391" s="18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492</v>
      </c>
      <c r="AT391" s="187" t="s">
        <v>122</v>
      </c>
      <c r="AU391" s="187" t="s">
        <v>77</v>
      </c>
      <c r="AY391" s="20" t="s">
        <v>117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20" t="s">
        <v>77</v>
      </c>
      <c r="BK391" s="188">
        <f>ROUND(I391*H391,2)</f>
        <v>0</v>
      </c>
      <c r="BL391" s="20" t="s">
        <v>492</v>
      </c>
      <c r="BM391" s="187" t="s">
        <v>502</v>
      </c>
    </row>
    <row r="392" spans="1:65" s="2" customFormat="1" ht="11.25">
      <c r="A392" s="37"/>
      <c r="B392" s="38"/>
      <c r="C392" s="39"/>
      <c r="D392" s="189" t="s">
        <v>130</v>
      </c>
      <c r="E392" s="39"/>
      <c r="F392" s="190" t="s">
        <v>503</v>
      </c>
      <c r="G392" s="39"/>
      <c r="H392" s="39"/>
      <c r="I392" s="191"/>
      <c r="J392" s="39"/>
      <c r="K392" s="39"/>
      <c r="L392" s="42"/>
      <c r="M392" s="192"/>
      <c r="N392" s="193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130</v>
      </c>
      <c r="AU392" s="20" t="s">
        <v>77</v>
      </c>
    </row>
    <row r="393" spans="1:65" s="13" customFormat="1" ht="11.25">
      <c r="B393" s="196"/>
      <c r="C393" s="197"/>
      <c r="D393" s="189" t="s">
        <v>134</v>
      </c>
      <c r="E393" s="198" t="s">
        <v>19</v>
      </c>
      <c r="F393" s="199" t="s">
        <v>180</v>
      </c>
      <c r="G393" s="197"/>
      <c r="H393" s="200">
        <v>8</v>
      </c>
      <c r="I393" s="201"/>
      <c r="J393" s="197"/>
      <c r="K393" s="197"/>
      <c r="L393" s="202"/>
      <c r="M393" s="203"/>
      <c r="N393" s="204"/>
      <c r="O393" s="204"/>
      <c r="P393" s="204"/>
      <c r="Q393" s="204"/>
      <c r="R393" s="204"/>
      <c r="S393" s="204"/>
      <c r="T393" s="205"/>
      <c r="AT393" s="206" t="s">
        <v>134</v>
      </c>
      <c r="AU393" s="206" t="s">
        <v>77</v>
      </c>
      <c r="AV393" s="13" t="s">
        <v>79</v>
      </c>
      <c r="AW393" s="13" t="s">
        <v>31</v>
      </c>
      <c r="AX393" s="13" t="s">
        <v>69</v>
      </c>
      <c r="AY393" s="206" t="s">
        <v>117</v>
      </c>
    </row>
    <row r="394" spans="1:65" s="14" customFormat="1" ht="11.25">
      <c r="B394" s="207"/>
      <c r="C394" s="208"/>
      <c r="D394" s="189" t="s">
        <v>134</v>
      </c>
      <c r="E394" s="209" t="s">
        <v>19</v>
      </c>
      <c r="F394" s="210" t="s">
        <v>135</v>
      </c>
      <c r="G394" s="208"/>
      <c r="H394" s="211">
        <v>8</v>
      </c>
      <c r="I394" s="212"/>
      <c r="J394" s="208"/>
      <c r="K394" s="208"/>
      <c r="L394" s="213"/>
      <c r="M394" s="214"/>
      <c r="N394" s="215"/>
      <c r="O394" s="215"/>
      <c r="P394" s="215"/>
      <c r="Q394" s="215"/>
      <c r="R394" s="215"/>
      <c r="S394" s="215"/>
      <c r="T394" s="216"/>
      <c r="AT394" s="217" t="s">
        <v>134</v>
      </c>
      <c r="AU394" s="217" t="s">
        <v>77</v>
      </c>
      <c r="AV394" s="14" t="s">
        <v>128</v>
      </c>
      <c r="AW394" s="14" t="s">
        <v>31</v>
      </c>
      <c r="AX394" s="14" t="s">
        <v>77</v>
      </c>
      <c r="AY394" s="217" t="s">
        <v>117</v>
      </c>
    </row>
    <row r="395" spans="1:65" s="2" customFormat="1" ht="16.5" customHeight="1">
      <c r="A395" s="37"/>
      <c r="B395" s="38"/>
      <c r="C395" s="176" t="s">
        <v>260</v>
      </c>
      <c r="D395" s="176" t="s">
        <v>122</v>
      </c>
      <c r="E395" s="177" t="s">
        <v>504</v>
      </c>
      <c r="F395" s="178" t="s">
        <v>505</v>
      </c>
      <c r="G395" s="179" t="s">
        <v>183</v>
      </c>
      <c r="H395" s="180">
        <v>119</v>
      </c>
      <c r="I395" s="181"/>
      <c r="J395" s="182">
        <f>ROUND(I395*H395,2)</f>
        <v>0</v>
      </c>
      <c r="K395" s="178" t="s">
        <v>299</v>
      </c>
      <c r="L395" s="42"/>
      <c r="M395" s="183" t="s">
        <v>19</v>
      </c>
      <c r="N395" s="184" t="s">
        <v>40</v>
      </c>
      <c r="O395" s="67"/>
      <c r="P395" s="185">
        <f>O395*H395</f>
        <v>0</v>
      </c>
      <c r="Q395" s="185">
        <v>0</v>
      </c>
      <c r="R395" s="185">
        <f>Q395*H395</f>
        <v>0</v>
      </c>
      <c r="S395" s="185">
        <v>0</v>
      </c>
      <c r="T395" s="186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87" t="s">
        <v>492</v>
      </c>
      <c r="AT395" s="187" t="s">
        <v>122</v>
      </c>
      <c r="AU395" s="187" t="s">
        <v>77</v>
      </c>
      <c r="AY395" s="20" t="s">
        <v>117</v>
      </c>
      <c r="BE395" s="188">
        <f>IF(N395="základní",J395,0)</f>
        <v>0</v>
      </c>
      <c r="BF395" s="188">
        <f>IF(N395="snížená",J395,0)</f>
        <v>0</v>
      </c>
      <c r="BG395" s="188">
        <f>IF(N395="zákl. přenesená",J395,0)</f>
        <v>0</v>
      </c>
      <c r="BH395" s="188">
        <f>IF(N395="sníž. přenesená",J395,0)</f>
        <v>0</v>
      </c>
      <c r="BI395" s="188">
        <f>IF(N395="nulová",J395,0)</f>
        <v>0</v>
      </c>
      <c r="BJ395" s="20" t="s">
        <v>77</v>
      </c>
      <c r="BK395" s="188">
        <f>ROUND(I395*H395,2)</f>
        <v>0</v>
      </c>
      <c r="BL395" s="20" t="s">
        <v>492</v>
      </c>
      <c r="BM395" s="187" t="s">
        <v>506</v>
      </c>
    </row>
    <row r="396" spans="1:65" s="2" customFormat="1" ht="11.25">
      <c r="A396" s="37"/>
      <c r="B396" s="38"/>
      <c r="C396" s="39"/>
      <c r="D396" s="189" t="s">
        <v>130</v>
      </c>
      <c r="E396" s="39"/>
      <c r="F396" s="190" t="s">
        <v>507</v>
      </c>
      <c r="G396" s="39"/>
      <c r="H396" s="39"/>
      <c r="I396" s="191"/>
      <c r="J396" s="39"/>
      <c r="K396" s="39"/>
      <c r="L396" s="42"/>
      <c r="M396" s="192"/>
      <c r="N396" s="193"/>
      <c r="O396" s="67"/>
      <c r="P396" s="67"/>
      <c r="Q396" s="67"/>
      <c r="R396" s="67"/>
      <c r="S396" s="67"/>
      <c r="T396" s="68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20" t="s">
        <v>130</v>
      </c>
      <c r="AU396" s="20" t="s">
        <v>77</v>
      </c>
    </row>
    <row r="397" spans="1:65" s="13" customFormat="1" ht="11.25">
      <c r="B397" s="196"/>
      <c r="C397" s="197"/>
      <c r="D397" s="189" t="s">
        <v>134</v>
      </c>
      <c r="E397" s="198" t="s">
        <v>19</v>
      </c>
      <c r="F397" s="199" t="s">
        <v>508</v>
      </c>
      <c r="G397" s="197"/>
      <c r="H397" s="200">
        <v>119</v>
      </c>
      <c r="I397" s="201"/>
      <c r="J397" s="197"/>
      <c r="K397" s="197"/>
      <c r="L397" s="202"/>
      <c r="M397" s="203"/>
      <c r="N397" s="204"/>
      <c r="O397" s="204"/>
      <c r="P397" s="204"/>
      <c r="Q397" s="204"/>
      <c r="R397" s="204"/>
      <c r="S397" s="204"/>
      <c r="T397" s="205"/>
      <c r="AT397" s="206" t="s">
        <v>134</v>
      </c>
      <c r="AU397" s="206" t="s">
        <v>77</v>
      </c>
      <c r="AV397" s="13" t="s">
        <v>79</v>
      </c>
      <c r="AW397" s="13" t="s">
        <v>31</v>
      </c>
      <c r="AX397" s="13" t="s">
        <v>69</v>
      </c>
      <c r="AY397" s="206" t="s">
        <v>117</v>
      </c>
    </row>
    <row r="398" spans="1:65" s="14" customFormat="1" ht="11.25">
      <c r="B398" s="207"/>
      <c r="C398" s="208"/>
      <c r="D398" s="189" t="s">
        <v>134</v>
      </c>
      <c r="E398" s="209" t="s">
        <v>19</v>
      </c>
      <c r="F398" s="210" t="s">
        <v>135</v>
      </c>
      <c r="G398" s="208"/>
      <c r="H398" s="211">
        <v>119</v>
      </c>
      <c r="I398" s="212"/>
      <c r="J398" s="208"/>
      <c r="K398" s="208"/>
      <c r="L398" s="213"/>
      <c r="M398" s="250"/>
      <c r="N398" s="251"/>
      <c r="O398" s="251"/>
      <c r="P398" s="251"/>
      <c r="Q398" s="251"/>
      <c r="R398" s="251"/>
      <c r="S398" s="251"/>
      <c r="T398" s="252"/>
      <c r="AT398" s="217" t="s">
        <v>134</v>
      </c>
      <c r="AU398" s="217" t="s">
        <v>77</v>
      </c>
      <c r="AV398" s="14" t="s">
        <v>128</v>
      </c>
      <c r="AW398" s="14" t="s">
        <v>31</v>
      </c>
      <c r="AX398" s="14" t="s">
        <v>77</v>
      </c>
      <c r="AY398" s="217" t="s">
        <v>117</v>
      </c>
    </row>
    <row r="399" spans="1:65" s="2" customFormat="1" ht="6.95" customHeight="1">
      <c r="A399" s="37"/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42"/>
      <c r="M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</row>
  </sheetData>
  <sheetProtection algorithmName="SHA-512" hashValue="tImxdhbSDErrX0fK4ZyeVGWVrXZgwKSe7vROoDYl82ggrzEXJW3rsMVp9vvFHqUj699YMRJNg6CAD1CVavcslA==" saltValue="DfJQb6AKb01NyV/0VlzmO+lxTq1RaRZHraoWiFDRvH45YBJCI1eLSIpPAlhmb9LTknjO8RavzPwo0XaxotKhiA==" spinCount="100000" sheet="1" objects="1" scenarios="1" formatColumns="0" formatRows="0" autoFilter="0"/>
  <autoFilter ref="C90:K398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7" r:id="rId1"/>
    <hyperlink ref="F102" r:id="rId2"/>
    <hyperlink ref="F107" r:id="rId3"/>
    <hyperlink ref="F112" r:id="rId4"/>
    <hyperlink ref="F120" r:id="rId5"/>
    <hyperlink ref="F123" r:id="rId6"/>
    <hyperlink ref="F128" r:id="rId7"/>
    <hyperlink ref="F131" r:id="rId8"/>
    <hyperlink ref="F136" r:id="rId9"/>
    <hyperlink ref="F142" r:id="rId10"/>
    <hyperlink ref="F150" r:id="rId11"/>
    <hyperlink ref="F158" r:id="rId12"/>
    <hyperlink ref="F163" r:id="rId13"/>
    <hyperlink ref="F169" r:id="rId14"/>
    <hyperlink ref="F186" r:id="rId15"/>
    <hyperlink ref="F192" r:id="rId16"/>
    <hyperlink ref="F203" r:id="rId17"/>
    <hyperlink ref="F212" r:id="rId18"/>
    <hyperlink ref="F222" r:id="rId19"/>
    <hyperlink ref="F234" r:id="rId20"/>
    <hyperlink ref="F250" r:id="rId21"/>
    <hyperlink ref="F259" r:id="rId22"/>
    <hyperlink ref="F263" r:id="rId23"/>
    <hyperlink ref="F286" r:id="rId24"/>
    <hyperlink ref="F292" r:id="rId25"/>
    <hyperlink ref="F297" r:id="rId26"/>
    <hyperlink ref="F305" r:id="rId27"/>
    <hyperlink ref="F333" r:id="rId28"/>
    <hyperlink ref="F341" r:id="rId29"/>
    <hyperlink ref="F347" r:id="rId30"/>
    <hyperlink ref="F351" r:id="rId31"/>
    <hyperlink ref="F358" r:id="rId32"/>
    <hyperlink ref="F374" r:id="rId33"/>
  </hyperlinks>
  <pageMargins left="0.39374999999999999" right="0.39374999999999999" top="0.39374999999999999" bottom="0.39374999999999999" header="0" footer="0"/>
  <pageSetup paperSize="9" scale="84" fitToHeight="100" orientation="landscape" blackAndWhite="1" r:id="rId34"/>
  <headerFooter>
    <oddFooter>&amp;CStrana &amp;P z &amp;N</oddFooter>
  </headerFooter>
  <drawing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AT2" s="20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79</v>
      </c>
    </row>
    <row r="4" spans="1:46" s="1" customFormat="1" ht="24.95" customHeight="1">
      <c r="B4" s="23"/>
      <c r="D4" s="106" t="s">
        <v>83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0" t="str">
        <f>'Rekapitulace stavby'!K6</f>
        <v>MŠ Sněženka Frýdek Místek, ul. Sv.Čecha 170 - oprava střešní krytiny</v>
      </c>
      <c r="F7" s="381"/>
      <c r="G7" s="381"/>
      <c r="H7" s="381"/>
      <c r="L7" s="23"/>
    </row>
    <row r="8" spans="1:46" s="2" customFormat="1" ht="12" customHeight="1">
      <c r="A8" s="37"/>
      <c r="B8" s="42"/>
      <c r="C8" s="37"/>
      <c r="D8" s="108" t="s">
        <v>84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2" t="s">
        <v>509</v>
      </c>
      <c r="F9" s="383"/>
      <c r="G9" s="383"/>
      <c r="H9" s="383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17. 4. 2026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22</v>
      </c>
      <c r="F15" s="37"/>
      <c r="G15" s="37"/>
      <c r="H15" s="37"/>
      <c r="I15" s="108" t="s">
        <v>27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4" t="str">
        <f>'Rekapitulace stavby'!E14</f>
        <v>Vyplň údaj</v>
      </c>
      <c r="F18" s="385"/>
      <c r="G18" s="385"/>
      <c r="H18" s="385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22</v>
      </c>
      <c r="F21" s="37"/>
      <c r="G21" s="37"/>
      <c r="H21" s="37"/>
      <c r="I21" s="108" t="s">
        <v>27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32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22</v>
      </c>
      <c r="F24" s="37"/>
      <c r="G24" s="37"/>
      <c r="H24" s="37"/>
      <c r="I24" s="108" t="s">
        <v>27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33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6" t="s">
        <v>19</v>
      </c>
      <c r="F27" s="386"/>
      <c r="G27" s="386"/>
      <c r="H27" s="38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35</v>
      </c>
      <c r="E30" s="37"/>
      <c r="F30" s="37"/>
      <c r="G30" s="37"/>
      <c r="H30" s="37"/>
      <c r="I30" s="37"/>
      <c r="J30" s="117">
        <f>ROUND(J81,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37</v>
      </c>
      <c r="G32" s="37"/>
      <c r="H32" s="37"/>
      <c r="I32" s="118" t="s">
        <v>36</v>
      </c>
      <c r="J32" s="118" t="s">
        <v>38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39</v>
      </c>
      <c r="E33" s="108" t="s">
        <v>40</v>
      </c>
      <c r="F33" s="120">
        <f>ROUND((SUM(BE81:BE87)),  2)</f>
        <v>0</v>
      </c>
      <c r="G33" s="37"/>
      <c r="H33" s="37"/>
      <c r="I33" s="121">
        <v>0.21</v>
      </c>
      <c r="J33" s="120">
        <f>ROUND(((SUM(BE81:BE87))*I33),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41</v>
      </c>
      <c r="F34" s="120">
        <f>ROUND((SUM(BF81:BF87)),  2)</f>
        <v>0</v>
      </c>
      <c r="G34" s="37"/>
      <c r="H34" s="37"/>
      <c r="I34" s="121">
        <v>0.12</v>
      </c>
      <c r="J34" s="120">
        <f>ROUND(((SUM(BF81:BF87))*I34),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42</v>
      </c>
      <c r="F35" s="120">
        <f>ROUND((SUM(BG81:BG87)),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43</v>
      </c>
      <c r="F36" s="120">
        <f>ROUND((SUM(BH81:BH87)),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44</v>
      </c>
      <c r="F37" s="120">
        <f>ROUND((SUM(BI81:BI87)),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86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7" t="str">
        <f>E7</f>
        <v>MŠ Sněženka Frýdek Místek, ul. Sv.Čecha 170 - oprava střešní krytiny</v>
      </c>
      <c r="F48" s="388"/>
      <c r="G48" s="388"/>
      <c r="H48" s="388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84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9" t="str">
        <f>E9</f>
        <v>VON - Vedlejší a ostatní náklady</v>
      </c>
      <c r="F50" s="389"/>
      <c r="G50" s="389"/>
      <c r="H50" s="389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17. 4. 2026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 xml:space="preserve"> 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32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87</v>
      </c>
      <c r="D57" s="134"/>
      <c r="E57" s="134"/>
      <c r="F57" s="134"/>
      <c r="G57" s="134"/>
      <c r="H57" s="134"/>
      <c r="I57" s="134"/>
      <c r="J57" s="135" t="s">
        <v>88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67</v>
      </c>
      <c r="D59" s="39"/>
      <c r="E59" s="39"/>
      <c r="F59" s="39"/>
      <c r="G59" s="39"/>
      <c r="H59" s="39"/>
      <c r="I59" s="39"/>
      <c r="J59" s="80">
        <f>J81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89</v>
      </c>
    </row>
    <row r="60" spans="1:47" s="9" customFormat="1" ht="24.95" customHeight="1">
      <c r="B60" s="137"/>
      <c r="C60" s="138"/>
      <c r="D60" s="139" t="s">
        <v>510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511</v>
      </c>
      <c r="E61" s="146"/>
      <c r="F61" s="146"/>
      <c r="G61" s="146"/>
      <c r="H61" s="146"/>
      <c r="I61" s="146"/>
      <c r="J61" s="147">
        <f>J83</f>
        <v>0</v>
      </c>
      <c r="K61" s="144"/>
      <c r="L61" s="148"/>
    </row>
    <row r="62" spans="1:47" s="2" customFormat="1" ht="21.7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pans="1:31" s="2" customFormat="1" ht="6.95" customHeight="1">
      <c r="A67" s="37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24.95" customHeight="1">
      <c r="A68" s="37"/>
      <c r="B68" s="38"/>
      <c r="C68" s="26" t="s">
        <v>102</v>
      </c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12" customHeight="1">
      <c r="A70" s="37"/>
      <c r="B70" s="38"/>
      <c r="C70" s="32" t="s">
        <v>16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6.5" customHeight="1">
      <c r="A71" s="37"/>
      <c r="B71" s="38"/>
      <c r="C71" s="39"/>
      <c r="D71" s="39"/>
      <c r="E71" s="387" t="str">
        <f>E7</f>
        <v>MŠ Sněženka Frýdek Místek, ul. Sv.Čecha 170 - oprava střešní krytiny</v>
      </c>
      <c r="F71" s="388"/>
      <c r="G71" s="388"/>
      <c r="H71" s="388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84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59" t="str">
        <f>E9</f>
        <v>VON - Vedlejší a ostatní náklady</v>
      </c>
      <c r="F73" s="389"/>
      <c r="G73" s="389"/>
      <c r="H73" s="38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21</v>
      </c>
      <c r="D75" s="39"/>
      <c r="E75" s="39"/>
      <c r="F75" s="30" t="str">
        <f>F12</f>
        <v xml:space="preserve"> </v>
      </c>
      <c r="G75" s="39"/>
      <c r="H75" s="39"/>
      <c r="I75" s="32" t="s">
        <v>23</v>
      </c>
      <c r="J75" s="62" t="str">
        <f>IF(J12="","",J12)</f>
        <v>17. 4. 2026</v>
      </c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5.2" customHeight="1">
      <c r="A77" s="37"/>
      <c r="B77" s="38"/>
      <c r="C77" s="32" t="s">
        <v>25</v>
      </c>
      <c r="D77" s="39"/>
      <c r="E77" s="39"/>
      <c r="F77" s="30" t="str">
        <f>E15</f>
        <v xml:space="preserve"> </v>
      </c>
      <c r="G77" s="39"/>
      <c r="H77" s="39"/>
      <c r="I77" s="32" t="s">
        <v>30</v>
      </c>
      <c r="J77" s="35" t="str">
        <f>E21</f>
        <v xml:space="preserve"> 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>
      <c r="A78" s="37"/>
      <c r="B78" s="38"/>
      <c r="C78" s="32" t="s">
        <v>28</v>
      </c>
      <c r="D78" s="39"/>
      <c r="E78" s="39"/>
      <c r="F78" s="30" t="str">
        <f>IF(E18="","",E18)</f>
        <v>Vyplň údaj</v>
      </c>
      <c r="G78" s="39"/>
      <c r="H78" s="39"/>
      <c r="I78" s="32" t="s">
        <v>32</v>
      </c>
      <c r="J78" s="35" t="str">
        <f>E24</f>
        <v xml:space="preserve"> 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0.3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1" customFormat="1" ht="29.25" customHeight="1">
      <c r="A80" s="149"/>
      <c r="B80" s="150"/>
      <c r="C80" s="151" t="s">
        <v>103</v>
      </c>
      <c r="D80" s="152" t="s">
        <v>54</v>
      </c>
      <c r="E80" s="152" t="s">
        <v>50</v>
      </c>
      <c r="F80" s="152" t="s">
        <v>51</v>
      </c>
      <c r="G80" s="152" t="s">
        <v>104</v>
      </c>
      <c r="H80" s="152" t="s">
        <v>105</v>
      </c>
      <c r="I80" s="152" t="s">
        <v>106</v>
      </c>
      <c r="J80" s="152" t="s">
        <v>88</v>
      </c>
      <c r="K80" s="153" t="s">
        <v>107</v>
      </c>
      <c r="L80" s="154"/>
      <c r="M80" s="71" t="s">
        <v>19</v>
      </c>
      <c r="N80" s="72" t="s">
        <v>39</v>
      </c>
      <c r="O80" s="72" t="s">
        <v>108</v>
      </c>
      <c r="P80" s="72" t="s">
        <v>109</v>
      </c>
      <c r="Q80" s="72" t="s">
        <v>110</v>
      </c>
      <c r="R80" s="72" t="s">
        <v>111</v>
      </c>
      <c r="S80" s="72" t="s">
        <v>112</v>
      </c>
      <c r="T80" s="73" t="s">
        <v>113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9" customHeight="1">
      <c r="A81" s="37"/>
      <c r="B81" s="38"/>
      <c r="C81" s="78" t="s">
        <v>114</v>
      </c>
      <c r="D81" s="39"/>
      <c r="E81" s="39"/>
      <c r="F81" s="39"/>
      <c r="G81" s="39"/>
      <c r="H81" s="39"/>
      <c r="I81" s="39"/>
      <c r="J81" s="155">
        <f>BK81</f>
        <v>0</v>
      </c>
      <c r="K81" s="39"/>
      <c r="L81" s="42"/>
      <c r="M81" s="74"/>
      <c r="N81" s="156"/>
      <c r="O81" s="75"/>
      <c r="P81" s="157">
        <f>P82</f>
        <v>0</v>
      </c>
      <c r="Q81" s="75"/>
      <c r="R81" s="157">
        <f>R82</f>
        <v>0</v>
      </c>
      <c r="S81" s="75"/>
      <c r="T81" s="158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20" t="s">
        <v>68</v>
      </c>
      <c r="AU81" s="20" t="s">
        <v>89</v>
      </c>
      <c r="BK81" s="159">
        <f>BK82</f>
        <v>0</v>
      </c>
    </row>
    <row r="82" spans="1:65" s="12" customFormat="1" ht="25.9" customHeight="1">
      <c r="B82" s="160"/>
      <c r="C82" s="161"/>
      <c r="D82" s="162" t="s">
        <v>68</v>
      </c>
      <c r="E82" s="163" t="s">
        <v>512</v>
      </c>
      <c r="F82" s="163" t="s">
        <v>513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P83</f>
        <v>0</v>
      </c>
      <c r="Q82" s="168"/>
      <c r="R82" s="169">
        <f>R83</f>
        <v>0</v>
      </c>
      <c r="S82" s="168"/>
      <c r="T82" s="170">
        <f>T83</f>
        <v>0</v>
      </c>
      <c r="AR82" s="171" t="s">
        <v>160</v>
      </c>
      <c r="AT82" s="172" t="s">
        <v>68</v>
      </c>
      <c r="AU82" s="172" t="s">
        <v>69</v>
      </c>
      <c r="AY82" s="171" t="s">
        <v>117</v>
      </c>
      <c r="BK82" s="173">
        <f>BK83</f>
        <v>0</v>
      </c>
    </row>
    <row r="83" spans="1:65" s="12" customFormat="1" ht="22.9" customHeight="1">
      <c r="B83" s="160"/>
      <c r="C83" s="161"/>
      <c r="D83" s="162" t="s">
        <v>68</v>
      </c>
      <c r="E83" s="174" t="s">
        <v>514</v>
      </c>
      <c r="F83" s="174" t="s">
        <v>515</v>
      </c>
      <c r="G83" s="161"/>
      <c r="H83" s="161"/>
      <c r="I83" s="164"/>
      <c r="J83" s="175">
        <f>BK83</f>
        <v>0</v>
      </c>
      <c r="K83" s="161"/>
      <c r="L83" s="166"/>
      <c r="M83" s="167"/>
      <c r="N83" s="168"/>
      <c r="O83" s="168"/>
      <c r="P83" s="169">
        <f>SUM(P84:P87)</f>
        <v>0</v>
      </c>
      <c r="Q83" s="168"/>
      <c r="R83" s="169">
        <f>SUM(R84:R87)</f>
        <v>0</v>
      </c>
      <c r="S83" s="168"/>
      <c r="T83" s="170">
        <f>SUM(T84:T87)</f>
        <v>0</v>
      </c>
      <c r="AR83" s="171" t="s">
        <v>160</v>
      </c>
      <c r="AT83" s="172" t="s">
        <v>68</v>
      </c>
      <c r="AU83" s="172" t="s">
        <v>77</v>
      </c>
      <c r="AY83" s="171" t="s">
        <v>117</v>
      </c>
      <c r="BK83" s="173">
        <f>SUM(BK84:BK87)</f>
        <v>0</v>
      </c>
    </row>
    <row r="84" spans="1:65" s="2" customFormat="1" ht="24.2" customHeight="1">
      <c r="A84" s="37"/>
      <c r="B84" s="38"/>
      <c r="C84" s="176" t="s">
        <v>77</v>
      </c>
      <c r="D84" s="176" t="s">
        <v>122</v>
      </c>
      <c r="E84" s="177" t="s">
        <v>516</v>
      </c>
      <c r="F84" s="178" t="s">
        <v>517</v>
      </c>
      <c r="G84" s="179" t="s">
        <v>323</v>
      </c>
      <c r="H84" s="180">
        <v>1</v>
      </c>
      <c r="I84" s="181"/>
      <c r="J84" s="182">
        <f>ROUND(I84*H84,2)</f>
        <v>0</v>
      </c>
      <c r="K84" s="178" t="s">
        <v>299</v>
      </c>
      <c r="L84" s="42"/>
      <c r="M84" s="183" t="s">
        <v>19</v>
      </c>
      <c r="N84" s="184" t="s">
        <v>40</v>
      </c>
      <c r="O84" s="67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518</v>
      </c>
      <c r="AT84" s="187" t="s">
        <v>122</v>
      </c>
      <c r="AU84" s="187" t="s">
        <v>79</v>
      </c>
      <c r="AY84" s="20" t="s">
        <v>117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20" t="s">
        <v>77</v>
      </c>
      <c r="BK84" s="188">
        <f>ROUND(I84*H84,2)</f>
        <v>0</v>
      </c>
      <c r="BL84" s="20" t="s">
        <v>518</v>
      </c>
      <c r="BM84" s="187" t="s">
        <v>519</v>
      </c>
    </row>
    <row r="85" spans="1:65" s="2" customFormat="1" ht="11.25">
      <c r="A85" s="37"/>
      <c r="B85" s="38"/>
      <c r="C85" s="39"/>
      <c r="D85" s="189" t="s">
        <v>130</v>
      </c>
      <c r="E85" s="39"/>
      <c r="F85" s="190" t="s">
        <v>517</v>
      </c>
      <c r="G85" s="39"/>
      <c r="H85" s="39"/>
      <c r="I85" s="191"/>
      <c r="J85" s="39"/>
      <c r="K85" s="39"/>
      <c r="L85" s="42"/>
      <c r="M85" s="192"/>
      <c r="N85" s="193"/>
      <c r="O85" s="67"/>
      <c r="P85" s="67"/>
      <c r="Q85" s="67"/>
      <c r="R85" s="67"/>
      <c r="S85" s="67"/>
      <c r="T85" s="68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130</v>
      </c>
      <c r="AU85" s="20" t="s">
        <v>79</v>
      </c>
    </row>
    <row r="86" spans="1:65" s="13" customFormat="1" ht="11.25">
      <c r="B86" s="196"/>
      <c r="C86" s="197"/>
      <c r="D86" s="189" t="s">
        <v>134</v>
      </c>
      <c r="E86" s="198" t="s">
        <v>19</v>
      </c>
      <c r="F86" s="199" t="s">
        <v>520</v>
      </c>
      <c r="G86" s="197"/>
      <c r="H86" s="200">
        <v>1</v>
      </c>
      <c r="I86" s="201"/>
      <c r="J86" s="197"/>
      <c r="K86" s="197"/>
      <c r="L86" s="202"/>
      <c r="M86" s="203"/>
      <c r="N86" s="204"/>
      <c r="O86" s="204"/>
      <c r="P86" s="204"/>
      <c r="Q86" s="204"/>
      <c r="R86" s="204"/>
      <c r="S86" s="204"/>
      <c r="T86" s="205"/>
      <c r="AT86" s="206" t="s">
        <v>134</v>
      </c>
      <c r="AU86" s="206" t="s">
        <v>79</v>
      </c>
      <c r="AV86" s="13" t="s">
        <v>79</v>
      </c>
      <c r="AW86" s="13" t="s">
        <v>31</v>
      </c>
      <c r="AX86" s="13" t="s">
        <v>69</v>
      </c>
      <c r="AY86" s="206" t="s">
        <v>117</v>
      </c>
    </row>
    <row r="87" spans="1:65" s="14" customFormat="1" ht="11.25">
      <c r="B87" s="207"/>
      <c r="C87" s="208"/>
      <c r="D87" s="189" t="s">
        <v>134</v>
      </c>
      <c r="E87" s="209" t="s">
        <v>19</v>
      </c>
      <c r="F87" s="210" t="s">
        <v>135</v>
      </c>
      <c r="G87" s="208"/>
      <c r="H87" s="211">
        <v>1</v>
      </c>
      <c r="I87" s="212"/>
      <c r="J87" s="208"/>
      <c r="K87" s="208"/>
      <c r="L87" s="213"/>
      <c r="M87" s="250"/>
      <c r="N87" s="251"/>
      <c r="O87" s="251"/>
      <c r="P87" s="251"/>
      <c r="Q87" s="251"/>
      <c r="R87" s="251"/>
      <c r="S87" s="251"/>
      <c r="T87" s="252"/>
      <c r="AT87" s="217" t="s">
        <v>134</v>
      </c>
      <c r="AU87" s="217" t="s">
        <v>79</v>
      </c>
      <c r="AV87" s="14" t="s">
        <v>128</v>
      </c>
      <c r="AW87" s="14" t="s">
        <v>31</v>
      </c>
      <c r="AX87" s="14" t="s">
        <v>77</v>
      </c>
      <c r="AY87" s="217" t="s">
        <v>117</v>
      </c>
    </row>
    <row r="88" spans="1:65" s="2" customFormat="1" ht="6.95" customHeight="1">
      <c r="A88" s="37"/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42"/>
      <c r="M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</sheetData>
  <sheetProtection algorithmName="SHA-512" hashValue="KpVAeFa6bxtzfD2YM581dDzPMY1Ncro7JuVClpHnJDlGvNXb4O8CfhZqSwa5RftdgKycxH2ts+27pyrUYkfrtA==" saltValue="UQHdoEo2AkjastsVPfK6uC5PaBrPFM9rWG5Qn+9Uu/1hc0fGztmHdO5bsCk411Q4P9UkFyR3etwUDhdD33rx5g==" spinCount="100000" sheet="1" objects="1" scenarios="1" formatColumns="0" formatRows="0" autoFilter="0"/>
  <autoFilter ref="C80:K87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3" customWidth="1"/>
    <col min="2" max="2" width="1.6640625" style="253" customWidth="1"/>
    <col min="3" max="4" width="5" style="253" customWidth="1"/>
    <col min="5" max="5" width="11.6640625" style="253" customWidth="1"/>
    <col min="6" max="6" width="9.1640625" style="253" customWidth="1"/>
    <col min="7" max="7" width="5" style="253" customWidth="1"/>
    <col min="8" max="8" width="77.83203125" style="253" customWidth="1"/>
    <col min="9" max="10" width="20" style="253" customWidth="1"/>
    <col min="11" max="11" width="1.6640625" style="253" customWidth="1"/>
  </cols>
  <sheetData>
    <row r="1" spans="2:11" s="1" customFormat="1" ht="37.5" customHeight="1"/>
    <row r="2" spans="2:11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pans="2:11" s="17" customFormat="1" ht="45" customHeight="1">
      <c r="B3" s="257"/>
      <c r="C3" s="392" t="s">
        <v>521</v>
      </c>
      <c r="D3" s="392"/>
      <c r="E3" s="392"/>
      <c r="F3" s="392"/>
      <c r="G3" s="392"/>
      <c r="H3" s="392"/>
      <c r="I3" s="392"/>
      <c r="J3" s="392"/>
      <c r="K3" s="258"/>
    </row>
    <row r="4" spans="2:11" s="1" customFormat="1" ht="25.5" customHeight="1">
      <c r="B4" s="259"/>
      <c r="C4" s="391" t="s">
        <v>522</v>
      </c>
      <c r="D4" s="391"/>
      <c r="E4" s="391"/>
      <c r="F4" s="391"/>
      <c r="G4" s="391"/>
      <c r="H4" s="391"/>
      <c r="I4" s="391"/>
      <c r="J4" s="391"/>
      <c r="K4" s="260"/>
    </row>
    <row r="5" spans="2:11" s="1" customFormat="1" ht="5.25" customHeight="1">
      <c r="B5" s="259"/>
      <c r="C5" s="261"/>
      <c r="D5" s="261"/>
      <c r="E5" s="261"/>
      <c r="F5" s="261"/>
      <c r="G5" s="261"/>
      <c r="H5" s="261"/>
      <c r="I5" s="261"/>
      <c r="J5" s="261"/>
      <c r="K5" s="260"/>
    </row>
    <row r="6" spans="2:11" s="1" customFormat="1" ht="15" customHeight="1">
      <c r="B6" s="259"/>
      <c r="C6" s="390" t="s">
        <v>523</v>
      </c>
      <c r="D6" s="390"/>
      <c r="E6" s="390"/>
      <c r="F6" s="390"/>
      <c r="G6" s="390"/>
      <c r="H6" s="390"/>
      <c r="I6" s="390"/>
      <c r="J6" s="390"/>
      <c r="K6" s="260"/>
    </row>
    <row r="7" spans="2:11" s="1" customFormat="1" ht="15" customHeight="1">
      <c r="B7" s="263"/>
      <c r="C7" s="390" t="s">
        <v>524</v>
      </c>
      <c r="D7" s="390"/>
      <c r="E7" s="390"/>
      <c r="F7" s="390"/>
      <c r="G7" s="390"/>
      <c r="H7" s="390"/>
      <c r="I7" s="390"/>
      <c r="J7" s="390"/>
      <c r="K7" s="260"/>
    </row>
    <row r="8" spans="2:11" s="1" customFormat="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pans="2:11" s="1" customFormat="1" ht="15" customHeight="1">
      <c r="B9" s="263"/>
      <c r="C9" s="390" t="s">
        <v>525</v>
      </c>
      <c r="D9" s="390"/>
      <c r="E9" s="390"/>
      <c r="F9" s="390"/>
      <c r="G9" s="390"/>
      <c r="H9" s="390"/>
      <c r="I9" s="390"/>
      <c r="J9" s="390"/>
      <c r="K9" s="260"/>
    </row>
    <row r="10" spans="2:11" s="1" customFormat="1" ht="15" customHeight="1">
      <c r="B10" s="263"/>
      <c r="C10" s="262"/>
      <c r="D10" s="390" t="s">
        <v>526</v>
      </c>
      <c r="E10" s="390"/>
      <c r="F10" s="390"/>
      <c r="G10" s="390"/>
      <c r="H10" s="390"/>
      <c r="I10" s="390"/>
      <c r="J10" s="390"/>
      <c r="K10" s="260"/>
    </row>
    <row r="11" spans="2:11" s="1" customFormat="1" ht="15" customHeight="1">
      <c r="B11" s="263"/>
      <c r="C11" s="264"/>
      <c r="D11" s="390" t="s">
        <v>527</v>
      </c>
      <c r="E11" s="390"/>
      <c r="F11" s="390"/>
      <c r="G11" s="390"/>
      <c r="H11" s="390"/>
      <c r="I11" s="390"/>
      <c r="J11" s="390"/>
      <c r="K11" s="260"/>
    </row>
    <row r="12" spans="2:11" s="1" customFormat="1" ht="15" customHeight="1">
      <c r="B12" s="263"/>
      <c r="C12" s="264"/>
      <c r="D12" s="262"/>
      <c r="E12" s="262"/>
      <c r="F12" s="262"/>
      <c r="G12" s="262"/>
      <c r="H12" s="262"/>
      <c r="I12" s="262"/>
      <c r="J12" s="262"/>
      <c r="K12" s="260"/>
    </row>
    <row r="13" spans="2:11" s="1" customFormat="1" ht="15" customHeight="1">
      <c r="B13" s="263"/>
      <c r="C13" s="264"/>
      <c r="D13" s="265" t="s">
        <v>528</v>
      </c>
      <c r="E13" s="262"/>
      <c r="F13" s="262"/>
      <c r="G13" s="262"/>
      <c r="H13" s="262"/>
      <c r="I13" s="262"/>
      <c r="J13" s="262"/>
      <c r="K13" s="260"/>
    </row>
    <row r="14" spans="2:11" s="1" customFormat="1" ht="12.75" customHeight="1">
      <c r="B14" s="263"/>
      <c r="C14" s="264"/>
      <c r="D14" s="264"/>
      <c r="E14" s="264"/>
      <c r="F14" s="264"/>
      <c r="G14" s="264"/>
      <c r="H14" s="264"/>
      <c r="I14" s="264"/>
      <c r="J14" s="264"/>
      <c r="K14" s="260"/>
    </row>
    <row r="15" spans="2:11" s="1" customFormat="1" ht="15" customHeight="1">
      <c r="B15" s="263"/>
      <c r="C15" s="264"/>
      <c r="D15" s="390" t="s">
        <v>529</v>
      </c>
      <c r="E15" s="390"/>
      <c r="F15" s="390"/>
      <c r="G15" s="390"/>
      <c r="H15" s="390"/>
      <c r="I15" s="390"/>
      <c r="J15" s="390"/>
      <c r="K15" s="260"/>
    </row>
    <row r="16" spans="2:11" s="1" customFormat="1" ht="15" customHeight="1">
      <c r="B16" s="263"/>
      <c r="C16" s="264"/>
      <c r="D16" s="390" t="s">
        <v>530</v>
      </c>
      <c r="E16" s="390"/>
      <c r="F16" s="390"/>
      <c r="G16" s="390"/>
      <c r="H16" s="390"/>
      <c r="I16" s="390"/>
      <c r="J16" s="390"/>
      <c r="K16" s="260"/>
    </row>
    <row r="17" spans="2:11" s="1" customFormat="1" ht="15" customHeight="1">
      <c r="B17" s="263"/>
      <c r="C17" s="264"/>
      <c r="D17" s="390" t="s">
        <v>531</v>
      </c>
      <c r="E17" s="390"/>
      <c r="F17" s="390"/>
      <c r="G17" s="390"/>
      <c r="H17" s="390"/>
      <c r="I17" s="390"/>
      <c r="J17" s="390"/>
      <c r="K17" s="260"/>
    </row>
    <row r="18" spans="2:11" s="1" customFormat="1" ht="15" customHeight="1">
      <c r="B18" s="263"/>
      <c r="C18" s="264"/>
      <c r="D18" s="264"/>
      <c r="E18" s="266" t="s">
        <v>76</v>
      </c>
      <c r="F18" s="390" t="s">
        <v>532</v>
      </c>
      <c r="G18" s="390"/>
      <c r="H18" s="390"/>
      <c r="I18" s="390"/>
      <c r="J18" s="390"/>
      <c r="K18" s="260"/>
    </row>
    <row r="19" spans="2:11" s="1" customFormat="1" ht="15" customHeight="1">
      <c r="B19" s="263"/>
      <c r="C19" s="264"/>
      <c r="D19" s="264"/>
      <c r="E19" s="266" t="s">
        <v>533</v>
      </c>
      <c r="F19" s="390" t="s">
        <v>534</v>
      </c>
      <c r="G19" s="390"/>
      <c r="H19" s="390"/>
      <c r="I19" s="390"/>
      <c r="J19" s="390"/>
      <c r="K19" s="260"/>
    </row>
    <row r="20" spans="2:11" s="1" customFormat="1" ht="15" customHeight="1">
      <c r="B20" s="263"/>
      <c r="C20" s="264"/>
      <c r="D20" s="264"/>
      <c r="E20" s="266" t="s">
        <v>535</v>
      </c>
      <c r="F20" s="390" t="s">
        <v>536</v>
      </c>
      <c r="G20" s="390"/>
      <c r="H20" s="390"/>
      <c r="I20" s="390"/>
      <c r="J20" s="390"/>
      <c r="K20" s="260"/>
    </row>
    <row r="21" spans="2:11" s="1" customFormat="1" ht="15" customHeight="1">
      <c r="B21" s="263"/>
      <c r="C21" s="264"/>
      <c r="D21" s="264"/>
      <c r="E21" s="266" t="s">
        <v>80</v>
      </c>
      <c r="F21" s="390" t="s">
        <v>81</v>
      </c>
      <c r="G21" s="390"/>
      <c r="H21" s="390"/>
      <c r="I21" s="390"/>
      <c r="J21" s="390"/>
      <c r="K21" s="260"/>
    </row>
    <row r="22" spans="2:11" s="1" customFormat="1" ht="15" customHeight="1">
      <c r="B22" s="263"/>
      <c r="C22" s="264"/>
      <c r="D22" s="264"/>
      <c r="E22" s="266" t="s">
        <v>487</v>
      </c>
      <c r="F22" s="390" t="s">
        <v>488</v>
      </c>
      <c r="G22" s="390"/>
      <c r="H22" s="390"/>
      <c r="I22" s="390"/>
      <c r="J22" s="390"/>
      <c r="K22" s="260"/>
    </row>
    <row r="23" spans="2:11" s="1" customFormat="1" ht="15" customHeight="1">
      <c r="B23" s="263"/>
      <c r="C23" s="264"/>
      <c r="D23" s="264"/>
      <c r="E23" s="266" t="s">
        <v>537</v>
      </c>
      <c r="F23" s="390" t="s">
        <v>538</v>
      </c>
      <c r="G23" s="390"/>
      <c r="H23" s="390"/>
      <c r="I23" s="390"/>
      <c r="J23" s="390"/>
      <c r="K23" s="260"/>
    </row>
    <row r="24" spans="2:11" s="1" customFormat="1" ht="12.75" customHeight="1">
      <c r="B24" s="263"/>
      <c r="C24" s="264"/>
      <c r="D24" s="264"/>
      <c r="E24" s="264"/>
      <c r="F24" s="264"/>
      <c r="G24" s="264"/>
      <c r="H24" s="264"/>
      <c r="I24" s="264"/>
      <c r="J24" s="264"/>
      <c r="K24" s="260"/>
    </row>
    <row r="25" spans="2:11" s="1" customFormat="1" ht="15" customHeight="1">
      <c r="B25" s="263"/>
      <c r="C25" s="390" t="s">
        <v>539</v>
      </c>
      <c r="D25" s="390"/>
      <c r="E25" s="390"/>
      <c r="F25" s="390"/>
      <c r="G25" s="390"/>
      <c r="H25" s="390"/>
      <c r="I25" s="390"/>
      <c r="J25" s="390"/>
      <c r="K25" s="260"/>
    </row>
    <row r="26" spans="2:11" s="1" customFormat="1" ht="15" customHeight="1">
      <c r="B26" s="263"/>
      <c r="C26" s="390" t="s">
        <v>540</v>
      </c>
      <c r="D26" s="390"/>
      <c r="E26" s="390"/>
      <c r="F26" s="390"/>
      <c r="G26" s="390"/>
      <c r="H26" s="390"/>
      <c r="I26" s="390"/>
      <c r="J26" s="390"/>
      <c r="K26" s="260"/>
    </row>
    <row r="27" spans="2:11" s="1" customFormat="1" ht="15" customHeight="1">
      <c r="B27" s="263"/>
      <c r="C27" s="262"/>
      <c r="D27" s="390" t="s">
        <v>541</v>
      </c>
      <c r="E27" s="390"/>
      <c r="F27" s="390"/>
      <c r="G27" s="390"/>
      <c r="H27" s="390"/>
      <c r="I27" s="390"/>
      <c r="J27" s="390"/>
      <c r="K27" s="260"/>
    </row>
    <row r="28" spans="2:11" s="1" customFormat="1" ht="15" customHeight="1">
      <c r="B28" s="263"/>
      <c r="C28" s="264"/>
      <c r="D28" s="390" t="s">
        <v>542</v>
      </c>
      <c r="E28" s="390"/>
      <c r="F28" s="390"/>
      <c r="G28" s="390"/>
      <c r="H28" s="390"/>
      <c r="I28" s="390"/>
      <c r="J28" s="390"/>
      <c r="K28" s="260"/>
    </row>
    <row r="29" spans="2:11" s="1" customFormat="1" ht="12.75" customHeight="1">
      <c r="B29" s="263"/>
      <c r="C29" s="264"/>
      <c r="D29" s="264"/>
      <c r="E29" s="264"/>
      <c r="F29" s="264"/>
      <c r="G29" s="264"/>
      <c r="H29" s="264"/>
      <c r="I29" s="264"/>
      <c r="J29" s="264"/>
      <c r="K29" s="260"/>
    </row>
    <row r="30" spans="2:11" s="1" customFormat="1" ht="15" customHeight="1">
      <c r="B30" s="263"/>
      <c r="C30" s="264"/>
      <c r="D30" s="390" t="s">
        <v>543</v>
      </c>
      <c r="E30" s="390"/>
      <c r="F30" s="390"/>
      <c r="G30" s="390"/>
      <c r="H30" s="390"/>
      <c r="I30" s="390"/>
      <c r="J30" s="390"/>
      <c r="K30" s="260"/>
    </row>
    <row r="31" spans="2:11" s="1" customFormat="1" ht="15" customHeight="1">
      <c r="B31" s="263"/>
      <c r="C31" s="264"/>
      <c r="D31" s="390" t="s">
        <v>544</v>
      </c>
      <c r="E31" s="390"/>
      <c r="F31" s="390"/>
      <c r="G31" s="390"/>
      <c r="H31" s="390"/>
      <c r="I31" s="390"/>
      <c r="J31" s="390"/>
      <c r="K31" s="260"/>
    </row>
    <row r="32" spans="2:11" s="1" customFormat="1" ht="12.75" customHeight="1">
      <c r="B32" s="263"/>
      <c r="C32" s="264"/>
      <c r="D32" s="264"/>
      <c r="E32" s="264"/>
      <c r="F32" s="264"/>
      <c r="G32" s="264"/>
      <c r="H32" s="264"/>
      <c r="I32" s="264"/>
      <c r="J32" s="264"/>
      <c r="K32" s="260"/>
    </row>
    <row r="33" spans="2:11" s="1" customFormat="1" ht="15" customHeight="1">
      <c r="B33" s="263"/>
      <c r="C33" s="264"/>
      <c r="D33" s="390" t="s">
        <v>545</v>
      </c>
      <c r="E33" s="390"/>
      <c r="F33" s="390"/>
      <c r="G33" s="390"/>
      <c r="H33" s="390"/>
      <c r="I33" s="390"/>
      <c r="J33" s="390"/>
      <c r="K33" s="260"/>
    </row>
    <row r="34" spans="2:11" s="1" customFormat="1" ht="15" customHeight="1">
      <c r="B34" s="263"/>
      <c r="C34" s="264"/>
      <c r="D34" s="390" t="s">
        <v>546</v>
      </c>
      <c r="E34" s="390"/>
      <c r="F34" s="390"/>
      <c r="G34" s="390"/>
      <c r="H34" s="390"/>
      <c r="I34" s="390"/>
      <c r="J34" s="390"/>
      <c r="K34" s="260"/>
    </row>
    <row r="35" spans="2:11" s="1" customFormat="1" ht="15" customHeight="1">
      <c r="B35" s="263"/>
      <c r="C35" s="264"/>
      <c r="D35" s="390" t="s">
        <v>547</v>
      </c>
      <c r="E35" s="390"/>
      <c r="F35" s="390"/>
      <c r="G35" s="390"/>
      <c r="H35" s="390"/>
      <c r="I35" s="390"/>
      <c r="J35" s="390"/>
      <c r="K35" s="260"/>
    </row>
    <row r="36" spans="2:11" s="1" customFormat="1" ht="15" customHeight="1">
      <c r="B36" s="263"/>
      <c r="C36" s="264"/>
      <c r="D36" s="262"/>
      <c r="E36" s="265" t="s">
        <v>103</v>
      </c>
      <c r="F36" s="262"/>
      <c r="G36" s="390" t="s">
        <v>548</v>
      </c>
      <c r="H36" s="390"/>
      <c r="I36" s="390"/>
      <c r="J36" s="390"/>
      <c r="K36" s="260"/>
    </row>
    <row r="37" spans="2:11" s="1" customFormat="1" ht="30.75" customHeight="1">
      <c r="B37" s="263"/>
      <c r="C37" s="264"/>
      <c r="D37" s="262"/>
      <c r="E37" s="265" t="s">
        <v>549</v>
      </c>
      <c r="F37" s="262"/>
      <c r="G37" s="390" t="s">
        <v>550</v>
      </c>
      <c r="H37" s="390"/>
      <c r="I37" s="390"/>
      <c r="J37" s="390"/>
      <c r="K37" s="260"/>
    </row>
    <row r="38" spans="2:11" s="1" customFormat="1" ht="15" customHeight="1">
      <c r="B38" s="263"/>
      <c r="C38" s="264"/>
      <c r="D38" s="262"/>
      <c r="E38" s="265" t="s">
        <v>50</v>
      </c>
      <c r="F38" s="262"/>
      <c r="G38" s="390" t="s">
        <v>551</v>
      </c>
      <c r="H38" s="390"/>
      <c r="I38" s="390"/>
      <c r="J38" s="390"/>
      <c r="K38" s="260"/>
    </row>
    <row r="39" spans="2:11" s="1" customFormat="1" ht="15" customHeight="1">
      <c r="B39" s="263"/>
      <c r="C39" s="264"/>
      <c r="D39" s="262"/>
      <c r="E39" s="265" t="s">
        <v>51</v>
      </c>
      <c r="F39" s="262"/>
      <c r="G39" s="390" t="s">
        <v>552</v>
      </c>
      <c r="H39" s="390"/>
      <c r="I39" s="390"/>
      <c r="J39" s="390"/>
      <c r="K39" s="260"/>
    </row>
    <row r="40" spans="2:11" s="1" customFormat="1" ht="15" customHeight="1">
      <c r="B40" s="263"/>
      <c r="C40" s="264"/>
      <c r="D40" s="262"/>
      <c r="E40" s="265" t="s">
        <v>104</v>
      </c>
      <c r="F40" s="262"/>
      <c r="G40" s="390" t="s">
        <v>553</v>
      </c>
      <c r="H40" s="390"/>
      <c r="I40" s="390"/>
      <c r="J40" s="390"/>
      <c r="K40" s="260"/>
    </row>
    <row r="41" spans="2:11" s="1" customFormat="1" ht="15" customHeight="1">
      <c r="B41" s="263"/>
      <c r="C41" s="264"/>
      <c r="D41" s="262"/>
      <c r="E41" s="265" t="s">
        <v>105</v>
      </c>
      <c r="F41" s="262"/>
      <c r="G41" s="390" t="s">
        <v>554</v>
      </c>
      <c r="H41" s="390"/>
      <c r="I41" s="390"/>
      <c r="J41" s="390"/>
      <c r="K41" s="260"/>
    </row>
    <row r="42" spans="2:11" s="1" customFormat="1" ht="15" customHeight="1">
      <c r="B42" s="263"/>
      <c r="C42" s="264"/>
      <c r="D42" s="262"/>
      <c r="E42" s="265" t="s">
        <v>555</v>
      </c>
      <c r="F42" s="262"/>
      <c r="G42" s="390" t="s">
        <v>556</v>
      </c>
      <c r="H42" s="390"/>
      <c r="I42" s="390"/>
      <c r="J42" s="390"/>
      <c r="K42" s="260"/>
    </row>
    <row r="43" spans="2:11" s="1" customFormat="1" ht="15" customHeight="1">
      <c r="B43" s="263"/>
      <c r="C43" s="264"/>
      <c r="D43" s="262"/>
      <c r="E43" s="265"/>
      <c r="F43" s="262"/>
      <c r="G43" s="390" t="s">
        <v>557</v>
      </c>
      <c r="H43" s="390"/>
      <c r="I43" s="390"/>
      <c r="J43" s="390"/>
      <c r="K43" s="260"/>
    </row>
    <row r="44" spans="2:11" s="1" customFormat="1" ht="15" customHeight="1">
      <c r="B44" s="263"/>
      <c r="C44" s="264"/>
      <c r="D44" s="262"/>
      <c r="E44" s="265" t="s">
        <v>558</v>
      </c>
      <c r="F44" s="262"/>
      <c r="G44" s="390" t="s">
        <v>559</v>
      </c>
      <c r="H44" s="390"/>
      <c r="I44" s="390"/>
      <c r="J44" s="390"/>
      <c r="K44" s="260"/>
    </row>
    <row r="45" spans="2:11" s="1" customFormat="1" ht="15" customHeight="1">
      <c r="B45" s="263"/>
      <c r="C45" s="264"/>
      <c r="D45" s="262"/>
      <c r="E45" s="265" t="s">
        <v>107</v>
      </c>
      <c r="F45" s="262"/>
      <c r="G45" s="390" t="s">
        <v>560</v>
      </c>
      <c r="H45" s="390"/>
      <c r="I45" s="390"/>
      <c r="J45" s="390"/>
      <c r="K45" s="260"/>
    </row>
    <row r="46" spans="2:11" s="1" customFormat="1" ht="12.75" customHeight="1">
      <c r="B46" s="263"/>
      <c r="C46" s="264"/>
      <c r="D46" s="262"/>
      <c r="E46" s="262"/>
      <c r="F46" s="262"/>
      <c r="G46" s="262"/>
      <c r="H46" s="262"/>
      <c r="I46" s="262"/>
      <c r="J46" s="262"/>
      <c r="K46" s="260"/>
    </row>
    <row r="47" spans="2:11" s="1" customFormat="1" ht="15" customHeight="1">
      <c r="B47" s="263"/>
      <c r="C47" s="264"/>
      <c r="D47" s="390" t="s">
        <v>561</v>
      </c>
      <c r="E47" s="390"/>
      <c r="F47" s="390"/>
      <c r="G47" s="390"/>
      <c r="H47" s="390"/>
      <c r="I47" s="390"/>
      <c r="J47" s="390"/>
      <c r="K47" s="260"/>
    </row>
    <row r="48" spans="2:11" s="1" customFormat="1" ht="15" customHeight="1">
      <c r="B48" s="263"/>
      <c r="C48" s="264"/>
      <c r="D48" s="264"/>
      <c r="E48" s="390" t="s">
        <v>562</v>
      </c>
      <c r="F48" s="390"/>
      <c r="G48" s="390"/>
      <c r="H48" s="390"/>
      <c r="I48" s="390"/>
      <c r="J48" s="390"/>
      <c r="K48" s="260"/>
    </row>
    <row r="49" spans="2:11" s="1" customFormat="1" ht="15" customHeight="1">
      <c r="B49" s="263"/>
      <c r="C49" s="264"/>
      <c r="D49" s="264"/>
      <c r="E49" s="390" t="s">
        <v>563</v>
      </c>
      <c r="F49" s="390"/>
      <c r="G49" s="390"/>
      <c r="H49" s="390"/>
      <c r="I49" s="390"/>
      <c r="J49" s="390"/>
      <c r="K49" s="260"/>
    </row>
    <row r="50" spans="2:11" s="1" customFormat="1" ht="15" customHeight="1">
      <c r="B50" s="263"/>
      <c r="C50" s="264"/>
      <c r="D50" s="264"/>
      <c r="E50" s="390" t="s">
        <v>564</v>
      </c>
      <c r="F50" s="390"/>
      <c r="G50" s="390"/>
      <c r="H50" s="390"/>
      <c r="I50" s="390"/>
      <c r="J50" s="390"/>
      <c r="K50" s="260"/>
    </row>
    <row r="51" spans="2:11" s="1" customFormat="1" ht="15" customHeight="1">
      <c r="B51" s="263"/>
      <c r="C51" s="264"/>
      <c r="D51" s="390" t="s">
        <v>565</v>
      </c>
      <c r="E51" s="390"/>
      <c r="F51" s="390"/>
      <c r="G51" s="390"/>
      <c r="H51" s="390"/>
      <c r="I51" s="390"/>
      <c r="J51" s="390"/>
      <c r="K51" s="260"/>
    </row>
    <row r="52" spans="2:11" s="1" customFormat="1" ht="25.5" customHeight="1">
      <c r="B52" s="259"/>
      <c r="C52" s="391" t="s">
        <v>566</v>
      </c>
      <c r="D52" s="391"/>
      <c r="E52" s="391"/>
      <c r="F52" s="391"/>
      <c r="G52" s="391"/>
      <c r="H52" s="391"/>
      <c r="I52" s="391"/>
      <c r="J52" s="391"/>
      <c r="K52" s="260"/>
    </row>
    <row r="53" spans="2:11" s="1" customFormat="1" ht="5.25" customHeight="1">
      <c r="B53" s="259"/>
      <c r="C53" s="261"/>
      <c r="D53" s="261"/>
      <c r="E53" s="261"/>
      <c r="F53" s="261"/>
      <c r="G53" s="261"/>
      <c r="H53" s="261"/>
      <c r="I53" s="261"/>
      <c r="J53" s="261"/>
      <c r="K53" s="260"/>
    </row>
    <row r="54" spans="2:11" s="1" customFormat="1" ht="15" customHeight="1">
      <c r="B54" s="259"/>
      <c r="C54" s="390" t="s">
        <v>567</v>
      </c>
      <c r="D54" s="390"/>
      <c r="E54" s="390"/>
      <c r="F54" s="390"/>
      <c r="G54" s="390"/>
      <c r="H54" s="390"/>
      <c r="I54" s="390"/>
      <c r="J54" s="390"/>
      <c r="K54" s="260"/>
    </row>
    <row r="55" spans="2:11" s="1" customFormat="1" ht="15" customHeight="1">
      <c r="B55" s="259"/>
      <c r="C55" s="390" t="s">
        <v>568</v>
      </c>
      <c r="D55" s="390"/>
      <c r="E55" s="390"/>
      <c r="F55" s="390"/>
      <c r="G55" s="390"/>
      <c r="H55" s="390"/>
      <c r="I55" s="390"/>
      <c r="J55" s="390"/>
      <c r="K55" s="260"/>
    </row>
    <row r="56" spans="2:11" s="1" customFormat="1" ht="12.75" customHeight="1">
      <c r="B56" s="259"/>
      <c r="C56" s="262"/>
      <c r="D56" s="262"/>
      <c r="E56" s="262"/>
      <c r="F56" s="262"/>
      <c r="G56" s="262"/>
      <c r="H56" s="262"/>
      <c r="I56" s="262"/>
      <c r="J56" s="262"/>
      <c r="K56" s="260"/>
    </row>
    <row r="57" spans="2:11" s="1" customFormat="1" ht="15" customHeight="1">
      <c r="B57" s="259"/>
      <c r="C57" s="390" t="s">
        <v>569</v>
      </c>
      <c r="D57" s="390"/>
      <c r="E57" s="390"/>
      <c r="F57" s="390"/>
      <c r="G57" s="390"/>
      <c r="H57" s="390"/>
      <c r="I57" s="390"/>
      <c r="J57" s="390"/>
      <c r="K57" s="260"/>
    </row>
    <row r="58" spans="2:11" s="1" customFormat="1" ht="15" customHeight="1">
      <c r="B58" s="259"/>
      <c r="C58" s="264"/>
      <c r="D58" s="390" t="s">
        <v>570</v>
      </c>
      <c r="E58" s="390"/>
      <c r="F58" s="390"/>
      <c r="G58" s="390"/>
      <c r="H58" s="390"/>
      <c r="I58" s="390"/>
      <c r="J58" s="390"/>
      <c r="K58" s="260"/>
    </row>
    <row r="59" spans="2:11" s="1" customFormat="1" ht="15" customHeight="1">
      <c r="B59" s="259"/>
      <c r="C59" s="264"/>
      <c r="D59" s="390" t="s">
        <v>571</v>
      </c>
      <c r="E59" s="390"/>
      <c r="F59" s="390"/>
      <c r="G59" s="390"/>
      <c r="H59" s="390"/>
      <c r="I59" s="390"/>
      <c r="J59" s="390"/>
      <c r="K59" s="260"/>
    </row>
    <row r="60" spans="2:11" s="1" customFormat="1" ht="15" customHeight="1">
      <c r="B60" s="259"/>
      <c r="C60" s="264"/>
      <c r="D60" s="390" t="s">
        <v>572</v>
      </c>
      <c r="E60" s="390"/>
      <c r="F60" s="390"/>
      <c r="G60" s="390"/>
      <c r="H60" s="390"/>
      <c r="I60" s="390"/>
      <c r="J60" s="390"/>
      <c r="K60" s="260"/>
    </row>
    <row r="61" spans="2:11" s="1" customFormat="1" ht="15" customHeight="1">
      <c r="B61" s="259"/>
      <c r="C61" s="264"/>
      <c r="D61" s="390" t="s">
        <v>573</v>
      </c>
      <c r="E61" s="390"/>
      <c r="F61" s="390"/>
      <c r="G61" s="390"/>
      <c r="H61" s="390"/>
      <c r="I61" s="390"/>
      <c r="J61" s="390"/>
      <c r="K61" s="260"/>
    </row>
    <row r="62" spans="2:11" s="1" customFormat="1" ht="15" customHeight="1">
      <c r="B62" s="259"/>
      <c r="C62" s="264"/>
      <c r="D62" s="393" t="s">
        <v>574</v>
      </c>
      <c r="E62" s="393"/>
      <c r="F62" s="393"/>
      <c r="G62" s="393"/>
      <c r="H62" s="393"/>
      <c r="I62" s="393"/>
      <c r="J62" s="393"/>
      <c r="K62" s="260"/>
    </row>
    <row r="63" spans="2:11" s="1" customFormat="1" ht="15" customHeight="1">
      <c r="B63" s="259"/>
      <c r="C63" s="264"/>
      <c r="D63" s="390" t="s">
        <v>575</v>
      </c>
      <c r="E63" s="390"/>
      <c r="F63" s="390"/>
      <c r="G63" s="390"/>
      <c r="H63" s="390"/>
      <c r="I63" s="390"/>
      <c r="J63" s="390"/>
      <c r="K63" s="260"/>
    </row>
    <row r="64" spans="2:11" s="1" customFormat="1" ht="12.75" customHeight="1">
      <c r="B64" s="259"/>
      <c r="C64" s="264"/>
      <c r="D64" s="264"/>
      <c r="E64" s="267"/>
      <c r="F64" s="264"/>
      <c r="G64" s="264"/>
      <c r="H64" s="264"/>
      <c r="I64" s="264"/>
      <c r="J64" s="264"/>
      <c r="K64" s="260"/>
    </row>
    <row r="65" spans="2:11" s="1" customFormat="1" ht="15" customHeight="1">
      <c r="B65" s="259"/>
      <c r="C65" s="264"/>
      <c r="D65" s="390" t="s">
        <v>576</v>
      </c>
      <c r="E65" s="390"/>
      <c r="F65" s="390"/>
      <c r="G65" s="390"/>
      <c r="H65" s="390"/>
      <c r="I65" s="390"/>
      <c r="J65" s="390"/>
      <c r="K65" s="260"/>
    </row>
    <row r="66" spans="2:11" s="1" customFormat="1" ht="15" customHeight="1">
      <c r="B66" s="259"/>
      <c r="C66" s="264"/>
      <c r="D66" s="393" t="s">
        <v>577</v>
      </c>
      <c r="E66" s="393"/>
      <c r="F66" s="393"/>
      <c r="G66" s="393"/>
      <c r="H66" s="393"/>
      <c r="I66" s="393"/>
      <c r="J66" s="393"/>
      <c r="K66" s="260"/>
    </row>
    <row r="67" spans="2:11" s="1" customFormat="1" ht="15" customHeight="1">
      <c r="B67" s="259"/>
      <c r="C67" s="264"/>
      <c r="D67" s="390" t="s">
        <v>578</v>
      </c>
      <c r="E67" s="390"/>
      <c r="F67" s="390"/>
      <c r="G67" s="390"/>
      <c r="H67" s="390"/>
      <c r="I67" s="390"/>
      <c r="J67" s="390"/>
      <c r="K67" s="260"/>
    </row>
    <row r="68" spans="2:11" s="1" customFormat="1" ht="15" customHeight="1">
      <c r="B68" s="259"/>
      <c r="C68" s="264"/>
      <c r="D68" s="390" t="s">
        <v>579</v>
      </c>
      <c r="E68" s="390"/>
      <c r="F68" s="390"/>
      <c r="G68" s="390"/>
      <c r="H68" s="390"/>
      <c r="I68" s="390"/>
      <c r="J68" s="390"/>
      <c r="K68" s="260"/>
    </row>
    <row r="69" spans="2:11" s="1" customFormat="1" ht="15" customHeight="1">
      <c r="B69" s="259"/>
      <c r="C69" s="264"/>
      <c r="D69" s="390" t="s">
        <v>580</v>
      </c>
      <c r="E69" s="390"/>
      <c r="F69" s="390"/>
      <c r="G69" s="390"/>
      <c r="H69" s="390"/>
      <c r="I69" s="390"/>
      <c r="J69" s="390"/>
      <c r="K69" s="260"/>
    </row>
    <row r="70" spans="2:11" s="1" customFormat="1" ht="15" customHeight="1">
      <c r="B70" s="259"/>
      <c r="C70" s="264"/>
      <c r="D70" s="390" t="s">
        <v>581</v>
      </c>
      <c r="E70" s="390"/>
      <c r="F70" s="390"/>
      <c r="G70" s="390"/>
      <c r="H70" s="390"/>
      <c r="I70" s="390"/>
      <c r="J70" s="390"/>
      <c r="K70" s="260"/>
    </row>
    <row r="71" spans="2:11" s="1" customFormat="1" ht="12.75" customHeight="1">
      <c r="B71" s="268"/>
      <c r="C71" s="269"/>
      <c r="D71" s="269"/>
      <c r="E71" s="269"/>
      <c r="F71" s="269"/>
      <c r="G71" s="269"/>
      <c r="H71" s="269"/>
      <c r="I71" s="269"/>
      <c r="J71" s="269"/>
      <c r="K71" s="270"/>
    </row>
    <row r="72" spans="2:11" s="1" customFormat="1" ht="18.75" customHeight="1">
      <c r="B72" s="271"/>
      <c r="C72" s="271"/>
      <c r="D72" s="271"/>
      <c r="E72" s="271"/>
      <c r="F72" s="271"/>
      <c r="G72" s="271"/>
      <c r="H72" s="271"/>
      <c r="I72" s="271"/>
      <c r="J72" s="271"/>
      <c r="K72" s="272"/>
    </row>
    <row r="73" spans="2:11" s="1" customFormat="1" ht="18.75" customHeight="1">
      <c r="B73" s="272"/>
      <c r="C73" s="272"/>
      <c r="D73" s="272"/>
      <c r="E73" s="272"/>
      <c r="F73" s="272"/>
      <c r="G73" s="272"/>
      <c r="H73" s="272"/>
      <c r="I73" s="272"/>
      <c r="J73" s="272"/>
      <c r="K73" s="272"/>
    </row>
    <row r="74" spans="2:11" s="1" customFormat="1" ht="7.5" customHeight="1">
      <c r="B74" s="273"/>
      <c r="C74" s="274"/>
      <c r="D74" s="274"/>
      <c r="E74" s="274"/>
      <c r="F74" s="274"/>
      <c r="G74" s="274"/>
      <c r="H74" s="274"/>
      <c r="I74" s="274"/>
      <c r="J74" s="274"/>
      <c r="K74" s="275"/>
    </row>
    <row r="75" spans="2:11" s="1" customFormat="1" ht="45" customHeight="1">
      <c r="B75" s="276"/>
      <c r="C75" s="394" t="s">
        <v>582</v>
      </c>
      <c r="D75" s="394"/>
      <c r="E75" s="394"/>
      <c r="F75" s="394"/>
      <c r="G75" s="394"/>
      <c r="H75" s="394"/>
      <c r="I75" s="394"/>
      <c r="J75" s="394"/>
      <c r="K75" s="277"/>
    </row>
    <row r="76" spans="2:11" s="1" customFormat="1" ht="17.25" customHeight="1">
      <c r="B76" s="276"/>
      <c r="C76" s="278" t="s">
        <v>583</v>
      </c>
      <c r="D76" s="278"/>
      <c r="E76" s="278"/>
      <c r="F76" s="278" t="s">
        <v>584</v>
      </c>
      <c r="G76" s="279"/>
      <c r="H76" s="278" t="s">
        <v>51</v>
      </c>
      <c r="I76" s="278" t="s">
        <v>54</v>
      </c>
      <c r="J76" s="278" t="s">
        <v>585</v>
      </c>
      <c r="K76" s="277"/>
    </row>
    <row r="77" spans="2:11" s="1" customFormat="1" ht="17.25" customHeight="1">
      <c r="B77" s="276"/>
      <c r="C77" s="280" t="s">
        <v>586</v>
      </c>
      <c r="D77" s="280"/>
      <c r="E77" s="280"/>
      <c r="F77" s="281" t="s">
        <v>587</v>
      </c>
      <c r="G77" s="282"/>
      <c r="H77" s="280"/>
      <c r="I77" s="280"/>
      <c r="J77" s="280" t="s">
        <v>588</v>
      </c>
      <c r="K77" s="277"/>
    </row>
    <row r="78" spans="2:11" s="1" customFormat="1" ht="5.25" customHeight="1">
      <c r="B78" s="276"/>
      <c r="C78" s="283"/>
      <c r="D78" s="283"/>
      <c r="E78" s="283"/>
      <c r="F78" s="283"/>
      <c r="G78" s="284"/>
      <c r="H78" s="283"/>
      <c r="I78" s="283"/>
      <c r="J78" s="283"/>
      <c r="K78" s="277"/>
    </row>
    <row r="79" spans="2:11" s="1" customFormat="1" ht="15" customHeight="1">
      <c r="B79" s="276"/>
      <c r="C79" s="265" t="s">
        <v>50</v>
      </c>
      <c r="D79" s="285"/>
      <c r="E79" s="285"/>
      <c r="F79" s="286" t="s">
        <v>589</v>
      </c>
      <c r="G79" s="287"/>
      <c r="H79" s="265" t="s">
        <v>590</v>
      </c>
      <c r="I79" s="265" t="s">
        <v>591</v>
      </c>
      <c r="J79" s="265">
        <v>20</v>
      </c>
      <c r="K79" s="277"/>
    </row>
    <row r="80" spans="2:11" s="1" customFormat="1" ht="15" customHeight="1">
      <c r="B80" s="276"/>
      <c r="C80" s="265" t="s">
        <v>592</v>
      </c>
      <c r="D80" s="265"/>
      <c r="E80" s="265"/>
      <c r="F80" s="286" t="s">
        <v>589</v>
      </c>
      <c r="G80" s="287"/>
      <c r="H80" s="265" t="s">
        <v>593</v>
      </c>
      <c r="I80" s="265" t="s">
        <v>591</v>
      </c>
      <c r="J80" s="265">
        <v>120</v>
      </c>
      <c r="K80" s="277"/>
    </row>
    <row r="81" spans="2:11" s="1" customFormat="1" ht="15" customHeight="1">
      <c r="B81" s="288"/>
      <c r="C81" s="265" t="s">
        <v>594</v>
      </c>
      <c r="D81" s="265"/>
      <c r="E81" s="265"/>
      <c r="F81" s="286" t="s">
        <v>595</v>
      </c>
      <c r="G81" s="287"/>
      <c r="H81" s="265" t="s">
        <v>596</v>
      </c>
      <c r="I81" s="265" t="s">
        <v>591</v>
      </c>
      <c r="J81" s="265">
        <v>50</v>
      </c>
      <c r="K81" s="277"/>
    </row>
    <row r="82" spans="2:11" s="1" customFormat="1" ht="15" customHeight="1">
      <c r="B82" s="288"/>
      <c r="C82" s="265" t="s">
        <v>597</v>
      </c>
      <c r="D82" s="265"/>
      <c r="E82" s="265"/>
      <c r="F82" s="286" t="s">
        <v>589</v>
      </c>
      <c r="G82" s="287"/>
      <c r="H82" s="265" t="s">
        <v>598</v>
      </c>
      <c r="I82" s="265" t="s">
        <v>599</v>
      </c>
      <c r="J82" s="265"/>
      <c r="K82" s="277"/>
    </row>
    <row r="83" spans="2:11" s="1" customFormat="1" ht="15" customHeight="1">
      <c r="B83" s="288"/>
      <c r="C83" s="289" t="s">
        <v>600</v>
      </c>
      <c r="D83" s="289"/>
      <c r="E83" s="289"/>
      <c r="F83" s="290" t="s">
        <v>595</v>
      </c>
      <c r="G83" s="289"/>
      <c r="H83" s="289" t="s">
        <v>601</v>
      </c>
      <c r="I83" s="289" t="s">
        <v>591</v>
      </c>
      <c r="J83" s="289">
        <v>15</v>
      </c>
      <c r="K83" s="277"/>
    </row>
    <row r="84" spans="2:11" s="1" customFormat="1" ht="15" customHeight="1">
      <c r="B84" s="288"/>
      <c r="C84" s="289" t="s">
        <v>602</v>
      </c>
      <c r="D84" s="289"/>
      <c r="E84" s="289"/>
      <c r="F84" s="290" t="s">
        <v>595</v>
      </c>
      <c r="G84" s="289"/>
      <c r="H84" s="289" t="s">
        <v>603</v>
      </c>
      <c r="I84" s="289" t="s">
        <v>591</v>
      </c>
      <c r="J84" s="289">
        <v>15</v>
      </c>
      <c r="K84" s="277"/>
    </row>
    <row r="85" spans="2:11" s="1" customFormat="1" ht="15" customHeight="1">
      <c r="B85" s="288"/>
      <c r="C85" s="289" t="s">
        <v>604</v>
      </c>
      <c r="D85" s="289"/>
      <c r="E85" s="289"/>
      <c r="F85" s="290" t="s">
        <v>595</v>
      </c>
      <c r="G85" s="289"/>
      <c r="H85" s="289" t="s">
        <v>605</v>
      </c>
      <c r="I85" s="289" t="s">
        <v>591</v>
      </c>
      <c r="J85" s="289">
        <v>20</v>
      </c>
      <c r="K85" s="277"/>
    </row>
    <row r="86" spans="2:11" s="1" customFormat="1" ht="15" customHeight="1">
      <c r="B86" s="288"/>
      <c r="C86" s="289" t="s">
        <v>606</v>
      </c>
      <c r="D86" s="289"/>
      <c r="E86" s="289"/>
      <c r="F86" s="290" t="s">
        <v>595</v>
      </c>
      <c r="G86" s="289"/>
      <c r="H86" s="289" t="s">
        <v>607</v>
      </c>
      <c r="I86" s="289" t="s">
        <v>591</v>
      </c>
      <c r="J86" s="289">
        <v>20</v>
      </c>
      <c r="K86" s="277"/>
    </row>
    <row r="87" spans="2:11" s="1" customFormat="1" ht="15" customHeight="1">
      <c r="B87" s="288"/>
      <c r="C87" s="265" t="s">
        <v>608</v>
      </c>
      <c r="D87" s="265"/>
      <c r="E87" s="265"/>
      <c r="F87" s="286" t="s">
        <v>595</v>
      </c>
      <c r="G87" s="287"/>
      <c r="H87" s="265" t="s">
        <v>609</v>
      </c>
      <c r="I87" s="265" t="s">
        <v>591</v>
      </c>
      <c r="J87" s="265">
        <v>50</v>
      </c>
      <c r="K87" s="277"/>
    </row>
    <row r="88" spans="2:11" s="1" customFormat="1" ht="15" customHeight="1">
      <c r="B88" s="288"/>
      <c r="C88" s="265" t="s">
        <v>610</v>
      </c>
      <c r="D88" s="265"/>
      <c r="E88" s="265"/>
      <c r="F88" s="286" t="s">
        <v>595</v>
      </c>
      <c r="G88" s="287"/>
      <c r="H88" s="265" t="s">
        <v>611</v>
      </c>
      <c r="I88" s="265" t="s">
        <v>591</v>
      </c>
      <c r="J88" s="265">
        <v>20</v>
      </c>
      <c r="K88" s="277"/>
    </row>
    <row r="89" spans="2:11" s="1" customFormat="1" ht="15" customHeight="1">
      <c r="B89" s="288"/>
      <c r="C89" s="265" t="s">
        <v>612</v>
      </c>
      <c r="D89" s="265"/>
      <c r="E89" s="265"/>
      <c r="F89" s="286" t="s">
        <v>595</v>
      </c>
      <c r="G89" s="287"/>
      <c r="H89" s="265" t="s">
        <v>613</v>
      </c>
      <c r="I89" s="265" t="s">
        <v>591</v>
      </c>
      <c r="J89" s="265">
        <v>20</v>
      </c>
      <c r="K89" s="277"/>
    </row>
    <row r="90" spans="2:11" s="1" customFormat="1" ht="15" customHeight="1">
      <c r="B90" s="288"/>
      <c r="C90" s="265" t="s">
        <v>614</v>
      </c>
      <c r="D90" s="265"/>
      <c r="E90" s="265"/>
      <c r="F90" s="286" t="s">
        <v>595</v>
      </c>
      <c r="G90" s="287"/>
      <c r="H90" s="265" t="s">
        <v>615</v>
      </c>
      <c r="I90" s="265" t="s">
        <v>591</v>
      </c>
      <c r="J90" s="265">
        <v>50</v>
      </c>
      <c r="K90" s="277"/>
    </row>
    <row r="91" spans="2:11" s="1" customFormat="1" ht="15" customHeight="1">
      <c r="B91" s="288"/>
      <c r="C91" s="265" t="s">
        <v>616</v>
      </c>
      <c r="D91" s="265"/>
      <c r="E91" s="265"/>
      <c r="F91" s="286" t="s">
        <v>595</v>
      </c>
      <c r="G91" s="287"/>
      <c r="H91" s="265" t="s">
        <v>616</v>
      </c>
      <c r="I91" s="265" t="s">
        <v>591</v>
      </c>
      <c r="J91" s="265">
        <v>50</v>
      </c>
      <c r="K91" s="277"/>
    </row>
    <row r="92" spans="2:11" s="1" customFormat="1" ht="15" customHeight="1">
      <c r="B92" s="288"/>
      <c r="C92" s="265" t="s">
        <v>617</v>
      </c>
      <c r="D92" s="265"/>
      <c r="E92" s="265"/>
      <c r="F92" s="286" t="s">
        <v>595</v>
      </c>
      <c r="G92" s="287"/>
      <c r="H92" s="265" t="s">
        <v>618</v>
      </c>
      <c r="I92" s="265" t="s">
        <v>591</v>
      </c>
      <c r="J92" s="265">
        <v>255</v>
      </c>
      <c r="K92" s="277"/>
    </row>
    <row r="93" spans="2:11" s="1" customFormat="1" ht="15" customHeight="1">
      <c r="B93" s="288"/>
      <c r="C93" s="265" t="s">
        <v>619</v>
      </c>
      <c r="D93" s="265"/>
      <c r="E93" s="265"/>
      <c r="F93" s="286" t="s">
        <v>589</v>
      </c>
      <c r="G93" s="287"/>
      <c r="H93" s="265" t="s">
        <v>620</v>
      </c>
      <c r="I93" s="265" t="s">
        <v>621</v>
      </c>
      <c r="J93" s="265"/>
      <c r="K93" s="277"/>
    </row>
    <row r="94" spans="2:11" s="1" customFormat="1" ht="15" customHeight="1">
      <c r="B94" s="288"/>
      <c r="C94" s="265" t="s">
        <v>622</v>
      </c>
      <c r="D94" s="265"/>
      <c r="E94" s="265"/>
      <c r="F94" s="286" t="s">
        <v>589</v>
      </c>
      <c r="G94" s="287"/>
      <c r="H94" s="265" t="s">
        <v>623</v>
      </c>
      <c r="I94" s="265" t="s">
        <v>624</v>
      </c>
      <c r="J94" s="265"/>
      <c r="K94" s="277"/>
    </row>
    <row r="95" spans="2:11" s="1" customFormat="1" ht="15" customHeight="1">
      <c r="B95" s="288"/>
      <c r="C95" s="265" t="s">
        <v>625</v>
      </c>
      <c r="D95" s="265"/>
      <c r="E95" s="265"/>
      <c r="F95" s="286" t="s">
        <v>589</v>
      </c>
      <c r="G95" s="287"/>
      <c r="H95" s="265" t="s">
        <v>625</v>
      </c>
      <c r="I95" s="265" t="s">
        <v>624</v>
      </c>
      <c r="J95" s="265"/>
      <c r="K95" s="277"/>
    </row>
    <row r="96" spans="2:11" s="1" customFormat="1" ht="15" customHeight="1">
      <c r="B96" s="288"/>
      <c r="C96" s="265" t="s">
        <v>35</v>
      </c>
      <c r="D96" s="265"/>
      <c r="E96" s="265"/>
      <c r="F96" s="286" t="s">
        <v>589</v>
      </c>
      <c r="G96" s="287"/>
      <c r="H96" s="265" t="s">
        <v>626</v>
      </c>
      <c r="I96" s="265" t="s">
        <v>624</v>
      </c>
      <c r="J96" s="265"/>
      <c r="K96" s="277"/>
    </row>
    <row r="97" spans="2:11" s="1" customFormat="1" ht="15" customHeight="1">
      <c r="B97" s="288"/>
      <c r="C97" s="265" t="s">
        <v>45</v>
      </c>
      <c r="D97" s="265"/>
      <c r="E97" s="265"/>
      <c r="F97" s="286" t="s">
        <v>589</v>
      </c>
      <c r="G97" s="287"/>
      <c r="H97" s="265" t="s">
        <v>627</v>
      </c>
      <c r="I97" s="265" t="s">
        <v>624</v>
      </c>
      <c r="J97" s="265"/>
      <c r="K97" s="277"/>
    </row>
    <row r="98" spans="2:11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pans="2:11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pans="2:11" s="1" customFormat="1" ht="18.75" customHeight="1"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</row>
    <row r="101" spans="2:11" s="1" customFormat="1" ht="7.5" customHeight="1">
      <c r="B101" s="273"/>
      <c r="C101" s="274"/>
      <c r="D101" s="274"/>
      <c r="E101" s="274"/>
      <c r="F101" s="274"/>
      <c r="G101" s="274"/>
      <c r="H101" s="274"/>
      <c r="I101" s="274"/>
      <c r="J101" s="274"/>
      <c r="K101" s="275"/>
    </row>
    <row r="102" spans="2:11" s="1" customFormat="1" ht="45" customHeight="1">
      <c r="B102" s="276"/>
      <c r="C102" s="394" t="s">
        <v>628</v>
      </c>
      <c r="D102" s="394"/>
      <c r="E102" s="394"/>
      <c r="F102" s="394"/>
      <c r="G102" s="394"/>
      <c r="H102" s="394"/>
      <c r="I102" s="394"/>
      <c r="J102" s="394"/>
      <c r="K102" s="277"/>
    </row>
    <row r="103" spans="2:11" s="1" customFormat="1" ht="17.25" customHeight="1">
      <c r="B103" s="276"/>
      <c r="C103" s="278" t="s">
        <v>583</v>
      </c>
      <c r="D103" s="278"/>
      <c r="E103" s="278"/>
      <c r="F103" s="278" t="s">
        <v>584</v>
      </c>
      <c r="G103" s="279"/>
      <c r="H103" s="278" t="s">
        <v>51</v>
      </c>
      <c r="I103" s="278" t="s">
        <v>54</v>
      </c>
      <c r="J103" s="278" t="s">
        <v>585</v>
      </c>
      <c r="K103" s="277"/>
    </row>
    <row r="104" spans="2:11" s="1" customFormat="1" ht="17.25" customHeight="1">
      <c r="B104" s="276"/>
      <c r="C104" s="280" t="s">
        <v>586</v>
      </c>
      <c r="D104" s="280"/>
      <c r="E104" s="280"/>
      <c r="F104" s="281" t="s">
        <v>587</v>
      </c>
      <c r="G104" s="282"/>
      <c r="H104" s="280"/>
      <c r="I104" s="280"/>
      <c r="J104" s="280" t="s">
        <v>588</v>
      </c>
      <c r="K104" s="277"/>
    </row>
    <row r="105" spans="2:11" s="1" customFormat="1" ht="5.25" customHeight="1">
      <c r="B105" s="276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pans="2:11" s="1" customFormat="1" ht="15" customHeight="1">
      <c r="B106" s="276"/>
      <c r="C106" s="265" t="s">
        <v>50</v>
      </c>
      <c r="D106" s="285"/>
      <c r="E106" s="285"/>
      <c r="F106" s="286" t="s">
        <v>589</v>
      </c>
      <c r="G106" s="265"/>
      <c r="H106" s="265" t="s">
        <v>629</v>
      </c>
      <c r="I106" s="265" t="s">
        <v>591</v>
      </c>
      <c r="J106" s="265">
        <v>20</v>
      </c>
      <c r="K106" s="277"/>
    </row>
    <row r="107" spans="2:11" s="1" customFormat="1" ht="15" customHeight="1">
      <c r="B107" s="276"/>
      <c r="C107" s="265" t="s">
        <v>592</v>
      </c>
      <c r="D107" s="265"/>
      <c r="E107" s="265"/>
      <c r="F107" s="286" t="s">
        <v>589</v>
      </c>
      <c r="G107" s="265"/>
      <c r="H107" s="265" t="s">
        <v>629</v>
      </c>
      <c r="I107" s="265" t="s">
        <v>591</v>
      </c>
      <c r="J107" s="265">
        <v>120</v>
      </c>
      <c r="K107" s="277"/>
    </row>
    <row r="108" spans="2:11" s="1" customFormat="1" ht="15" customHeight="1">
      <c r="B108" s="288"/>
      <c r="C108" s="265" t="s">
        <v>594</v>
      </c>
      <c r="D108" s="265"/>
      <c r="E108" s="265"/>
      <c r="F108" s="286" t="s">
        <v>595</v>
      </c>
      <c r="G108" s="265"/>
      <c r="H108" s="265" t="s">
        <v>629</v>
      </c>
      <c r="I108" s="265" t="s">
        <v>591</v>
      </c>
      <c r="J108" s="265">
        <v>50</v>
      </c>
      <c r="K108" s="277"/>
    </row>
    <row r="109" spans="2:11" s="1" customFormat="1" ht="15" customHeight="1">
      <c r="B109" s="288"/>
      <c r="C109" s="265" t="s">
        <v>597</v>
      </c>
      <c r="D109" s="265"/>
      <c r="E109" s="265"/>
      <c r="F109" s="286" t="s">
        <v>589</v>
      </c>
      <c r="G109" s="265"/>
      <c r="H109" s="265" t="s">
        <v>629</v>
      </c>
      <c r="I109" s="265" t="s">
        <v>599</v>
      </c>
      <c r="J109" s="265"/>
      <c r="K109" s="277"/>
    </row>
    <row r="110" spans="2:11" s="1" customFormat="1" ht="15" customHeight="1">
      <c r="B110" s="288"/>
      <c r="C110" s="265" t="s">
        <v>608</v>
      </c>
      <c r="D110" s="265"/>
      <c r="E110" s="265"/>
      <c r="F110" s="286" t="s">
        <v>595</v>
      </c>
      <c r="G110" s="265"/>
      <c r="H110" s="265" t="s">
        <v>629</v>
      </c>
      <c r="I110" s="265" t="s">
        <v>591</v>
      </c>
      <c r="J110" s="265">
        <v>50</v>
      </c>
      <c r="K110" s="277"/>
    </row>
    <row r="111" spans="2:11" s="1" customFormat="1" ht="15" customHeight="1">
      <c r="B111" s="288"/>
      <c r="C111" s="265" t="s">
        <v>616</v>
      </c>
      <c r="D111" s="265"/>
      <c r="E111" s="265"/>
      <c r="F111" s="286" t="s">
        <v>595</v>
      </c>
      <c r="G111" s="265"/>
      <c r="H111" s="265" t="s">
        <v>629</v>
      </c>
      <c r="I111" s="265" t="s">
        <v>591</v>
      </c>
      <c r="J111" s="265">
        <v>50</v>
      </c>
      <c r="K111" s="277"/>
    </row>
    <row r="112" spans="2:11" s="1" customFormat="1" ht="15" customHeight="1">
      <c r="B112" s="288"/>
      <c r="C112" s="265" t="s">
        <v>614</v>
      </c>
      <c r="D112" s="265"/>
      <c r="E112" s="265"/>
      <c r="F112" s="286" t="s">
        <v>595</v>
      </c>
      <c r="G112" s="265"/>
      <c r="H112" s="265" t="s">
        <v>629</v>
      </c>
      <c r="I112" s="265" t="s">
        <v>591</v>
      </c>
      <c r="J112" s="265">
        <v>50</v>
      </c>
      <c r="K112" s="277"/>
    </row>
    <row r="113" spans="2:11" s="1" customFormat="1" ht="15" customHeight="1">
      <c r="B113" s="288"/>
      <c r="C113" s="265" t="s">
        <v>50</v>
      </c>
      <c r="D113" s="265"/>
      <c r="E113" s="265"/>
      <c r="F113" s="286" t="s">
        <v>589</v>
      </c>
      <c r="G113" s="265"/>
      <c r="H113" s="265" t="s">
        <v>630</v>
      </c>
      <c r="I113" s="265" t="s">
        <v>591</v>
      </c>
      <c r="J113" s="265">
        <v>20</v>
      </c>
      <c r="K113" s="277"/>
    </row>
    <row r="114" spans="2:11" s="1" customFormat="1" ht="15" customHeight="1">
      <c r="B114" s="288"/>
      <c r="C114" s="265" t="s">
        <v>631</v>
      </c>
      <c r="D114" s="265"/>
      <c r="E114" s="265"/>
      <c r="F114" s="286" t="s">
        <v>589</v>
      </c>
      <c r="G114" s="265"/>
      <c r="H114" s="265" t="s">
        <v>632</v>
      </c>
      <c r="I114" s="265" t="s">
        <v>591</v>
      </c>
      <c r="J114" s="265">
        <v>120</v>
      </c>
      <c r="K114" s="277"/>
    </row>
    <row r="115" spans="2:11" s="1" customFormat="1" ht="15" customHeight="1">
      <c r="B115" s="288"/>
      <c r="C115" s="265" t="s">
        <v>35</v>
      </c>
      <c r="D115" s="265"/>
      <c r="E115" s="265"/>
      <c r="F115" s="286" t="s">
        <v>589</v>
      </c>
      <c r="G115" s="265"/>
      <c r="H115" s="265" t="s">
        <v>633</v>
      </c>
      <c r="I115" s="265" t="s">
        <v>624</v>
      </c>
      <c r="J115" s="265"/>
      <c r="K115" s="277"/>
    </row>
    <row r="116" spans="2:11" s="1" customFormat="1" ht="15" customHeight="1">
      <c r="B116" s="288"/>
      <c r="C116" s="265" t="s">
        <v>45</v>
      </c>
      <c r="D116" s="265"/>
      <c r="E116" s="265"/>
      <c r="F116" s="286" t="s">
        <v>589</v>
      </c>
      <c r="G116" s="265"/>
      <c r="H116" s="265" t="s">
        <v>634</v>
      </c>
      <c r="I116" s="265" t="s">
        <v>624</v>
      </c>
      <c r="J116" s="265"/>
      <c r="K116" s="277"/>
    </row>
    <row r="117" spans="2:11" s="1" customFormat="1" ht="15" customHeight="1">
      <c r="B117" s="288"/>
      <c r="C117" s="265" t="s">
        <v>54</v>
      </c>
      <c r="D117" s="265"/>
      <c r="E117" s="265"/>
      <c r="F117" s="286" t="s">
        <v>589</v>
      </c>
      <c r="G117" s="265"/>
      <c r="H117" s="265" t="s">
        <v>635</v>
      </c>
      <c r="I117" s="265" t="s">
        <v>636</v>
      </c>
      <c r="J117" s="265"/>
      <c r="K117" s="277"/>
    </row>
    <row r="118" spans="2:11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pans="2:11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pans="2:11" s="1" customFormat="1" ht="18.75" customHeight="1"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</row>
    <row r="121" spans="2:1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pans="2:11" s="1" customFormat="1" ht="45" customHeight="1">
      <c r="B122" s="304"/>
      <c r="C122" s="392" t="s">
        <v>637</v>
      </c>
      <c r="D122" s="392"/>
      <c r="E122" s="392"/>
      <c r="F122" s="392"/>
      <c r="G122" s="392"/>
      <c r="H122" s="392"/>
      <c r="I122" s="392"/>
      <c r="J122" s="392"/>
      <c r="K122" s="305"/>
    </row>
    <row r="123" spans="2:11" s="1" customFormat="1" ht="17.25" customHeight="1">
      <c r="B123" s="306"/>
      <c r="C123" s="278" t="s">
        <v>583</v>
      </c>
      <c r="D123" s="278"/>
      <c r="E123" s="278"/>
      <c r="F123" s="278" t="s">
        <v>584</v>
      </c>
      <c r="G123" s="279"/>
      <c r="H123" s="278" t="s">
        <v>51</v>
      </c>
      <c r="I123" s="278" t="s">
        <v>54</v>
      </c>
      <c r="J123" s="278" t="s">
        <v>585</v>
      </c>
      <c r="K123" s="307"/>
    </row>
    <row r="124" spans="2:11" s="1" customFormat="1" ht="17.25" customHeight="1">
      <c r="B124" s="306"/>
      <c r="C124" s="280" t="s">
        <v>586</v>
      </c>
      <c r="D124" s="280"/>
      <c r="E124" s="280"/>
      <c r="F124" s="281" t="s">
        <v>587</v>
      </c>
      <c r="G124" s="282"/>
      <c r="H124" s="280"/>
      <c r="I124" s="280"/>
      <c r="J124" s="280" t="s">
        <v>588</v>
      </c>
      <c r="K124" s="307"/>
    </row>
    <row r="125" spans="2:11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pans="2:11" s="1" customFormat="1" ht="15" customHeight="1">
      <c r="B126" s="308"/>
      <c r="C126" s="265" t="s">
        <v>592</v>
      </c>
      <c r="D126" s="285"/>
      <c r="E126" s="285"/>
      <c r="F126" s="286" t="s">
        <v>589</v>
      </c>
      <c r="G126" s="265"/>
      <c r="H126" s="265" t="s">
        <v>629</v>
      </c>
      <c r="I126" s="265" t="s">
        <v>591</v>
      </c>
      <c r="J126" s="265">
        <v>120</v>
      </c>
      <c r="K126" s="311"/>
    </row>
    <row r="127" spans="2:11" s="1" customFormat="1" ht="15" customHeight="1">
      <c r="B127" s="308"/>
      <c r="C127" s="265" t="s">
        <v>638</v>
      </c>
      <c r="D127" s="265"/>
      <c r="E127" s="265"/>
      <c r="F127" s="286" t="s">
        <v>589</v>
      </c>
      <c r="G127" s="265"/>
      <c r="H127" s="265" t="s">
        <v>639</v>
      </c>
      <c r="I127" s="265" t="s">
        <v>591</v>
      </c>
      <c r="J127" s="265" t="s">
        <v>640</v>
      </c>
      <c r="K127" s="311"/>
    </row>
    <row r="128" spans="2:11" s="1" customFormat="1" ht="15" customHeight="1">
      <c r="B128" s="308"/>
      <c r="C128" s="265" t="s">
        <v>537</v>
      </c>
      <c r="D128" s="265"/>
      <c r="E128" s="265"/>
      <c r="F128" s="286" t="s">
        <v>589</v>
      </c>
      <c r="G128" s="265"/>
      <c r="H128" s="265" t="s">
        <v>641</v>
      </c>
      <c r="I128" s="265" t="s">
        <v>591</v>
      </c>
      <c r="J128" s="265" t="s">
        <v>640</v>
      </c>
      <c r="K128" s="311"/>
    </row>
    <row r="129" spans="2:11" s="1" customFormat="1" ht="15" customHeight="1">
      <c r="B129" s="308"/>
      <c r="C129" s="265" t="s">
        <v>600</v>
      </c>
      <c r="D129" s="265"/>
      <c r="E129" s="265"/>
      <c r="F129" s="286" t="s">
        <v>595</v>
      </c>
      <c r="G129" s="265"/>
      <c r="H129" s="265" t="s">
        <v>601</v>
      </c>
      <c r="I129" s="265" t="s">
        <v>591</v>
      </c>
      <c r="J129" s="265">
        <v>15</v>
      </c>
      <c r="K129" s="311"/>
    </row>
    <row r="130" spans="2:11" s="1" customFormat="1" ht="15" customHeight="1">
      <c r="B130" s="308"/>
      <c r="C130" s="289" t="s">
        <v>602</v>
      </c>
      <c r="D130" s="289"/>
      <c r="E130" s="289"/>
      <c r="F130" s="290" t="s">
        <v>595</v>
      </c>
      <c r="G130" s="289"/>
      <c r="H130" s="289" t="s">
        <v>603</v>
      </c>
      <c r="I130" s="289" t="s">
        <v>591</v>
      </c>
      <c r="J130" s="289">
        <v>15</v>
      </c>
      <c r="K130" s="311"/>
    </row>
    <row r="131" spans="2:11" s="1" customFormat="1" ht="15" customHeight="1">
      <c r="B131" s="308"/>
      <c r="C131" s="289" t="s">
        <v>604</v>
      </c>
      <c r="D131" s="289"/>
      <c r="E131" s="289"/>
      <c r="F131" s="290" t="s">
        <v>595</v>
      </c>
      <c r="G131" s="289"/>
      <c r="H131" s="289" t="s">
        <v>605</v>
      </c>
      <c r="I131" s="289" t="s">
        <v>591</v>
      </c>
      <c r="J131" s="289">
        <v>20</v>
      </c>
      <c r="K131" s="311"/>
    </row>
    <row r="132" spans="2:11" s="1" customFormat="1" ht="15" customHeight="1">
      <c r="B132" s="308"/>
      <c r="C132" s="289" t="s">
        <v>606</v>
      </c>
      <c r="D132" s="289"/>
      <c r="E132" s="289"/>
      <c r="F132" s="290" t="s">
        <v>595</v>
      </c>
      <c r="G132" s="289"/>
      <c r="H132" s="289" t="s">
        <v>607</v>
      </c>
      <c r="I132" s="289" t="s">
        <v>591</v>
      </c>
      <c r="J132" s="289">
        <v>20</v>
      </c>
      <c r="K132" s="311"/>
    </row>
    <row r="133" spans="2:11" s="1" customFormat="1" ht="15" customHeight="1">
      <c r="B133" s="308"/>
      <c r="C133" s="265" t="s">
        <v>594</v>
      </c>
      <c r="D133" s="265"/>
      <c r="E133" s="265"/>
      <c r="F133" s="286" t="s">
        <v>595</v>
      </c>
      <c r="G133" s="265"/>
      <c r="H133" s="265" t="s">
        <v>629</v>
      </c>
      <c r="I133" s="265" t="s">
        <v>591</v>
      </c>
      <c r="J133" s="265">
        <v>50</v>
      </c>
      <c r="K133" s="311"/>
    </row>
    <row r="134" spans="2:11" s="1" customFormat="1" ht="15" customHeight="1">
      <c r="B134" s="308"/>
      <c r="C134" s="265" t="s">
        <v>608</v>
      </c>
      <c r="D134" s="265"/>
      <c r="E134" s="265"/>
      <c r="F134" s="286" t="s">
        <v>595</v>
      </c>
      <c r="G134" s="265"/>
      <c r="H134" s="265" t="s">
        <v>629</v>
      </c>
      <c r="I134" s="265" t="s">
        <v>591</v>
      </c>
      <c r="J134" s="265">
        <v>50</v>
      </c>
      <c r="K134" s="311"/>
    </row>
    <row r="135" spans="2:11" s="1" customFormat="1" ht="15" customHeight="1">
      <c r="B135" s="308"/>
      <c r="C135" s="265" t="s">
        <v>614</v>
      </c>
      <c r="D135" s="265"/>
      <c r="E135" s="265"/>
      <c r="F135" s="286" t="s">
        <v>595</v>
      </c>
      <c r="G135" s="265"/>
      <c r="H135" s="265" t="s">
        <v>629</v>
      </c>
      <c r="I135" s="265" t="s">
        <v>591</v>
      </c>
      <c r="J135" s="265">
        <v>50</v>
      </c>
      <c r="K135" s="311"/>
    </row>
    <row r="136" spans="2:11" s="1" customFormat="1" ht="15" customHeight="1">
      <c r="B136" s="308"/>
      <c r="C136" s="265" t="s">
        <v>616</v>
      </c>
      <c r="D136" s="265"/>
      <c r="E136" s="265"/>
      <c r="F136" s="286" t="s">
        <v>595</v>
      </c>
      <c r="G136" s="265"/>
      <c r="H136" s="265" t="s">
        <v>629</v>
      </c>
      <c r="I136" s="265" t="s">
        <v>591</v>
      </c>
      <c r="J136" s="265">
        <v>50</v>
      </c>
      <c r="K136" s="311"/>
    </row>
    <row r="137" spans="2:11" s="1" customFormat="1" ht="15" customHeight="1">
      <c r="B137" s="308"/>
      <c r="C137" s="265" t="s">
        <v>617</v>
      </c>
      <c r="D137" s="265"/>
      <c r="E137" s="265"/>
      <c r="F137" s="286" t="s">
        <v>595</v>
      </c>
      <c r="G137" s="265"/>
      <c r="H137" s="265" t="s">
        <v>642</v>
      </c>
      <c r="I137" s="265" t="s">
        <v>591</v>
      </c>
      <c r="J137" s="265">
        <v>255</v>
      </c>
      <c r="K137" s="311"/>
    </row>
    <row r="138" spans="2:11" s="1" customFormat="1" ht="15" customHeight="1">
      <c r="B138" s="308"/>
      <c r="C138" s="265" t="s">
        <v>619</v>
      </c>
      <c r="D138" s="265"/>
      <c r="E138" s="265"/>
      <c r="F138" s="286" t="s">
        <v>589</v>
      </c>
      <c r="G138" s="265"/>
      <c r="H138" s="265" t="s">
        <v>643</v>
      </c>
      <c r="I138" s="265" t="s">
        <v>621</v>
      </c>
      <c r="J138" s="265"/>
      <c r="K138" s="311"/>
    </row>
    <row r="139" spans="2:11" s="1" customFormat="1" ht="15" customHeight="1">
      <c r="B139" s="308"/>
      <c r="C139" s="265" t="s">
        <v>622</v>
      </c>
      <c r="D139" s="265"/>
      <c r="E139" s="265"/>
      <c r="F139" s="286" t="s">
        <v>589</v>
      </c>
      <c r="G139" s="265"/>
      <c r="H139" s="265" t="s">
        <v>644</v>
      </c>
      <c r="I139" s="265" t="s">
        <v>624</v>
      </c>
      <c r="J139" s="265"/>
      <c r="K139" s="311"/>
    </row>
    <row r="140" spans="2:11" s="1" customFormat="1" ht="15" customHeight="1">
      <c r="B140" s="308"/>
      <c r="C140" s="265" t="s">
        <v>625</v>
      </c>
      <c r="D140" s="265"/>
      <c r="E140" s="265"/>
      <c r="F140" s="286" t="s">
        <v>589</v>
      </c>
      <c r="G140" s="265"/>
      <c r="H140" s="265" t="s">
        <v>625</v>
      </c>
      <c r="I140" s="265" t="s">
        <v>624</v>
      </c>
      <c r="J140" s="265"/>
      <c r="K140" s="311"/>
    </row>
    <row r="141" spans="2:11" s="1" customFormat="1" ht="15" customHeight="1">
      <c r="B141" s="308"/>
      <c r="C141" s="265" t="s">
        <v>35</v>
      </c>
      <c r="D141" s="265"/>
      <c r="E141" s="265"/>
      <c r="F141" s="286" t="s">
        <v>589</v>
      </c>
      <c r="G141" s="265"/>
      <c r="H141" s="265" t="s">
        <v>645</v>
      </c>
      <c r="I141" s="265" t="s">
        <v>624</v>
      </c>
      <c r="J141" s="265"/>
      <c r="K141" s="311"/>
    </row>
    <row r="142" spans="2:11" s="1" customFormat="1" ht="15" customHeight="1">
      <c r="B142" s="308"/>
      <c r="C142" s="265" t="s">
        <v>646</v>
      </c>
      <c r="D142" s="265"/>
      <c r="E142" s="265"/>
      <c r="F142" s="286" t="s">
        <v>589</v>
      </c>
      <c r="G142" s="265"/>
      <c r="H142" s="265" t="s">
        <v>647</v>
      </c>
      <c r="I142" s="265" t="s">
        <v>624</v>
      </c>
      <c r="J142" s="265"/>
      <c r="K142" s="311"/>
    </row>
    <row r="143" spans="2:11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pans="2:11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pans="2:11" s="1" customFormat="1" ht="18.75" customHeight="1"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</row>
    <row r="146" spans="2:11" s="1" customFormat="1" ht="7.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5"/>
    </row>
    <row r="147" spans="2:11" s="1" customFormat="1" ht="45" customHeight="1">
      <c r="B147" s="276"/>
      <c r="C147" s="394" t="s">
        <v>648</v>
      </c>
      <c r="D147" s="394"/>
      <c r="E147" s="394"/>
      <c r="F147" s="394"/>
      <c r="G147" s="394"/>
      <c r="H147" s="394"/>
      <c r="I147" s="394"/>
      <c r="J147" s="394"/>
      <c r="K147" s="277"/>
    </row>
    <row r="148" spans="2:11" s="1" customFormat="1" ht="17.25" customHeight="1">
      <c r="B148" s="276"/>
      <c r="C148" s="278" t="s">
        <v>583</v>
      </c>
      <c r="D148" s="278"/>
      <c r="E148" s="278"/>
      <c r="F148" s="278" t="s">
        <v>584</v>
      </c>
      <c r="G148" s="279"/>
      <c r="H148" s="278" t="s">
        <v>51</v>
      </c>
      <c r="I148" s="278" t="s">
        <v>54</v>
      </c>
      <c r="J148" s="278" t="s">
        <v>585</v>
      </c>
      <c r="K148" s="277"/>
    </row>
    <row r="149" spans="2:11" s="1" customFormat="1" ht="17.25" customHeight="1">
      <c r="B149" s="276"/>
      <c r="C149" s="280" t="s">
        <v>586</v>
      </c>
      <c r="D149" s="280"/>
      <c r="E149" s="280"/>
      <c r="F149" s="281" t="s">
        <v>587</v>
      </c>
      <c r="G149" s="282"/>
      <c r="H149" s="280"/>
      <c r="I149" s="280"/>
      <c r="J149" s="280" t="s">
        <v>588</v>
      </c>
      <c r="K149" s="277"/>
    </row>
    <row r="150" spans="2:11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pans="2:11" s="1" customFormat="1" ht="15" customHeight="1">
      <c r="B151" s="288"/>
      <c r="C151" s="315" t="s">
        <v>592</v>
      </c>
      <c r="D151" s="265"/>
      <c r="E151" s="265"/>
      <c r="F151" s="316" t="s">
        <v>589</v>
      </c>
      <c r="G151" s="265"/>
      <c r="H151" s="315" t="s">
        <v>629</v>
      </c>
      <c r="I151" s="315" t="s">
        <v>591</v>
      </c>
      <c r="J151" s="315">
        <v>120</v>
      </c>
      <c r="K151" s="311"/>
    </row>
    <row r="152" spans="2:11" s="1" customFormat="1" ht="15" customHeight="1">
      <c r="B152" s="288"/>
      <c r="C152" s="315" t="s">
        <v>638</v>
      </c>
      <c r="D152" s="265"/>
      <c r="E152" s="265"/>
      <c r="F152" s="316" t="s">
        <v>589</v>
      </c>
      <c r="G152" s="265"/>
      <c r="H152" s="315" t="s">
        <v>649</v>
      </c>
      <c r="I152" s="315" t="s">
        <v>591</v>
      </c>
      <c r="J152" s="315" t="s">
        <v>640</v>
      </c>
      <c r="K152" s="311"/>
    </row>
    <row r="153" spans="2:11" s="1" customFormat="1" ht="15" customHeight="1">
      <c r="B153" s="288"/>
      <c r="C153" s="315" t="s">
        <v>537</v>
      </c>
      <c r="D153" s="265"/>
      <c r="E153" s="265"/>
      <c r="F153" s="316" t="s">
        <v>589</v>
      </c>
      <c r="G153" s="265"/>
      <c r="H153" s="315" t="s">
        <v>650</v>
      </c>
      <c r="I153" s="315" t="s">
        <v>591</v>
      </c>
      <c r="J153" s="315" t="s">
        <v>640</v>
      </c>
      <c r="K153" s="311"/>
    </row>
    <row r="154" spans="2:11" s="1" customFormat="1" ht="15" customHeight="1">
      <c r="B154" s="288"/>
      <c r="C154" s="315" t="s">
        <v>594</v>
      </c>
      <c r="D154" s="265"/>
      <c r="E154" s="265"/>
      <c r="F154" s="316" t="s">
        <v>595</v>
      </c>
      <c r="G154" s="265"/>
      <c r="H154" s="315" t="s">
        <v>629</v>
      </c>
      <c r="I154" s="315" t="s">
        <v>591</v>
      </c>
      <c r="J154" s="315">
        <v>50</v>
      </c>
      <c r="K154" s="311"/>
    </row>
    <row r="155" spans="2:11" s="1" customFormat="1" ht="15" customHeight="1">
      <c r="B155" s="288"/>
      <c r="C155" s="315" t="s">
        <v>597</v>
      </c>
      <c r="D155" s="265"/>
      <c r="E155" s="265"/>
      <c r="F155" s="316" t="s">
        <v>589</v>
      </c>
      <c r="G155" s="265"/>
      <c r="H155" s="315" t="s">
        <v>629</v>
      </c>
      <c r="I155" s="315" t="s">
        <v>599</v>
      </c>
      <c r="J155" s="315"/>
      <c r="K155" s="311"/>
    </row>
    <row r="156" spans="2:11" s="1" customFormat="1" ht="15" customHeight="1">
      <c r="B156" s="288"/>
      <c r="C156" s="315" t="s">
        <v>608</v>
      </c>
      <c r="D156" s="265"/>
      <c r="E156" s="265"/>
      <c r="F156" s="316" t="s">
        <v>595</v>
      </c>
      <c r="G156" s="265"/>
      <c r="H156" s="315" t="s">
        <v>629</v>
      </c>
      <c r="I156" s="315" t="s">
        <v>591</v>
      </c>
      <c r="J156" s="315">
        <v>50</v>
      </c>
      <c r="K156" s="311"/>
    </row>
    <row r="157" spans="2:11" s="1" customFormat="1" ht="15" customHeight="1">
      <c r="B157" s="288"/>
      <c r="C157" s="315" t="s">
        <v>616</v>
      </c>
      <c r="D157" s="265"/>
      <c r="E157" s="265"/>
      <c r="F157" s="316" t="s">
        <v>595</v>
      </c>
      <c r="G157" s="265"/>
      <c r="H157" s="315" t="s">
        <v>629</v>
      </c>
      <c r="I157" s="315" t="s">
        <v>591</v>
      </c>
      <c r="J157" s="315">
        <v>50</v>
      </c>
      <c r="K157" s="311"/>
    </row>
    <row r="158" spans="2:11" s="1" customFormat="1" ht="15" customHeight="1">
      <c r="B158" s="288"/>
      <c r="C158" s="315" t="s">
        <v>614</v>
      </c>
      <c r="D158" s="265"/>
      <c r="E158" s="265"/>
      <c r="F158" s="316" t="s">
        <v>595</v>
      </c>
      <c r="G158" s="265"/>
      <c r="H158" s="315" t="s">
        <v>629</v>
      </c>
      <c r="I158" s="315" t="s">
        <v>591</v>
      </c>
      <c r="J158" s="315">
        <v>50</v>
      </c>
      <c r="K158" s="311"/>
    </row>
    <row r="159" spans="2:11" s="1" customFormat="1" ht="15" customHeight="1">
      <c r="B159" s="288"/>
      <c r="C159" s="315" t="s">
        <v>87</v>
      </c>
      <c r="D159" s="265"/>
      <c r="E159" s="265"/>
      <c r="F159" s="316" t="s">
        <v>589</v>
      </c>
      <c r="G159" s="265"/>
      <c r="H159" s="315" t="s">
        <v>651</v>
      </c>
      <c r="I159" s="315" t="s">
        <v>591</v>
      </c>
      <c r="J159" s="315" t="s">
        <v>652</v>
      </c>
      <c r="K159" s="311"/>
    </row>
    <row r="160" spans="2:11" s="1" customFormat="1" ht="15" customHeight="1">
      <c r="B160" s="288"/>
      <c r="C160" s="315" t="s">
        <v>653</v>
      </c>
      <c r="D160" s="265"/>
      <c r="E160" s="265"/>
      <c r="F160" s="316" t="s">
        <v>589</v>
      </c>
      <c r="G160" s="265"/>
      <c r="H160" s="315" t="s">
        <v>654</v>
      </c>
      <c r="I160" s="315" t="s">
        <v>624</v>
      </c>
      <c r="J160" s="315"/>
      <c r="K160" s="311"/>
    </row>
    <row r="161" spans="2:1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pans="2:11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pans="2:11" s="1" customFormat="1" ht="18.75" customHeight="1"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</row>
    <row r="164" spans="2:11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pans="2:11" s="1" customFormat="1" ht="45" customHeight="1">
      <c r="B165" s="257"/>
      <c r="C165" s="392" t="s">
        <v>655</v>
      </c>
      <c r="D165" s="392"/>
      <c r="E165" s="392"/>
      <c r="F165" s="392"/>
      <c r="G165" s="392"/>
      <c r="H165" s="392"/>
      <c r="I165" s="392"/>
      <c r="J165" s="392"/>
      <c r="K165" s="258"/>
    </row>
    <row r="166" spans="2:11" s="1" customFormat="1" ht="17.25" customHeight="1">
      <c r="B166" s="257"/>
      <c r="C166" s="278" t="s">
        <v>583</v>
      </c>
      <c r="D166" s="278"/>
      <c r="E166" s="278"/>
      <c r="F166" s="278" t="s">
        <v>584</v>
      </c>
      <c r="G166" s="320"/>
      <c r="H166" s="321" t="s">
        <v>51</v>
      </c>
      <c r="I166" s="321" t="s">
        <v>54</v>
      </c>
      <c r="J166" s="278" t="s">
        <v>585</v>
      </c>
      <c r="K166" s="258"/>
    </row>
    <row r="167" spans="2:11" s="1" customFormat="1" ht="17.25" customHeight="1">
      <c r="B167" s="259"/>
      <c r="C167" s="280" t="s">
        <v>586</v>
      </c>
      <c r="D167" s="280"/>
      <c r="E167" s="280"/>
      <c r="F167" s="281" t="s">
        <v>587</v>
      </c>
      <c r="G167" s="322"/>
      <c r="H167" s="323"/>
      <c r="I167" s="323"/>
      <c r="J167" s="280" t="s">
        <v>588</v>
      </c>
      <c r="K167" s="260"/>
    </row>
    <row r="168" spans="2:11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pans="2:11" s="1" customFormat="1" ht="15" customHeight="1">
      <c r="B169" s="288"/>
      <c r="C169" s="265" t="s">
        <v>592</v>
      </c>
      <c r="D169" s="265"/>
      <c r="E169" s="265"/>
      <c r="F169" s="286" t="s">
        <v>589</v>
      </c>
      <c r="G169" s="265"/>
      <c r="H169" s="265" t="s">
        <v>629</v>
      </c>
      <c r="I169" s="265" t="s">
        <v>591</v>
      </c>
      <c r="J169" s="265">
        <v>120</v>
      </c>
      <c r="K169" s="311"/>
    </row>
    <row r="170" spans="2:11" s="1" customFormat="1" ht="15" customHeight="1">
      <c r="B170" s="288"/>
      <c r="C170" s="265" t="s">
        <v>638</v>
      </c>
      <c r="D170" s="265"/>
      <c r="E170" s="265"/>
      <c r="F170" s="286" t="s">
        <v>589</v>
      </c>
      <c r="G170" s="265"/>
      <c r="H170" s="265" t="s">
        <v>639</v>
      </c>
      <c r="I170" s="265" t="s">
        <v>591</v>
      </c>
      <c r="J170" s="265" t="s">
        <v>640</v>
      </c>
      <c r="K170" s="311"/>
    </row>
    <row r="171" spans="2:11" s="1" customFormat="1" ht="15" customHeight="1">
      <c r="B171" s="288"/>
      <c r="C171" s="265" t="s">
        <v>537</v>
      </c>
      <c r="D171" s="265"/>
      <c r="E171" s="265"/>
      <c r="F171" s="286" t="s">
        <v>589</v>
      </c>
      <c r="G171" s="265"/>
      <c r="H171" s="265" t="s">
        <v>656</v>
      </c>
      <c r="I171" s="265" t="s">
        <v>591</v>
      </c>
      <c r="J171" s="265" t="s">
        <v>640</v>
      </c>
      <c r="K171" s="311"/>
    </row>
    <row r="172" spans="2:11" s="1" customFormat="1" ht="15" customHeight="1">
      <c r="B172" s="288"/>
      <c r="C172" s="265" t="s">
        <v>594</v>
      </c>
      <c r="D172" s="265"/>
      <c r="E172" s="265"/>
      <c r="F172" s="286" t="s">
        <v>595</v>
      </c>
      <c r="G172" s="265"/>
      <c r="H172" s="265" t="s">
        <v>656</v>
      </c>
      <c r="I172" s="265" t="s">
        <v>591</v>
      </c>
      <c r="J172" s="265">
        <v>50</v>
      </c>
      <c r="K172" s="311"/>
    </row>
    <row r="173" spans="2:11" s="1" customFormat="1" ht="15" customHeight="1">
      <c r="B173" s="288"/>
      <c r="C173" s="265" t="s">
        <v>597</v>
      </c>
      <c r="D173" s="265"/>
      <c r="E173" s="265"/>
      <c r="F173" s="286" t="s">
        <v>589</v>
      </c>
      <c r="G173" s="265"/>
      <c r="H173" s="265" t="s">
        <v>656</v>
      </c>
      <c r="I173" s="265" t="s">
        <v>599</v>
      </c>
      <c r="J173" s="265"/>
      <c r="K173" s="311"/>
    </row>
    <row r="174" spans="2:11" s="1" customFormat="1" ht="15" customHeight="1">
      <c r="B174" s="288"/>
      <c r="C174" s="265" t="s">
        <v>608</v>
      </c>
      <c r="D174" s="265"/>
      <c r="E174" s="265"/>
      <c r="F174" s="286" t="s">
        <v>595</v>
      </c>
      <c r="G174" s="265"/>
      <c r="H174" s="265" t="s">
        <v>656</v>
      </c>
      <c r="I174" s="265" t="s">
        <v>591</v>
      </c>
      <c r="J174" s="265">
        <v>50</v>
      </c>
      <c r="K174" s="311"/>
    </row>
    <row r="175" spans="2:11" s="1" customFormat="1" ht="15" customHeight="1">
      <c r="B175" s="288"/>
      <c r="C175" s="265" t="s">
        <v>616</v>
      </c>
      <c r="D175" s="265"/>
      <c r="E175" s="265"/>
      <c r="F175" s="286" t="s">
        <v>595</v>
      </c>
      <c r="G175" s="265"/>
      <c r="H175" s="265" t="s">
        <v>656</v>
      </c>
      <c r="I175" s="265" t="s">
        <v>591</v>
      </c>
      <c r="J175" s="265">
        <v>50</v>
      </c>
      <c r="K175" s="311"/>
    </row>
    <row r="176" spans="2:11" s="1" customFormat="1" ht="15" customHeight="1">
      <c r="B176" s="288"/>
      <c r="C176" s="265" t="s">
        <v>614</v>
      </c>
      <c r="D176" s="265"/>
      <c r="E176" s="265"/>
      <c r="F176" s="286" t="s">
        <v>595</v>
      </c>
      <c r="G176" s="265"/>
      <c r="H176" s="265" t="s">
        <v>656</v>
      </c>
      <c r="I176" s="265" t="s">
        <v>591</v>
      </c>
      <c r="J176" s="265">
        <v>50</v>
      </c>
      <c r="K176" s="311"/>
    </row>
    <row r="177" spans="2:11" s="1" customFormat="1" ht="15" customHeight="1">
      <c r="B177" s="288"/>
      <c r="C177" s="265" t="s">
        <v>103</v>
      </c>
      <c r="D177" s="265"/>
      <c r="E177" s="265"/>
      <c r="F177" s="286" t="s">
        <v>589</v>
      </c>
      <c r="G177" s="265"/>
      <c r="H177" s="265" t="s">
        <v>657</v>
      </c>
      <c r="I177" s="265" t="s">
        <v>658</v>
      </c>
      <c r="J177" s="265"/>
      <c r="K177" s="311"/>
    </row>
    <row r="178" spans="2:11" s="1" customFormat="1" ht="15" customHeight="1">
      <c r="B178" s="288"/>
      <c r="C178" s="265" t="s">
        <v>54</v>
      </c>
      <c r="D178" s="265"/>
      <c r="E178" s="265"/>
      <c r="F178" s="286" t="s">
        <v>589</v>
      </c>
      <c r="G178" s="265"/>
      <c r="H178" s="265" t="s">
        <v>659</v>
      </c>
      <c r="I178" s="265" t="s">
        <v>660</v>
      </c>
      <c r="J178" s="265">
        <v>1</v>
      </c>
      <c r="K178" s="311"/>
    </row>
    <row r="179" spans="2:11" s="1" customFormat="1" ht="15" customHeight="1">
      <c r="B179" s="288"/>
      <c r="C179" s="265" t="s">
        <v>50</v>
      </c>
      <c r="D179" s="265"/>
      <c r="E179" s="265"/>
      <c r="F179" s="286" t="s">
        <v>589</v>
      </c>
      <c r="G179" s="265"/>
      <c r="H179" s="265" t="s">
        <v>661</v>
      </c>
      <c r="I179" s="265" t="s">
        <v>591</v>
      </c>
      <c r="J179" s="265">
        <v>20</v>
      </c>
      <c r="K179" s="311"/>
    </row>
    <row r="180" spans="2:11" s="1" customFormat="1" ht="15" customHeight="1">
      <c r="B180" s="288"/>
      <c r="C180" s="265" t="s">
        <v>51</v>
      </c>
      <c r="D180" s="265"/>
      <c r="E180" s="265"/>
      <c r="F180" s="286" t="s">
        <v>589</v>
      </c>
      <c r="G180" s="265"/>
      <c r="H180" s="265" t="s">
        <v>662</v>
      </c>
      <c r="I180" s="265" t="s">
        <v>591</v>
      </c>
      <c r="J180" s="265">
        <v>255</v>
      </c>
      <c r="K180" s="311"/>
    </row>
    <row r="181" spans="2:11" s="1" customFormat="1" ht="15" customHeight="1">
      <c r="B181" s="288"/>
      <c r="C181" s="265" t="s">
        <v>104</v>
      </c>
      <c r="D181" s="265"/>
      <c r="E181" s="265"/>
      <c r="F181" s="286" t="s">
        <v>589</v>
      </c>
      <c r="G181" s="265"/>
      <c r="H181" s="265" t="s">
        <v>553</v>
      </c>
      <c r="I181" s="265" t="s">
        <v>591</v>
      </c>
      <c r="J181" s="265">
        <v>10</v>
      </c>
      <c r="K181" s="311"/>
    </row>
    <row r="182" spans="2:11" s="1" customFormat="1" ht="15" customHeight="1">
      <c r="B182" s="288"/>
      <c r="C182" s="265" t="s">
        <v>105</v>
      </c>
      <c r="D182" s="265"/>
      <c r="E182" s="265"/>
      <c r="F182" s="286" t="s">
        <v>589</v>
      </c>
      <c r="G182" s="265"/>
      <c r="H182" s="265" t="s">
        <v>663</v>
      </c>
      <c r="I182" s="265" t="s">
        <v>624</v>
      </c>
      <c r="J182" s="265"/>
      <c r="K182" s="311"/>
    </row>
    <row r="183" spans="2:11" s="1" customFormat="1" ht="15" customHeight="1">
      <c r="B183" s="288"/>
      <c r="C183" s="265" t="s">
        <v>664</v>
      </c>
      <c r="D183" s="265"/>
      <c r="E183" s="265"/>
      <c r="F183" s="286" t="s">
        <v>589</v>
      </c>
      <c r="G183" s="265"/>
      <c r="H183" s="265" t="s">
        <v>665</v>
      </c>
      <c r="I183" s="265" t="s">
        <v>624</v>
      </c>
      <c r="J183" s="265"/>
      <c r="K183" s="311"/>
    </row>
    <row r="184" spans="2:11" s="1" customFormat="1" ht="15" customHeight="1">
      <c r="B184" s="288"/>
      <c r="C184" s="265" t="s">
        <v>653</v>
      </c>
      <c r="D184" s="265"/>
      <c r="E184" s="265"/>
      <c r="F184" s="286" t="s">
        <v>589</v>
      </c>
      <c r="G184" s="265"/>
      <c r="H184" s="265" t="s">
        <v>666</v>
      </c>
      <c r="I184" s="265" t="s">
        <v>624</v>
      </c>
      <c r="J184" s="265"/>
      <c r="K184" s="311"/>
    </row>
    <row r="185" spans="2:11" s="1" customFormat="1" ht="15" customHeight="1">
      <c r="B185" s="288"/>
      <c r="C185" s="265" t="s">
        <v>107</v>
      </c>
      <c r="D185" s="265"/>
      <c r="E185" s="265"/>
      <c r="F185" s="286" t="s">
        <v>595</v>
      </c>
      <c r="G185" s="265"/>
      <c r="H185" s="265" t="s">
        <v>667</v>
      </c>
      <c r="I185" s="265" t="s">
        <v>591</v>
      </c>
      <c r="J185" s="265">
        <v>50</v>
      </c>
      <c r="K185" s="311"/>
    </row>
    <row r="186" spans="2:11" s="1" customFormat="1" ht="15" customHeight="1">
      <c r="B186" s="288"/>
      <c r="C186" s="265" t="s">
        <v>668</v>
      </c>
      <c r="D186" s="265"/>
      <c r="E186" s="265"/>
      <c r="F186" s="286" t="s">
        <v>595</v>
      </c>
      <c r="G186" s="265"/>
      <c r="H186" s="265" t="s">
        <v>669</v>
      </c>
      <c r="I186" s="265" t="s">
        <v>670</v>
      </c>
      <c r="J186" s="265"/>
      <c r="K186" s="311"/>
    </row>
    <row r="187" spans="2:11" s="1" customFormat="1" ht="15" customHeight="1">
      <c r="B187" s="288"/>
      <c r="C187" s="265" t="s">
        <v>671</v>
      </c>
      <c r="D187" s="265"/>
      <c r="E187" s="265"/>
      <c r="F187" s="286" t="s">
        <v>595</v>
      </c>
      <c r="G187" s="265"/>
      <c r="H187" s="265" t="s">
        <v>672</v>
      </c>
      <c r="I187" s="265" t="s">
        <v>670</v>
      </c>
      <c r="J187" s="265"/>
      <c r="K187" s="311"/>
    </row>
    <row r="188" spans="2:11" s="1" customFormat="1" ht="15" customHeight="1">
      <c r="B188" s="288"/>
      <c r="C188" s="265" t="s">
        <v>673</v>
      </c>
      <c r="D188" s="265"/>
      <c r="E188" s="265"/>
      <c r="F188" s="286" t="s">
        <v>595</v>
      </c>
      <c r="G188" s="265"/>
      <c r="H188" s="265" t="s">
        <v>674</v>
      </c>
      <c r="I188" s="265" t="s">
        <v>670</v>
      </c>
      <c r="J188" s="265"/>
      <c r="K188" s="311"/>
    </row>
    <row r="189" spans="2:11" s="1" customFormat="1" ht="15" customHeight="1">
      <c r="B189" s="288"/>
      <c r="C189" s="324" t="s">
        <v>675</v>
      </c>
      <c r="D189" s="265"/>
      <c r="E189" s="265"/>
      <c r="F189" s="286" t="s">
        <v>595</v>
      </c>
      <c r="G189" s="265"/>
      <c r="H189" s="265" t="s">
        <v>676</v>
      </c>
      <c r="I189" s="265" t="s">
        <v>677</v>
      </c>
      <c r="J189" s="325" t="s">
        <v>678</v>
      </c>
      <c r="K189" s="311"/>
    </row>
    <row r="190" spans="2:11" s="18" customFormat="1" ht="15" customHeight="1">
      <c r="B190" s="326"/>
      <c r="C190" s="327" t="s">
        <v>679</v>
      </c>
      <c r="D190" s="328"/>
      <c r="E190" s="328"/>
      <c r="F190" s="329" t="s">
        <v>595</v>
      </c>
      <c r="G190" s="328"/>
      <c r="H190" s="328" t="s">
        <v>680</v>
      </c>
      <c r="I190" s="328" t="s">
        <v>677</v>
      </c>
      <c r="J190" s="330" t="s">
        <v>678</v>
      </c>
      <c r="K190" s="331"/>
    </row>
    <row r="191" spans="2:11" s="1" customFormat="1" ht="15" customHeight="1">
      <c r="B191" s="288"/>
      <c r="C191" s="324" t="s">
        <v>39</v>
      </c>
      <c r="D191" s="265"/>
      <c r="E191" s="265"/>
      <c r="F191" s="286" t="s">
        <v>589</v>
      </c>
      <c r="G191" s="265"/>
      <c r="H191" s="262" t="s">
        <v>681</v>
      </c>
      <c r="I191" s="265" t="s">
        <v>682</v>
      </c>
      <c r="J191" s="265"/>
      <c r="K191" s="311"/>
    </row>
    <row r="192" spans="2:11" s="1" customFormat="1" ht="15" customHeight="1">
      <c r="B192" s="288"/>
      <c r="C192" s="324" t="s">
        <v>683</v>
      </c>
      <c r="D192" s="265"/>
      <c r="E192" s="265"/>
      <c r="F192" s="286" t="s">
        <v>589</v>
      </c>
      <c r="G192" s="265"/>
      <c r="H192" s="265" t="s">
        <v>684</v>
      </c>
      <c r="I192" s="265" t="s">
        <v>624</v>
      </c>
      <c r="J192" s="265"/>
      <c r="K192" s="311"/>
    </row>
    <row r="193" spans="2:11" s="1" customFormat="1" ht="15" customHeight="1">
      <c r="B193" s="288"/>
      <c r="C193" s="324" t="s">
        <v>685</v>
      </c>
      <c r="D193" s="265"/>
      <c r="E193" s="265"/>
      <c r="F193" s="286" t="s">
        <v>589</v>
      </c>
      <c r="G193" s="265"/>
      <c r="H193" s="265" t="s">
        <v>686</v>
      </c>
      <c r="I193" s="265" t="s">
        <v>624</v>
      </c>
      <c r="J193" s="265"/>
      <c r="K193" s="311"/>
    </row>
    <row r="194" spans="2:11" s="1" customFormat="1" ht="15" customHeight="1">
      <c r="B194" s="288"/>
      <c r="C194" s="324" t="s">
        <v>687</v>
      </c>
      <c r="D194" s="265"/>
      <c r="E194" s="265"/>
      <c r="F194" s="286" t="s">
        <v>595</v>
      </c>
      <c r="G194" s="265"/>
      <c r="H194" s="265" t="s">
        <v>688</v>
      </c>
      <c r="I194" s="265" t="s">
        <v>624</v>
      </c>
      <c r="J194" s="265"/>
      <c r="K194" s="311"/>
    </row>
    <row r="195" spans="2:11" s="1" customFormat="1" ht="15" customHeight="1">
      <c r="B195" s="317"/>
      <c r="C195" s="332"/>
      <c r="D195" s="297"/>
      <c r="E195" s="297"/>
      <c r="F195" s="297"/>
      <c r="G195" s="297"/>
      <c r="H195" s="297"/>
      <c r="I195" s="297"/>
      <c r="J195" s="297"/>
      <c r="K195" s="318"/>
    </row>
    <row r="196" spans="2:11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pans="2:11" s="1" customFormat="1" ht="18.75" customHeight="1">
      <c r="B197" s="299"/>
      <c r="C197" s="309"/>
      <c r="D197" s="309"/>
      <c r="E197" s="309"/>
      <c r="F197" s="319"/>
      <c r="G197" s="309"/>
      <c r="H197" s="309"/>
      <c r="I197" s="309"/>
      <c r="J197" s="309"/>
      <c r="K197" s="299"/>
    </row>
    <row r="198" spans="2:11" s="1" customFormat="1" ht="18.75" customHeight="1">
      <c r="B198" s="272"/>
      <c r="C198" s="272"/>
      <c r="D198" s="272"/>
      <c r="E198" s="272"/>
      <c r="F198" s="272"/>
      <c r="G198" s="272"/>
      <c r="H198" s="272"/>
      <c r="I198" s="272"/>
      <c r="J198" s="272"/>
      <c r="K198" s="272"/>
    </row>
    <row r="199" spans="2:11" s="1" customFormat="1" ht="13.5">
      <c r="B199" s="254"/>
      <c r="C199" s="255"/>
      <c r="D199" s="255"/>
      <c r="E199" s="255"/>
      <c r="F199" s="255"/>
      <c r="G199" s="255"/>
      <c r="H199" s="255"/>
      <c r="I199" s="255"/>
      <c r="J199" s="255"/>
      <c r="K199" s="256"/>
    </row>
    <row r="200" spans="2:11" s="1" customFormat="1" ht="21">
      <c r="B200" s="257"/>
      <c r="C200" s="392" t="s">
        <v>689</v>
      </c>
      <c r="D200" s="392"/>
      <c r="E200" s="392"/>
      <c r="F200" s="392"/>
      <c r="G200" s="392"/>
      <c r="H200" s="392"/>
      <c r="I200" s="392"/>
      <c r="J200" s="392"/>
      <c r="K200" s="258"/>
    </row>
    <row r="201" spans="2:11" s="1" customFormat="1" ht="25.5" customHeight="1">
      <c r="B201" s="257"/>
      <c r="C201" s="333" t="s">
        <v>690</v>
      </c>
      <c r="D201" s="333"/>
      <c r="E201" s="333"/>
      <c r="F201" s="333" t="s">
        <v>691</v>
      </c>
      <c r="G201" s="334"/>
      <c r="H201" s="395" t="s">
        <v>692</v>
      </c>
      <c r="I201" s="395"/>
      <c r="J201" s="395"/>
      <c r="K201" s="258"/>
    </row>
    <row r="202" spans="2:11" s="1" customFormat="1" ht="5.25" customHeight="1">
      <c r="B202" s="288"/>
      <c r="C202" s="283"/>
      <c r="D202" s="283"/>
      <c r="E202" s="283"/>
      <c r="F202" s="283"/>
      <c r="G202" s="309"/>
      <c r="H202" s="283"/>
      <c r="I202" s="283"/>
      <c r="J202" s="283"/>
      <c r="K202" s="311"/>
    </row>
    <row r="203" spans="2:11" s="1" customFormat="1" ht="15" customHeight="1">
      <c r="B203" s="288"/>
      <c r="C203" s="265" t="s">
        <v>682</v>
      </c>
      <c r="D203" s="265"/>
      <c r="E203" s="265"/>
      <c r="F203" s="286" t="s">
        <v>40</v>
      </c>
      <c r="G203" s="265"/>
      <c r="H203" s="396" t="s">
        <v>693</v>
      </c>
      <c r="I203" s="396"/>
      <c r="J203" s="396"/>
      <c r="K203" s="311"/>
    </row>
    <row r="204" spans="2:11" s="1" customFormat="1" ht="15" customHeight="1">
      <c r="B204" s="288"/>
      <c r="C204" s="265"/>
      <c r="D204" s="265"/>
      <c r="E204" s="265"/>
      <c r="F204" s="286" t="s">
        <v>41</v>
      </c>
      <c r="G204" s="265"/>
      <c r="H204" s="396" t="s">
        <v>694</v>
      </c>
      <c r="I204" s="396"/>
      <c r="J204" s="396"/>
      <c r="K204" s="311"/>
    </row>
    <row r="205" spans="2:11" s="1" customFormat="1" ht="15" customHeight="1">
      <c r="B205" s="288"/>
      <c r="C205" s="265"/>
      <c r="D205" s="265"/>
      <c r="E205" s="265"/>
      <c r="F205" s="286" t="s">
        <v>44</v>
      </c>
      <c r="G205" s="265"/>
      <c r="H205" s="396" t="s">
        <v>695</v>
      </c>
      <c r="I205" s="396"/>
      <c r="J205" s="396"/>
      <c r="K205" s="311"/>
    </row>
    <row r="206" spans="2:11" s="1" customFormat="1" ht="15" customHeight="1">
      <c r="B206" s="288"/>
      <c r="C206" s="265"/>
      <c r="D206" s="265"/>
      <c r="E206" s="265"/>
      <c r="F206" s="286" t="s">
        <v>42</v>
      </c>
      <c r="G206" s="265"/>
      <c r="H206" s="396" t="s">
        <v>696</v>
      </c>
      <c r="I206" s="396"/>
      <c r="J206" s="396"/>
      <c r="K206" s="311"/>
    </row>
    <row r="207" spans="2:11" s="1" customFormat="1" ht="15" customHeight="1">
      <c r="B207" s="288"/>
      <c r="C207" s="265"/>
      <c r="D207" s="265"/>
      <c r="E207" s="265"/>
      <c r="F207" s="286" t="s">
        <v>43</v>
      </c>
      <c r="G207" s="265"/>
      <c r="H207" s="396" t="s">
        <v>697</v>
      </c>
      <c r="I207" s="396"/>
      <c r="J207" s="396"/>
      <c r="K207" s="311"/>
    </row>
    <row r="208" spans="2:11" s="1" customFormat="1" ht="15" customHeight="1">
      <c r="B208" s="288"/>
      <c r="C208" s="265"/>
      <c r="D208" s="265"/>
      <c r="E208" s="265"/>
      <c r="F208" s="286"/>
      <c r="G208" s="265"/>
      <c r="H208" s="265"/>
      <c r="I208" s="265"/>
      <c r="J208" s="265"/>
      <c r="K208" s="311"/>
    </row>
    <row r="209" spans="2:11" s="1" customFormat="1" ht="15" customHeight="1">
      <c r="B209" s="288"/>
      <c r="C209" s="265" t="s">
        <v>636</v>
      </c>
      <c r="D209" s="265"/>
      <c r="E209" s="265"/>
      <c r="F209" s="286" t="s">
        <v>76</v>
      </c>
      <c r="G209" s="265"/>
      <c r="H209" s="396" t="s">
        <v>698</v>
      </c>
      <c r="I209" s="396"/>
      <c r="J209" s="396"/>
      <c r="K209" s="311"/>
    </row>
    <row r="210" spans="2:11" s="1" customFormat="1" ht="15" customHeight="1">
      <c r="B210" s="288"/>
      <c r="C210" s="265"/>
      <c r="D210" s="265"/>
      <c r="E210" s="265"/>
      <c r="F210" s="286" t="s">
        <v>535</v>
      </c>
      <c r="G210" s="265"/>
      <c r="H210" s="396" t="s">
        <v>536</v>
      </c>
      <c r="I210" s="396"/>
      <c r="J210" s="396"/>
      <c r="K210" s="311"/>
    </row>
    <row r="211" spans="2:11" s="1" customFormat="1" ht="15" customHeight="1">
      <c r="B211" s="288"/>
      <c r="C211" s="265"/>
      <c r="D211" s="265"/>
      <c r="E211" s="265"/>
      <c r="F211" s="286" t="s">
        <v>533</v>
      </c>
      <c r="G211" s="265"/>
      <c r="H211" s="396" t="s">
        <v>699</v>
      </c>
      <c r="I211" s="396"/>
      <c r="J211" s="396"/>
      <c r="K211" s="311"/>
    </row>
    <row r="212" spans="2:11" s="1" customFormat="1" ht="15" customHeight="1">
      <c r="B212" s="335"/>
      <c r="C212" s="265"/>
      <c r="D212" s="265"/>
      <c r="E212" s="265"/>
      <c r="F212" s="286" t="s">
        <v>80</v>
      </c>
      <c r="G212" s="324"/>
      <c r="H212" s="397" t="s">
        <v>81</v>
      </c>
      <c r="I212" s="397"/>
      <c r="J212" s="397"/>
      <c r="K212" s="336"/>
    </row>
    <row r="213" spans="2:11" s="1" customFormat="1" ht="15" customHeight="1">
      <c r="B213" s="335"/>
      <c r="C213" s="265"/>
      <c r="D213" s="265"/>
      <c r="E213" s="265"/>
      <c r="F213" s="286" t="s">
        <v>487</v>
      </c>
      <c r="G213" s="324"/>
      <c r="H213" s="397" t="s">
        <v>700</v>
      </c>
      <c r="I213" s="397"/>
      <c r="J213" s="397"/>
      <c r="K213" s="336"/>
    </row>
    <row r="214" spans="2:11" s="1" customFormat="1" ht="15" customHeight="1">
      <c r="B214" s="335"/>
      <c r="C214" s="265"/>
      <c r="D214" s="265"/>
      <c r="E214" s="265"/>
      <c r="F214" s="286"/>
      <c r="G214" s="324"/>
      <c r="H214" s="315"/>
      <c r="I214" s="315"/>
      <c r="J214" s="315"/>
      <c r="K214" s="336"/>
    </row>
    <row r="215" spans="2:11" s="1" customFormat="1" ht="15" customHeight="1">
      <c r="B215" s="335"/>
      <c r="C215" s="265" t="s">
        <v>660</v>
      </c>
      <c r="D215" s="265"/>
      <c r="E215" s="265"/>
      <c r="F215" s="286">
        <v>1</v>
      </c>
      <c r="G215" s="324"/>
      <c r="H215" s="397" t="s">
        <v>701</v>
      </c>
      <c r="I215" s="397"/>
      <c r="J215" s="397"/>
      <c r="K215" s="336"/>
    </row>
    <row r="216" spans="2:11" s="1" customFormat="1" ht="15" customHeight="1">
      <c r="B216" s="335"/>
      <c r="C216" s="265"/>
      <c r="D216" s="265"/>
      <c r="E216" s="265"/>
      <c r="F216" s="286">
        <v>2</v>
      </c>
      <c r="G216" s="324"/>
      <c r="H216" s="397" t="s">
        <v>702</v>
      </c>
      <c r="I216" s="397"/>
      <c r="J216" s="397"/>
      <c r="K216" s="336"/>
    </row>
    <row r="217" spans="2:11" s="1" customFormat="1" ht="15" customHeight="1">
      <c r="B217" s="335"/>
      <c r="C217" s="265"/>
      <c r="D217" s="265"/>
      <c r="E217" s="265"/>
      <c r="F217" s="286">
        <v>3</v>
      </c>
      <c r="G217" s="324"/>
      <c r="H217" s="397" t="s">
        <v>703</v>
      </c>
      <c r="I217" s="397"/>
      <c r="J217" s="397"/>
      <c r="K217" s="336"/>
    </row>
    <row r="218" spans="2:11" s="1" customFormat="1" ht="15" customHeight="1">
      <c r="B218" s="335"/>
      <c r="C218" s="265"/>
      <c r="D218" s="265"/>
      <c r="E218" s="265"/>
      <c r="F218" s="286">
        <v>4</v>
      </c>
      <c r="G218" s="324"/>
      <c r="H218" s="397" t="s">
        <v>704</v>
      </c>
      <c r="I218" s="397"/>
      <c r="J218" s="397"/>
      <c r="K218" s="336"/>
    </row>
    <row r="219" spans="2:11" s="1" customFormat="1" ht="12.75" customHeight="1">
      <c r="B219" s="337"/>
      <c r="C219" s="338"/>
      <c r="D219" s="338"/>
      <c r="E219" s="338"/>
      <c r="F219" s="338"/>
      <c r="G219" s="338"/>
      <c r="H219" s="338"/>
      <c r="I219" s="338"/>
      <c r="J219" s="338"/>
      <c r="K219" s="33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D.1.1 - ASŘ</vt:lpstr>
      <vt:lpstr>VON - Vedlejší a ostatní ...</vt:lpstr>
      <vt:lpstr>Pokyny pro vyplnění</vt:lpstr>
      <vt:lpstr>'D.1.1 - ASŘ'!Názvy_tisku</vt:lpstr>
      <vt:lpstr>'Rekapitulace stavby'!Názvy_tisku</vt:lpstr>
      <vt:lpstr>'VON - Vedlejší a ostatní ...'!Názvy_tisku</vt:lpstr>
      <vt:lpstr>'D.1.1 - ASŘ'!Oblast_tisku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Divín Pavel, Mgr., MBA</dc:creator>
  <cp:lastModifiedBy>PM</cp:lastModifiedBy>
  <cp:lastPrinted>2026-04-17T12:09:10Z</cp:lastPrinted>
  <dcterms:created xsi:type="dcterms:W3CDTF">2026-04-17T11:45:51Z</dcterms:created>
  <dcterms:modified xsi:type="dcterms:W3CDTF">2026-04-17T12:09:11Z</dcterms:modified>
</cp:coreProperties>
</file>